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快盘FangCloudSync\FangCloudSync\2016 May Backup\personal\stock\方法论\统计客的训练营\2018 春训营与17夏令营类似\"/>
    </mc:Choice>
  </mc:AlternateContent>
  <xr:revisionPtr revIDLastSave="0" documentId="13_ncr:1_{831167F2-92EE-484F-A13F-5438E89598AF}" xr6:coauthVersionLast="32" xr6:coauthVersionMax="32" xr10:uidLastSave="{00000000-0000-0000-0000-000000000000}"/>
  <bookViews>
    <workbookView xWindow="0" yWindow="0" windowWidth="20490" windowHeight="7455" activeTab="1" xr2:uid="{A12AAA63-1308-4FD8-B843-305F54A79665}"/>
  </bookViews>
  <sheets>
    <sheet name="题目" sheetId="1" r:id="rId1"/>
    <sheet name="答题" sheetId="2" r:id="rId2"/>
    <sheet name="医药行业A股" sheetId="3" r:id="rId3"/>
    <sheet name="透视表" sheetId="5" r:id="rId4"/>
  </sheets>
  <externalReferences>
    <externalReference r:id="rId5"/>
  </externalReferences>
  <calcPr calcId="17901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0" i="3" l="1"/>
  <c r="Q280" i="3"/>
  <c r="R280" i="3"/>
  <c r="S280" i="3"/>
  <c r="O280" i="3"/>
  <c r="H212" i="2"/>
  <c r="G211" i="2"/>
  <c r="H211" i="2"/>
  <c r="H209" i="2"/>
  <c r="H207" i="2"/>
  <c r="G212" i="2"/>
  <c r="G209" i="2"/>
  <c r="G207" i="2"/>
  <c r="F212" i="2"/>
  <c r="F211" i="2"/>
  <c r="F210" i="2"/>
  <c r="F209" i="2"/>
  <c r="F207" i="2"/>
  <c r="E211" i="2"/>
  <c r="E210" i="2"/>
  <c r="E208" i="2"/>
  <c r="E207" i="2"/>
  <c r="E212" i="2"/>
  <c r="D212" i="2"/>
  <c r="D208" i="2"/>
  <c r="D207" i="2"/>
  <c r="H194" i="2"/>
  <c r="H191" i="2"/>
  <c r="H189" i="2"/>
  <c r="H193" i="2"/>
  <c r="G193" i="2"/>
  <c r="G191" i="2"/>
  <c r="G189" i="2"/>
  <c r="G194" i="2"/>
  <c r="F194" i="2"/>
  <c r="F191" i="2"/>
  <c r="F189" i="2"/>
  <c r="E193" i="2"/>
  <c r="E192" i="2"/>
  <c r="E190" i="2"/>
  <c r="E189" i="2"/>
  <c r="D193" i="2"/>
  <c r="D194" i="2"/>
  <c r="D190" i="2"/>
  <c r="D189" i="2"/>
  <c r="E194" i="2"/>
  <c r="H169" i="2"/>
  <c r="H167" i="2"/>
  <c r="H165" i="2"/>
  <c r="H170" i="2"/>
  <c r="G170" i="2"/>
  <c r="G167" i="2"/>
  <c r="G165" i="2"/>
  <c r="G169" i="2"/>
  <c r="F169" i="2"/>
  <c r="F167" i="2"/>
  <c r="F165" i="2"/>
  <c r="F170" i="2"/>
  <c r="E170" i="2"/>
  <c r="E169" i="2"/>
  <c r="E167" i="2"/>
  <c r="E165" i="2"/>
  <c r="H149" i="2"/>
  <c r="H146" i="2"/>
  <c r="H150" i="2"/>
  <c r="G150" i="2"/>
  <c r="G149" i="2"/>
  <c r="G148" i="2"/>
  <c r="G146" i="2"/>
  <c r="G151" i="2"/>
  <c r="F151" i="2"/>
  <c r="F150" i="2"/>
  <c r="F149" i="2"/>
  <c r="F148" i="2"/>
  <c r="F146" i="2"/>
  <c r="E147" i="2"/>
  <c r="E146" i="2"/>
  <c r="D141" i="2"/>
  <c r="E151" i="2"/>
  <c r="D151" i="2"/>
  <c r="D149" i="2"/>
  <c r="D147" i="2"/>
  <c r="D146" i="2"/>
  <c r="H151" i="2"/>
  <c r="H148" i="2"/>
  <c r="H129" i="2"/>
  <c r="H131" i="2"/>
  <c r="H130" i="2"/>
  <c r="H127" i="2"/>
  <c r="H123" i="2"/>
  <c r="H132" i="2"/>
  <c r="G132" i="2"/>
  <c r="G123" i="2"/>
  <c r="G130" i="2"/>
  <c r="G131" i="2"/>
  <c r="G129" i="2"/>
  <c r="G127" i="2"/>
  <c r="F131" i="2"/>
  <c r="F130" i="2"/>
  <c r="F129" i="2"/>
  <c r="F127" i="2"/>
  <c r="F132" i="2"/>
  <c r="E132" i="2"/>
  <c r="E131" i="2"/>
  <c r="E130" i="2"/>
  <c r="E128" i="2"/>
  <c r="E127" i="2"/>
  <c r="D132" i="2"/>
  <c r="D131" i="2"/>
  <c r="D130" i="2"/>
  <c r="D128" i="2"/>
  <c r="D127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S3" i="3"/>
  <c r="S7" i="3"/>
  <c r="S11" i="3"/>
  <c r="S15" i="3"/>
  <c r="R18" i="3"/>
  <c r="R20" i="3"/>
  <c r="R22" i="3"/>
  <c r="R24" i="3"/>
  <c r="R26" i="3"/>
  <c r="R28" i="3"/>
  <c r="R30" i="3"/>
  <c r="R32" i="3"/>
  <c r="R34" i="3"/>
  <c r="R36" i="3"/>
  <c r="R38" i="3"/>
  <c r="R40" i="3"/>
  <c r="R42" i="3"/>
  <c r="R44" i="3"/>
  <c r="R46" i="3"/>
  <c r="R48" i="3"/>
  <c r="R50" i="3"/>
  <c r="R52" i="3"/>
  <c r="R54" i="3"/>
  <c r="R56" i="3"/>
  <c r="R58" i="3"/>
  <c r="R60" i="3"/>
  <c r="R62" i="3"/>
  <c r="R64" i="3"/>
  <c r="R66" i="3"/>
  <c r="R68" i="3"/>
  <c r="R70" i="3"/>
  <c r="R72" i="3"/>
  <c r="R74" i="3"/>
  <c r="R76" i="3"/>
  <c r="R78" i="3"/>
  <c r="R80" i="3"/>
  <c r="R82" i="3"/>
  <c r="R84" i="3"/>
  <c r="R86" i="3"/>
  <c r="R88" i="3"/>
  <c r="R90" i="3"/>
  <c r="P92" i="3"/>
  <c r="R93" i="3"/>
  <c r="S94" i="3"/>
  <c r="P96" i="3"/>
  <c r="R97" i="3"/>
  <c r="S98" i="3"/>
  <c r="P100" i="3"/>
  <c r="R101" i="3"/>
  <c r="S102" i="3"/>
  <c r="P104" i="3"/>
  <c r="R105" i="3"/>
  <c r="S106" i="3"/>
  <c r="P108" i="3"/>
  <c r="R109" i="3"/>
  <c r="S110" i="3"/>
  <c r="P112" i="3"/>
  <c r="R113" i="3"/>
  <c r="S114" i="3"/>
  <c r="P116" i="3"/>
  <c r="R117" i="3"/>
  <c r="S118" i="3"/>
  <c r="P120" i="3"/>
  <c r="R121" i="3"/>
  <c r="S122" i="3"/>
  <c r="P124" i="3"/>
  <c r="R125" i="3"/>
  <c r="S126" i="3"/>
  <c r="P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S4" i="3"/>
  <c r="S8" i="3"/>
  <c r="S12" i="3"/>
  <c r="S16" i="3"/>
  <c r="S18" i="3"/>
  <c r="S20" i="3"/>
  <c r="S22" i="3"/>
  <c r="S24" i="3"/>
  <c r="S26" i="3"/>
  <c r="S28" i="3"/>
  <c r="S30" i="3"/>
  <c r="S32" i="3"/>
  <c r="S34" i="3"/>
  <c r="S36" i="3"/>
  <c r="S38" i="3"/>
  <c r="S40" i="3"/>
  <c r="S42" i="3"/>
  <c r="S44" i="3"/>
  <c r="S46" i="3"/>
  <c r="S48" i="3"/>
  <c r="S50" i="3"/>
  <c r="S52" i="3"/>
  <c r="S54" i="3"/>
  <c r="S56" i="3"/>
  <c r="S58" i="3"/>
  <c r="S60" i="3"/>
  <c r="S62" i="3"/>
  <c r="S64" i="3"/>
  <c r="S66" i="3"/>
  <c r="S68" i="3"/>
  <c r="S70" i="3"/>
  <c r="S72" i="3"/>
  <c r="S74" i="3"/>
  <c r="S76" i="3"/>
  <c r="S78" i="3"/>
  <c r="S80" i="3"/>
  <c r="S82" i="3"/>
  <c r="S84" i="3"/>
  <c r="S86" i="3"/>
  <c r="S88" i="3"/>
  <c r="S90" i="3"/>
  <c r="R92" i="3"/>
  <c r="S93" i="3"/>
  <c r="P95" i="3"/>
  <c r="R96" i="3"/>
  <c r="S97" i="3"/>
  <c r="P99" i="3"/>
  <c r="R100" i="3"/>
  <c r="S101" i="3"/>
  <c r="P103" i="3"/>
  <c r="R104" i="3"/>
  <c r="S105" i="3"/>
  <c r="P107" i="3"/>
  <c r="R108" i="3"/>
  <c r="S109" i="3"/>
  <c r="P111" i="3"/>
  <c r="R112" i="3"/>
  <c r="S113" i="3"/>
  <c r="P115" i="3"/>
  <c r="R116" i="3"/>
  <c r="S117" i="3"/>
  <c r="P119" i="3"/>
  <c r="R120" i="3"/>
  <c r="S121" i="3"/>
  <c r="P123" i="3"/>
  <c r="R124" i="3"/>
  <c r="S125" i="3"/>
  <c r="P127" i="3"/>
  <c r="R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5" i="3"/>
  <c r="S9" i="3"/>
  <c r="S13" i="3"/>
  <c r="R17" i="3"/>
  <c r="R19" i="3"/>
  <c r="R21" i="3"/>
  <c r="R23" i="3"/>
  <c r="R25" i="3"/>
  <c r="R27" i="3"/>
  <c r="R29" i="3"/>
  <c r="R31" i="3"/>
  <c r="R33" i="3"/>
  <c r="R35" i="3"/>
  <c r="R37" i="3"/>
  <c r="R39" i="3"/>
  <c r="R41" i="3"/>
  <c r="R43" i="3"/>
  <c r="R45" i="3"/>
  <c r="R47" i="3"/>
  <c r="R49" i="3"/>
  <c r="R51" i="3"/>
  <c r="R53" i="3"/>
  <c r="R55" i="3"/>
  <c r="R57" i="3"/>
  <c r="R59" i="3"/>
  <c r="R61" i="3"/>
  <c r="R63" i="3"/>
  <c r="R65" i="3"/>
  <c r="R67" i="3"/>
  <c r="R69" i="3"/>
  <c r="R71" i="3"/>
  <c r="R73" i="3"/>
  <c r="R75" i="3"/>
  <c r="R77" i="3"/>
  <c r="R79" i="3"/>
  <c r="R81" i="3"/>
  <c r="R83" i="3"/>
  <c r="R85" i="3"/>
  <c r="R87" i="3"/>
  <c r="R89" i="3"/>
  <c r="R91" i="3"/>
  <c r="S92" i="3"/>
  <c r="P94" i="3"/>
  <c r="R95" i="3"/>
  <c r="S96" i="3"/>
  <c r="P98" i="3"/>
  <c r="R99" i="3"/>
  <c r="S100" i="3"/>
  <c r="P102" i="3"/>
  <c r="R103" i="3"/>
  <c r="S104" i="3"/>
  <c r="P106" i="3"/>
  <c r="R107" i="3"/>
  <c r="S108" i="3"/>
  <c r="P110" i="3"/>
  <c r="R111" i="3"/>
  <c r="S112" i="3"/>
  <c r="P114" i="3"/>
  <c r="R115" i="3"/>
  <c r="S116" i="3"/>
  <c r="P118" i="3"/>
  <c r="R119" i="3"/>
  <c r="S120" i="3"/>
  <c r="P122" i="3"/>
  <c r="R123" i="3"/>
  <c r="S124" i="3"/>
  <c r="P126" i="3"/>
  <c r="R127" i="3"/>
  <c r="S128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S6" i="3"/>
  <c r="S19" i="3"/>
  <c r="S27" i="3"/>
  <c r="S35" i="3"/>
  <c r="S43" i="3"/>
  <c r="S51" i="3"/>
  <c r="S59" i="3"/>
  <c r="S67" i="3"/>
  <c r="S75" i="3"/>
  <c r="S83" i="3"/>
  <c r="S91" i="3"/>
  <c r="P97" i="3"/>
  <c r="R102" i="3"/>
  <c r="S107" i="3"/>
  <c r="P113" i="3"/>
  <c r="R118" i="3"/>
  <c r="S123" i="3"/>
  <c r="P129" i="3"/>
  <c r="Q133" i="3"/>
  <c r="Q137" i="3"/>
  <c r="Q141" i="3"/>
  <c r="Q145" i="3"/>
  <c r="Q149" i="3"/>
  <c r="Q153" i="3"/>
  <c r="Q157" i="3"/>
  <c r="Q161" i="3"/>
  <c r="Q165" i="3"/>
  <c r="Q169" i="3"/>
  <c r="Q173" i="3"/>
  <c r="S176" i="3"/>
  <c r="S178" i="3"/>
  <c r="S180" i="3"/>
  <c r="P182" i="3"/>
  <c r="Q183" i="3"/>
  <c r="S184" i="3"/>
  <c r="P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S10" i="3"/>
  <c r="S21" i="3"/>
  <c r="S29" i="3"/>
  <c r="S37" i="3"/>
  <c r="S45" i="3"/>
  <c r="S53" i="3"/>
  <c r="S61" i="3"/>
  <c r="S69" i="3"/>
  <c r="S77" i="3"/>
  <c r="S85" i="3"/>
  <c r="P93" i="3"/>
  <c r="R98" i="3"/>
  <c r="S103" i="3"/>
  <c r="P109" i="3"/>
  <c r="R114" i="3"/>
  <c r="S119" i="3"/>
  <c r="P125" i="3"/>
  <c r="Q130" i="3"/>
  <c r="Q134" i="3"/>
  <c r="Q138" i="3"/>
  <c r="Q142" i="3"/>
  <c r="Q146" i="3"/>
  <c r="Q150" i="3"/>
  <c r="Q154" i="3"/>
  <c r="Q158" i="3"/>
  <c r="Q162" i="3"/>
  <c r="Q166" i="3"/>
  <c r="Q170" i="3"/>
  <c r="Q174" i="3"/>
  <c r="Q177" i="3"/>
  <c r="Q179" i="3"/>
  <c r="P181" i="3"/>
  <c r="Q182" i="3"/>
  <c r="S183" i="3"/>
  <c r="P185" i="3"/>
  <c r="Q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S14" i="3"/>
  <c r="S23" i="3"/>
  <c r="S31" i="3"/>
  <c r="S39" i="3"/>
  <c r="S47" i="3"/>
  <c r="S55" i="3"/>
  <c r="S63" i="3"/>
  <c r="S71" i="3"/>
  <c r="S79" i="3"/>
  <c r="S87" i="3"/>
  <c r="R94" i="3"/>
  <c r="S99" i="3"/>
  <c r="P105" i="3"/>
  <c r="R110" i="3"/>
  <c r="S115" i="3"/>
  <c r="P121" i="3"/>
  <c r="R126" i="3"/>
  <c r="Q131" i="3"/>
  <c r="Q135" i="3"/>
  <c r="Q139" i="3"/>
  <c r="Q143" i="3"/>
  <c r="Q147" i="3"/>
  <c r="Q151" i="3"/>
  <c r="Q155" i="3"/>
  <c r="Q159" i="3"/>
  <c r="Q163" i="3"/>
  <c r="Q167" i="3"/>
  <c r="Q171" i="3"/>
  <c r="Q175" i="3"/>
  <c r="S177" i="3"/>
  <c r="S179" i="3"/>
  <c r="Q181" i="3"/>
  <c r="S182" i="3"/>
  <c r="P184" i="3"/>
  <c r="Q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17" i="3"/>
  <c r="S49" i="3"/>
  <c r="S81" i="3"/>
  <c r="R106" i="3"/>
  <c r="S127" i="3"/>
  <c r="Q144" i="3"/>
  <c r="Q160" i="3"/>
  <c r="Q176" i="3"/>
  <c r="P183" i="3"/>
  <c r="P188" i="3"/>
  <c r="P192" i="3"/>
  <c r="P196" i="3"/>
  <c r="P200" i="3"/>
  <c r="P204" i="3"/>
  <c r="P208" i="3"/>
  <c r="P212" i="3"/>
  <c r="P216" i="3"/>
  <c r="P220" i="3"/>
  <c r="P224" i="3"/>
  <c r="P228" i="3"/>
  <c r="P232" i="3"/>
  <c r="P236" i="3"/>
  <c r="P240" i="3"/>
  <c r="P244" i="3"/>
  <c r="P248" i="3"/>
  <c r="P252" i="3"/>
  <c r="P256" i="3"/>
  <c r="P260" i="3"/>
  <c r="P264" i="3"/>
  <c r="P268" i="3"/>
  <c r="P272" i="3"/>
  <c r="P275" i="3"/>
  <c r="P277" i="3"/>
  <c r="S278" i="3"/>
  <c r="R275" i="3"/>
  <c r="S73" i="3"/>
  <c r="Q140" i="3"/>
  <c r="Q172" i="3"/>
  <c r="P187" i="3"/>
  <c r="P199" i="3"/>
  <c r="P207" i="3"/>
  <c r="P219" i="3"/>
  <c r="P231" i="3"/>
  <c r="P239" i="3"/>
  <c r="P247" i="3"/>
  <c r="P259" i="3"/>
  <c r="P271" i="3"/>
  <c r="R278" i="3"/>
  <c r="S25" i="3"/>
  <c r="S57" i="3"/>
  <c r="S89" i="3"/>
  <c r="S111" i="3"/>
  <c r="Q132" i="3"/>
  <c r="Q148" i="3"/>
  <c r="Q164" i="3"/>
  <c r="Q178" i="3"/>
  <c r="Q184" i="3"/>
  <c r="P189" i="3"/>
  <c r="P193" i="3"/>
  <c r="P197" i="3"/>
  <c r="P201" i="3"/>
  <c r="P205" i="3"/>
  <c r="P209" i="3"/>
  <c r="P213" i="3"/>
  <c r="P217" i="3"/>
  <c r="P221" i="3"/>
  <c r="P225" i="3"/>
  <c r="P229" i="3"/>
  <c r="P233" i="3"/>
  <c r="P237" i="3"/>
  <c r="P241" i="3"/>
  <c r="P245" i="3"/>
  <c r="P249" i="3"/>
  <c r="P253" i="3"/>
  <c r="P257" i="3"/>
  <c r="P261" i="3"/>
  <c r="P265" i="3"/>
  <c r="P269" i="3"/>
  <c r="P273" i="3"/>
  <c r="R277" i="3"/>
  <c r="R122" i="3"/>
  <c r="P195" i="3"/>
  <c r="P211" i="3"/>
  <c r="P223" i="3"/>
  <c r="P243" i="3"/>
  <c r="P255" i="3"/>
  <c r="P267" i="3"/>
  <c r="R276" i="3"/>
  <c r="S33" i="3"/>
  <c r="S65" i="3"/>
  <c r="S95" i="3"/>
  <c r="P117" i="3"/>
  <c r="Q136" i="3"/>
  <c r="Q152" i="3"/>
  <c r="Q168" i="3"/>
  <c r="Q180" i="3"/>
  <c r="S185" i="3"/>
  <c r="P190" i="3"/>
  <c r="P194" i="3"/>
  <c r="P198" i="3"/>
  <c r="P202" i="3"/>
  <c r="P206" i="3"/>
  <c r="P210" i="3"/>
  <c r="P214" i="3"/>
  <c r="P218" i="3"/>
  <c r="P222" i="3"/>
  <c r="P226" i="3"/>
  <c r="P230" i="3"/>
  <c r="P234" i="3"/>
  <c r="P238" i="3"/>
  <c r="P242" i="3"/>
  <c r="P246" i="3"/>
  <c r="P250" i="3"/>
  <c r="P254" i="3"/>
  <c r="P258" i="3"/>
  <c r="P262" i="3"/>
  <c r="P266" i="3"/>
  <c r="P270" i="3"/>
  <c r="P274" i="3"/>
  <c r="P276" i="3"/>
  <c r="P278" i="3"/>
  <c r="S41" i="3"/>
  <c r="P101" i="3"/>
  <c r="Q156" i="3"/>
  <c r="S181" i="3"/>
  <c r="P191" i="3"/>
  <c r="P203" i="3"/>
  <c r="P215" i="3"/>
  <c r="P227" i="3"/>
  <c r="P235" i="3"/>
  <c r="P251" i="3"/>
  <c r="P263" i="3"/>
  <c r="R274" i="3"/>
  <c r="S2" i="3"/>
  <c r="R2" i="3"/>
  <c r="Q2" i="3"/>
  <c r="P2" i="3"/>
  <c r="O3" i="3"/>
  <c r="O7" i="3"/>
  <c r="O11" i="3"/>
  <c r="O15" i="3"/>
  <c r="O19" i="3"/>
  <c r="O23" i="3"/>
  <c r="O27" i="3"/>
  <c r="O31" i="3"/>
  <c r="O35" i="3"/>
  <c r="O39" i="3"/>
  <c r="O43" i="3"/>
  <c r="O47" i="3"/>
  <c r="O51" i="3"/>
  <c r="O55" i="3"/>
  <c r="O59" i="3"/>
  <c r="O63" i="3"/>
  <c r="O67" i="3"/>
  <c r="O71" i="3"/>
  <c r="O75" i="3"/>
  <c r="O79" i="3"/>
  <c r="O83" i="3"/>
  <c r="O87" i="3"/>
  <c r="O91" i="3"/>
  <c r="O95" i="3"/>
  <c r="O99" i="3"/>
  <c r="O103" i="3"/>
  <c r="O107" i="3"/>
  <c r="O111" i="3"/>
  <c r="O115" i="3"/>
  <c r="O119" i="3"/>
  <c r="O123" i="3"/>
  <c r="O127" i="3"/>
  <c r="O131" i="3"/>
  <c r="O135" i="3"/>
  <c r="O139" i="3"/>
  <c r="O143" i="3"/>
  <c r="O147" i="3"/>
  <c r="O151" i="3"/>
  <c r="O155" i="3"/>
  <c r="O159" i="3"/>
  <c r="O163" i="3"/>
  <c r="O167" i="3"/>
  <c r="O171" i="3"/>
  <c r="O175" i="3"/>
  <c r="O179" i="3"/>
  <c r="O183" i="3"/>
  <c r="O187" i="3"/>
  <c r="O191" i="3"/>
  <c r="O195" i="3"/>
  <c r="O199" i="3"/>
  <c r="O203" i="3"/>
  <c r="O207" i="3"/>
  <c r="O211" i="3"/>
  <c r="O215" i="3"/>
  <c r="O219" i="3"/>
  <c r="O223" i="3"/>
  <c r="O227" i="3"/>
  <c r="O231" i="3"/>
  <c r="O235" i="3"/>
  <c r="O239" i="3"/>
  <c r="O243" i="3"/>
  <c r="O247" i="3"/>
  <c r="O251" i="3"/>
  <c r="O255" i="3"/>
  <c r="O259" i="3"/>
  <c r="O263" i="3"/>
  <c r="O267" i="3"/>
  <c r="O271" i="3"/>
  <c r="O275" i="3"/>
  <c r="O17" i="3"/>
  <c r="O29" i="3"/>
  <c r="O37" i="3"/>
  <c r="O45" i="3"/>
  <c r="O53" i="3"/>
  <c r="O61" i="3"/>
  <c r="O69" i="3"/>
  <c r="O77" i="3"/>
  <c r="O85" i="3"/>
  <c r="O97" i="3"/>
  <c r="O105" i="3"/>
  <c r="O4" i="3"/>
  <c r="O8" i="3"/>
  <c r="O12" i="3"/>
  <c r="O16" i="3"/>
  <c r="O20" i="3"/>
  <c r="O24" i="3"/>
  <c r="O28" i="3"/>
  <c r="O32" i="3"/>
  <c r="O36" i="3"/>
  <c r="O40" i="3"/>
  <c r="O44" i="3"/>
  <c r="O48" i="3"/>
  <c r="O52" i="3"/>
  <c r="O56" i="3"/>
  <c r="O60" i="3"/>
  <c r="O64" i="3"/>
  <c r="O68" i="3"/>
  <c r="O72" i="3"/>
  <c r="O76" i="3"/>
  <c r="O80" i="3"/>
  <c r="O84" i="3"/>
  <c r="O88" i="3"/>
  <c r="O92" i="3"/>
  <c r="O96" i="3"/>
  <c r="O100" i="3"/>
  <c r="O104" i="3"/>
  <c r="O108" i="3"/>
  <c r="O112" i="3"/>
  <c r="O116" i="3"/>
  <c r="O120" i="3"/>
  <c r="O124" i="3"/>
  <c r="O128" i="3"/>
  <c r="O132" i="3"/>
  <c r="O136" i="3"/>
  <c r="O140" i="3"/>
  <c r="O144" i="3"/>
  <c r="O148" i="3"/>
  <c r="O152" i="3"/>
  <c r="O156" i="3"/>
  <c r="O160" i="3"/>
  <c r="O164" i="3"/>
  <c r="O168" i="3"/>
  <c r="O172" i="3"/>
  <c r="O176" i="3"/>
  <c r="O180" i="3"/>
  <c r="O184" i="3"/>
  <c r="O188" i="3"/>
  <c r="O192" i="3"/>
  <c r="O196" i="3"/>
  <c r="O200" i="3"/>
  <c r="O204" i="3"/>
  <c r="O208" i="3"/>
  <c r="O212" i="3"/>
  <c r="O216" i="3"/>
  <c r="O220" i="3"/>
  <c r="O224" i="3"/>
  <c r="O228" i="3"/>
  <c r="O232" i="3"/>
  <c r="O236" i="3"/>
  <c r="O240" i="3"/>
  <c r="O244" i="3"/>
  <c r="O248" i="3"/>
  <c r="O252" i="3"/>
  <c r="O256" i="3"/>
  <c r="O260" i="3"/>
  <c r="O264" i="3"/>
  <c r="O268" i="3"/>
  <c r="O272" i="3"/>
  <c r="O276" i="3"/>
  <c r="O13" i="3"/>
  <c r="O21" i="3"/>
  <c r="O25" i="3"/>
  <c r="O33" i="3"/>
  <c r="O41" i="3"/>
  <c r="O49" i="3"/>
  <c r="O57" i="3"/>
  <c r="O65" i="3"/>
  <c r="O73" i="3"/>
  <c r="O81" i="3"/>
  <c r="O89" i="3"/>
  <c r="O93" i="3"/>
  <c r="O101" i="3"/>
  <c r="O109" i="3"/>
  <c r="O113" i="3"/>
  <c r="O117" i="3"/>
  <c r="O121" i="3"/>
  <c r="O125" i="3"/>
  <c r="O129" i="3"/>
  <c r="O133" i="3"/>
  <c r="O137" i="3"/>
  <c r="O141" i="3"/>
  <c r="O145" i="3"/>
  <c r="O149" i="3"/>
  <c r="O153" i="3"/>
  <c r="O157" i="3"/>
  <c r="O161" i="3"/>
  <c r="O165" i="3"/>
  <c r="O169" i="3"/>
  <c r="O173" i="3"/>
  <c r="O177" i="3"/>
  <c r="O181" i="3"/>
  <c r="O185" i="3"/>
  <c r="O189" i="3"/>
  <c r="O193" i="3"/>
  <c r="O197" i="3"/>
  <c r="O201" i="3"/>
  <c r="O205" i="3"/>
  <c r="O209" i="3"/>
  <c r="O213" i="3"/>
  <c r="O217" i="3"/>
  <c r="O221" i="3"/>
  <c r="O225" i="3"/>
  <c r="O229" i="3"/>
  <c r="O233" i="3"/>
  <c r="O237" i="3"/>
  <c r="O241" i="3"/>
  <c r="O245" i="3"/>
  <c r="O249" i="3"/>
  <c r="O253" i="3"/>
  <c r="O257" i="3"/>
  <c r="O261" i="3"/>
  <c r="O265" i="3"/>
  <c r="O269" i="3"/>
  <c r="O273" i="3"/>
  <c r="O277" i="3"/>
  <c r="O6" i="3"/>
  <c r="O10" i="3"/>
  <c r="O5" i="3"/>
  <c r="O9" i="3"/>
  <c r="O14" i="3"/>
  <c r="O30" i="3"/>
  <c r="O46" i="3"/>
  <c r="O62" i="3"/>
  <c r="O78" i="3"/>
  <c r="O94" i="3"/>
  <c r="O110" i="3"/>
  <c r="O126" i="3"/>
  <c r="O142" i="3"/>
  <c r="O158" i="3"/>
  <c r="O174" i="3"/>
  <c r="O190" i="3"/>
  <c r="O206" i="3"/>
  <c r="O222" i="3"/>
  <c r="O238" i="3"/>
  <c r="O254" i="3"/>
  <c r="O270" i="3"/>
  <c r="O274" i="3"/>
  <c r="O42" i="3"/>
  <c r="O74" i="3"/>
  <c r="O122" i="3"/>
  <c r="O170" i="3"/>
  <c r="O218" i="3"/>
  <c r="O266" i="3"/>
  <c r="O18" i="3"/>
  <c r="O34" i="3"/>
  <c r="O50" i="3"/>
  <c r="O66" i="3"/>
  <c r="O82" i="3"/>
  <c r="O98" i="3"/>
  <c r="O114" i="3"/>
  <c r="O130" i="3"/>
  <c r="O146" i="3"/>
  <c r="O162" i="3"/>
  <c r="O178" i="3"/>
  <c r="O194" i="3"/>
  <c r="O210" i="3"/>
  <c r="O226" i="3"/>
  <c r="O242" i="3"/>
  <c r="O258" i="3"/>
  <c r="O58" i="3"/>
  <c r="O106" i="3"/>
  <c r="O154" i="3"/>
  <c r="O202" i="3"/>
  <c r="O250" i="3"/>
  <c r="O22" i="3"/>
  <c r="O38" i="3"/>
  <c r="O54" i="3"/>
  <c r="O70" i="3"/>
  <c r="O86" i="3"/>
  <c r="O102" i="3"/>
  <c r="O118" i="3"/>
  <c r="O134" i="3"/>
  <c r="O150" i="3"/>
  <c r="O166" i="3"/>
  <c r="O182" i="3"/>
  <c r="O198" i="3"/>
  <c r="O214" i="3"/>
  <c r="O230" i="3"/>
  <c r="O246" i="3"/>
  <c r="O262" i="3"/>
  <c r="O278" i="3"/>
  <c r="O26" i="3"/>
  <c r="O90" i="3"/>
  <c r="O138" i="3"/>
  <c r="O186" i="3"/>
  <c r="O234" i="3"/>
  <c r="O2" i="3"/>
  <c r="E256" i="2"/>
  <c r="D253" i="2"/>
  <c r="D255" i="2"/>
  <c r="E253" i="2"/>
  <c r="E255" i="2"/>
  <c r="D254" i="2"/>
  <c r="D256" i="2"/>
  <c r="E254" i="2"/>
  <c r="E252" i="2"/>
  <c r="D252" i="2"/>
  <c r="F252" i="2" l="1"/>
  <c r="F254" i="2"/>
  <c r="F255" i="2"/>
  <c r="F253" i="2"/>
  <c r="F256" i="2"/>
  <c r="M19" i="2" l="1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N18" i="2"/>
  <c r="O18" i="2"/>
  <c r="M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L18" i="2"/>
  <c r="K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J18" i="2"/>
  <c r="I18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U12" i="2"/>
  <c r="V12" i="2"/>
  <c r="W12" i="2"/>
  <c r="X12" i="2"/>
  <c r="Y12" i="2"/>
  <c r="U13" i="2"/>
  <c r="V13" i="2"/>
  <c r="W13" i="2"/>
  <c r="X13" i="2"/>
  <c r="Y13" i="2"/>
  <c r="U14" i="2"/>
  <c r="V14" i="2"/>
  <c r="W14" i="2"/>
  <c r="X14" i="2"/>
  <c r="Y14" i="2"/>
  <c r="V6" i="2"/>
  <c r="W6" i="2"/>
  <c r="X6" i="2"/>
  <c r="Y6" i="2"/>
  <c r="U6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I6" i="2"/>
  <c r="J6" i="2"/>
  <c r="H6" i="2"/>
  <c r="K3" i="3" l="1"/>
  <c r="F6" i="3"/>
  <c r="D8" i="3"/>
  <c r="J10" i="3"/>
  <c r="E13" i="3"/>
  <c r="C15" i="3"/>
  <c r="I17" i="3"/>
  <c r="K19" i="3"/>
  <c r="F22" i="3"/>
  <c r="D24" i="3"/>
  <c r="J26" i="3"/>
  <c r="E29" i="3"/>
  <c r="C31" i="3"/>
  <c r="I33" i="3"/>
  <c r="K35" i="3"/>
  <c r="F38" i="3"/>
  <c r="D40" i="3"/>
  <c r="E4" i="3"/>
  <c r="C6" i="3"/>
  <c r="I8" i="3"/>
  <c r="K10" i="3"/>
  <c r="F13" i="3"/>
  <c r="D15" i="3"/>
  <c r="J17" i="3"/>
  <c r="E3" i="3"/>
  <c r="C5" i="3"/>
  <c r="I7" i="3"/>
  <c r="K9" i="3"/>
  <c r="F12" i="3"/>
  <c r="D14" i="3"/>
  <c r="J7" i="3"/>
  <c r="I14" i="3"/>
  <c r="E18" i="3"/>
  <c r="C21" i="3"/>
  <c r="K28" i="3"/>
  <c r="K30" i="3"/>
  <c r="J32" i="3"/>
  <c r="I34" i="3"/>
  <c r="I36" i="3"/>
  <c r="J42" i="3"/>
  <c r="E45" i="3"/>
  <c r="C47" i="3"/>
  <c r="I49" i="3"/>
  <c r="K51" i="3"/>
  <c r="F54" i="3"/>
  <c r="D56" i="3"/>
  <c r="J3" i="3"/>
  <c r="I15" i="3"/>
  <c r="E19" i="3"/>
  <c r="D21" i="3"/>
  <c r="D23" i="3"/>
  <c r="C25" i="3"/>
  <c r="K32" i="3"/>
  <c r="K34" i="3"/>
  <c r="J36" i="3"/>
  <c r="I38" i="3"/>
  <c r="I40" i="3"/>
  <c r="D43" i="3"/>
  <c r="J45" i="3"/>
  <c r="E48" i="3"/>
  <c r="C50" i="3"/>
  <c r="I52" i="3"/>
  <c r="K54" i="3"/>
  <c r="C4" i="3"/>
  <c r="J15" i="3"/>
  <c r="F20" i="3"/>
  <c r="E22" i="3"/>
  <c r="E24" i="3"/>
  <c r="D26" i="3"/>
  <c r="C28" i="3"/>
  <c r="F35" i="3"/>
  <c r="K37" i="3"/>
  <c r="J39" i="3"/>
  <c r="J41" i="3"/>
  <c r="F44" i="3"/>
  <c r="D46" i="3"/>
  <c r="J48" i="3"/>
  <c r="E51" i="3"/>
  <c r="C53" i="3"/>
  <c r="I55" i="3"/>
  <c r="K8" i="3"/>
  <c r="E15" i="3"/>
  <c r="F24" i="3"/>
  <c r="E26" i="3"/>
  <c r="E28" i="3"/>
  <c r="D30" i="3"/>
  <c r="C32" i="3"/>
  <c r="F39" i="3"/>
  <c r="K41" i="3"/>
  <c r="J43" i="3"/>
  <c r="E46" i="3"/>
  <c r="C48" i="3"/>
  <c r="I50" i="3"/>
  <c r="K52" i="3"/>
  <c r="F55" i="3"/>
  <c r="D57" i="3"/>
  <c r="D59" i="3"/>
  <c r="J61" i="3"/>
  <c r="E64" i="3"/>
  <c r="C66" i="3"/>
  <c r="I68" i="3"/>
  <c r="K70" i="3"/>
  <c r="F73" i="3"/>
  <c r="D75" i="3"/>
  <c r="J77" i="3"/>
  <c r="E80" i="3"/>
  <c r="C82" i="3"/>
  <c r="I84" i="3"/>
  <c r="K86" i="3"/>
  <c r="F89" i="3"/>
  <c r="D91" i="3"/>
  <c r="J93" i="3"/>
  <c r="E96" i="3"/>
  <c r="C57" i="3"/>
  <c r="F60" i="3"/>
  <c r="D62" i="3"/>
  <c r="J64" i="3"/>
  <c r="E67" i="3"/>
  <c r="C69" i="3"/>
  <c r="I71" i="3"/>
  <c r="K73" i="3"/>
  <c r="F76" i="3"/>
  <c r="D78" i="3"/>
  <c r="J80" i="3"/>
  <c r="E83" i="3"/>
  <c r="C85" i="3"/>
  <c r="I87" i="3"/>
  <c r="D4" i="3"/>
  <c r="J6" i="3"/>
  <c r="E9" i="3"/>
  <c r="C11" i="3"/>
  <c r="I13" i="3"/>
  <c r="K15" i="3"/>
  <c r="F18" i="3"/>
  <c r="D20" i="3"/>
  <c r="J22" i="3"/>
  <c r="E25" i="3"/>
  <c r="C27" i="3"/>
  <c r="I29" i="3"/>
  <c r="K31" i="3"/>
  <c r="F34" i="3"/>
  <c r="D36" i="3"/>
  <c r="J38" i="3"/>
  <c r="E41" i="3"/>
  <c r="I4" i="3"/>
  <c r="K6" i="3"/>
  <c r="F9" i="3"/>
  <c r="D11" i="3"/>
  <c r="J13" i="3"/>
  <c r="E16" i="3"/>
  <c r="C18" i="3"/>
  <c r="I3" i="3"/>
  <c r="K5" i="3"/>
  <c r="F8" i="3"/>
  <c r="D10" i="3"/>
  <c r="J12" i="3"/>
  <c r="F3" i="3"/>
  <c r="D9" i="3"/>
  <c r="F15" i="3"/>
  <c r="I19" i="3"/>
  <c r="C22" i="3"/>
  <c r="F29" i="3"/>
  <c r="E31" i="3"/>
  <c r="D33" i="3"/>
  <c r="D35" i="3"/>
  <c r="C37" i="3"/>
  <c r="C43" i="3"/>
  <c r="I45" i="3"/>
  <c r="K47" i="3"/>
  <c r="F50" i="3"/>
  <c r="D52" i="3"/>
  <c r="J54" i="3"/>
  <c r="E57" i="3"/>
  <c r="D5" i="3"/>
  <c r="F16" i="3"/>
  <c r="J19" i="3"/>
  <c r="J21" i="3"/>
  <c r="I23" i="3"/>
  <c r="C26" i="3"/>
  <c r="F33" i="3"/>
  <c r="E35" i="3"/>
  <c r="D37" i="3"/>
  <c r="D39" i="3"/>
  <c r="C41" i="3"/>
  <c r="E44" i="3"/>
  <c r="C46" i="3"/>
  <c r="I48" i="3"/>
  <c r="K50" i="3"/>
  <c r="F53" i="3"/>
  <c r="D55" i="3"/>
  <c r="F11" i="3"/>
  <c r="D17" i="3"/>
  <c r="K20" i="3"/>
  <c r="K22" i="3"/>
  <c r="J24" i="3"/>
  <c r="I26" i="3"/>
  <c r="I28" i="3"/>
  <c r="F36" i="3"/>
  <c r="E38" i="3"/>
  <c r="E40" i="3"/>
  <c r="D42" i="3"/>
  <c r="J44" i="3"/>
  <c r="E47" i="3"/>
  <c r="C49" i="3"/>
  <c r="I51" i="3"/>
  <c r="K53" i="3"/>
  <c r="F56" i="3"/>
  <c r="E10" i="3"/>
  <c r="J16" i="3"/>
  <c r="K24" i="3"/>
  <c r="K26" i="3"/>
  <c r="J28" i="3"/>
  <c r="I30" i="3"/>
  <c r="I32" i="3"/>
  <c r="F40" i="3"/>
  <c r="E42" i="3"/>
  <c r="C44" i="3"/>
  <c r="I46" i="3"/>
  <c r="K48" i="3"/>
  <c r="F51" i="3"/>
  <c r="D53" i="3"/>
  <c r="J55" i="3"/>
  <c r="E58" i="3"/>
  <c r="E60" i="3"/>
  <c r="C62" i="3"/>
  <c r="I64" i="3"/>
  <c r="K66" i="3"/>
  <c r="F69" i="3"/>
  <c r="D71" i="3"/>
  <c r="J73" i="3"/>
  <c r="E76" i="3"/>
  <c r="C78" i="3"/>
  <c r="I80" i="3"/>
  <c r="K82" i="3"/>
  <c r="F85" i="3"/>
  <c r="D87" i="3"/>
  <c r="J89" i="3"/>
  <c r="E92" i="3"/>
  <c r="C94" i="3"/>
  <c r="I96" i="3"/>
  <c r="K57" i="3"/>
  <c r="J60" i="3"/>
  <c r="E63" i="3"/>
  <c r="C65" i="3"/>
  <c r="I67" i="3"/>
  <c r="K69" i="3"/>
  <c r="F72" i="3"/>
  <c r="D74" i="3"/>
  <c r="J76" i="3"/>
  <c r="E79" i="3"/>
  <c r="C81" i="3"/>
  <c r="I83" i="3"/>
  <c r="K85" i="3"/>
  <c r="F88" i="3"/>
  <c r="E5" i="3"/>
  <c r="C7" i="3"/>
  <c r="I9" i="3"/>
  <c r="K11" i="3"/>
  <c r="F14" i="3"/>
  <c r="D16" i="3"/>
  <c r="J18" i="3"/>
  <c r="E21" i="3"/>
  <c r="C23" i="3"/>
  <c r="I25" i="3"/>
  <c r="K27" i="3"/>
  <c r="F30" i="3"/>
  <c r="D32" i="3"/>
  <c r="J34" i="3"/>
  <c r="E37" i="3"/>
  <c r="C39" i="3"/>
  <c r="I41" i="3"/>
  <c r="F5" i="3"/>
  <c r="D7" i="3"/>
  <c r="J9" i="3"/>
  <c r="E12" i="3"/>
  <c r="C14" i="3"/>
  <c r="I16" i="3"/>
  <c r="K18" i="3"/>
  <c r="F4" i="3"/>
  <c r="D6" i="3"/>
  <c r="J8" i="3"/>
  <c r="E11" i="3"/>
  <c r="C13" i="3"/>
  <c r="K4" i="3"/>
  <c r="I10" i="3"/>
  <c r="C16" i="3"/>
  <c r="C20" i="3"/>
  <c r="F27" i="3"/>
  <c r="K29" i="3"/>
  <c r="J31" i="3"/>
  <c r="J33" i="3"/>
  <c r="I35" i="3"/>
  <c r="C38" i="3"/>
  <c r="K43" i="3"/>
  <c r="F46" i="3"/>
  <c r="D48" i="3"/>
  <c r="J50" i="3"/>
  <c r="E53" i="3"/>
  <c r="C55" i="3"/>
  <c r="I57" i="3"/>
  <c r="I6" i="3"/>
  <c r="C17" i="3"/>
  <c r="E20" i="3"/>
  <c r="D22" i="3"/>
  <c r="C24" i="3"/>
  <c r="F31" i="3"/>
  <c r="K33" i="3"/>
  <c r="J35" i="3"/>
  <c r="J37" i="3"/>
  <c r="I39" i="3"/>
  <c r="C42" i="3"/>
  <c r="I44" i="3"/>
  <c r="K46" i="3"/>
  <c r="F49" i="3"/>
  <c r="D51" i="3"/>
  <c r="J53" i="3"/>
  <c r="E56" i="3"/>
  <c r="K12" i="3"/>
  <c r="I18" i="3"/>
  <c r="F21" i="3"/>
  <c r="E23" i="3"/>
  <c r="D25" i="3"/>
  <c r="D27" i="3"/>
  <c r="C29" i="3"/>
  <c r="K36" i="3"/>
  <c r="K38" i="3"/>
  <c r="J40" i="3"/>
  <c r="E43" i="3"/>
  <c r="C45" i="3"/>
  <c r="I47" i="3"/>
  <c r="K49" i="3"/>
  <c r="F52" i="3"/>
  <c r="D54" i="3"/>
  <c r="J56" i="3"/>
  <c r="J11" i="3"/>
  <c r="D18" i="3"/>
  <c r="F25" i="3"/>
  <c r="E27" i="3"/>
  <c r="D29" i="3"/>
  <c r="D31" i="3"/>
  <c r="C33" i="3"/>
  <c r="K40" i="3"/>
  <c r="I42" i="3"/>
  <c r="K44" i="3"/>
  <c r="F47" i="3"/>
  <c r="D49" i="3"/>
  <c r="J51" i="3"/>
  <c r="E54" i="3"/>
  <c r="C3" i="3"/>
  <c r="D12" i="3"/>
  <c r="I21" i="3"/>
  <c r="J30" i="3"/>
  <c r="K39" i="3"/>
  <c r="C10" i="3"/>
  <c r="D19" i="3"/>
  <c r="I11" i="3"/>
  <c r="K16" i="3"/>
  <c r="E32" i="3"/>
  <c r="D44" i="3"/>
  <c r="I53" i="3"/>
  <c r="K17" i="3"/>
  <c r="F32" i="3"/>
  <c r="C40" i="3"/>
  <c r="J49" i="3"/>
  <c r="E14" i="3"/>
  <c r="J25" i="3"/>
  <c r="E39" i="3"/>
  <c r="F48" i="3"/>
  <c r="F7" i="3"/>
  <c r="J27" i="3"/>
  <c r="F41" i="3"/>
  <c r="E50" i="3"/>
  <c r="K56" i="3"/>
  <c r="F61" i="3"/>
  <c r="J65" i="3"/>
  <c r="C70" i="3"/>
  <c r="K74" i="3"/>
  <c r="D79" i="3"/>
  <c r="E84" i="3"/>
  <c r="I88" i="3"/>
  <c r="F93" i="3"/>
  <c r="J97" i="3"/>
  <c r="K61" i="3"/>
  <c r="D66" i="3"/>
  <c r="E71" i="3"/>
  <c r="I75" i="3"/>
  <c r="F80" i="3"/>
  <c r="J84" i="3"/>
  <c r="C89" i="3"/>
  <c r="I91" i="3"/>
  <c r="K93" i="3"/>
  <c r="F96" i="3"/>
  <c r="I58" i="3"/>
  <c r="K60" i="3"/>
  <c r="F63" i="3"/>
  <c r="D65" i="3"/>
  <c r="J67" i="3"/>
  <c r="E70" i="3"/>
  <c r="C72" i="3"/>
  <c r="I74" i="3"/>
  <c r="K76" i="3"/>
  <c r="F79" i="3"/>
  <c r="D81" i="3"/>
  <c r="J83" i="3"/>
  <c r="E86" i="3"/>
  <c r="C88" i="3"/>
  <c r="I90" i="3"/>
  <c r="K92" i="3"/>
  <c r="F95" i="3"/>
  <c r="D58" i="3"/>
  <c r="D60" i="3"/>
  <c r="J62" i="3"/>
  <c r="E65" i="3"/>
  <c r="C67" i="3"/>
  <c r="I69" i="3"/>
  <c r="K71" i="3"/>
  <c r="F74" i="3"/>
  <c r="D76" i="3"/>
  <c r="J78" i="3"/>
  <c r="E81" i="3"/>
  <c r="C83" i="3"/>
  <c r="I85" i="3"/>
  <c r="K87" i="3"/>
  <c r="F90" i="3"/>
  <c r="D92" i="3"/>
  <c r="J94" i="3"/>
  <c r="E97" i="3"/>
  <c r="D98" i="3"/>
  <c r="J100" i="3"/>
  <c r="E103" i="3"/>
  <c r="C105" i="3"/>
  <c r="I107" i="3"/>
  <c r="K109" i="3"/>
  <c r="F112" i="3"/>
  <c r="D114" i="3"/>
  <c r="J116" i="3"/>
  <c r="E119" i="3"/>
  <c r="C121" i="3"/>
  <c r="I123" i="3"/>
  <c r="E126" i="3"/>
  <c r="C128" i="3"/>
  <c r="I130" i="3"/>
  <c r="K132" i="3"/>
  <c r="F135" i="3"/>
  <c r="F99" i="3"/>
  <c r="D101" i="3"/>
  <c r="J103" i="3"/>
  <c r="E106" i="3"/>
  <c r="C108" i="3"/>
  <c r="I110" i="3"/>
  <c r="K112" i="3"/>
  <c r="F115" i="3"/>
  <c r="D117" i="3"/>
  <c r="J119" i="3"/>
  <c r="E122" i="3"/>
  <c r="D124" i="3"/>
  <c r="J126" i="3"/>
  <c r="E129" i="3"/>
  <c r="C131" i="3"/>
  <c r="I133" i="3"/>
  <c r="F98" i="3"/>
  <c r="D100" i="3"/>
  <c r="J102" i="3"/>
  <c r="E105" i="3"/>
  <c r="C107" i="3"/>
  <c r="I5" i="3"/>
  <c r="J14" i="3"/>
  <c r="K23" i="3"/>
  <c r="E33" i="3"/>
  <c r="D3" i="3"/>
  <c r="I12" i="3"/>
  <c r="J4" i="3"/>
  <c r="K13" i="3"/>
  <c r="I20" i="3"/>
  <c r="D34" i="3"/>
  <c r="J46" i="3"/>
  <c r="K55" i="3"/>
  <c r="J20" i="3"/>
  <c r="E34" i="3"/>
  <c r="K42" i="3"/>
  <c r="E52" i="3"/>
  <c r="F19" i="3"/>
  <c r="I27" i="3"/>
  <c r="D41" i="3"/>
  <c r="D50" i="3"/>
  <c r="D13" i="3"/>
  <c r="J29" i="3"/>
  <c r="F43" i="3"/>
  <c r="C52" i="3"/>
  <c r="J57" i="3"/>
  <c r="K62" i="3"/>
  <c r="D67" i="3"/>
  <c r="E72" i="3"/>
  <c r="I76" i="3"/>
  <c r="F81" i="3"/>
  <c r="J85" i="3"/>
  <c r="C90" i="3"/>
  <c r="K94" i="3"/>
  <c r="E59" i="3"/>
  <c r="I63" i="3"/>
  <c r="F68" i="3"/>
  <c r="J72" i="3"/>
  <c r="C77" i="3"/>
  <c r="K81" i="3"/>
  <c r="D86" i="3"/>
  <c r="K89" i="3"/>
  <c r="F92" i="3"/>
  <c r="D94" i="3"/>
  <c r="J96" i="3"/>
  <c r="F59" i="3"/>
  <c r="D61" i="3"/>
  <c r="J63" i="3"/>
  <c r="E66" i="3"/>
  <c r="C68" i="3"/>
  <c r="I70" i="3"/>
  <c r="K72" i="3"/>
  <c r="F75" i="3"/>
  <c r="D77" i="3"/>
  <c r="J79" i="3"/>
  <c r="E82" i="3"/>
  <c r="C84" i="3"/>
  <c r="I86" i="3"/>
  <c r="K88" i="3"/>
  <c r="F91" i="3"/>
  <c r="D93" i="3"/>
  <c r="J95" i="3"/>
  <c r="J58" i="3"/>
  <c r="E61" i="3"/>
  <c r="C63" i="3"/>
  <c r="I65" i="3"/>
  <c r="K67" i="3"/>
  <c r="F70" i="3"/>
  <c r="D72" i="3"/>
  <c r="J74" i="3"/>
  <c r="E77" i="3"/>
  <c r="C79" i="3"/>
  <c r="I81" i="3"/>
  <c r="K83" i="3"/>
  <c r="F86" i="3"/>
  <c r="D88" i="3"/>
  <c r="J90" i="3"/>
  <c r="E93" i="3"/>
  <c r="C95" i="3"/>
  <c r="I97" i="3"/>
  <c r="E99" i="3"/>
  <c r="C101" i="3"/>
  <c r="I103" i="3"/>
  <c r="K105" i="3"/>
  <c r="F108" i="3"/>
  <c r="D110" i="3"/>
  <c r="J112" i="3"/>
  <c r="E115" i="3"/>
  <c r="C117" i="3"/>
  <c r="I119" i="3"/>
  <c r="K121" i="3"/>
  <c r="C124" i="3"/>
  <c r="I126" i="3"/>
  <c r="K128" i="3"/>
  <c r="F131" i="3"/>
  <c r="D133" i="3"/>
  <c r="D97" i="3"/>
  <c r="J99" i="3"/>
  <c r="E102" i="3"/>
  <c r="C104" i="3"/>
  <c r="I106" i="3"/>
  <c r="K108" i="3"/>
  <c r="F111" i="3"/>
  <c r="D113" i="3"/>
  <c r="J115" i="3"/>
  <c r="E118" i="3"/>
  <c r="C120" i="3"/>
  <c r="I122" i="3"/>
  <c r="E125" i="3"/>
  <c r="C127" i="3"/>
  <c r="I129" i="3"/>
  <c r="K131" i="3"/>
  <c r="F134" i="3"/>
  <c r="J98" i="3"/>
  <c r="E101" i="3"/>
  <c r="C103" i="3"/>
  <c r="I105" i="3"/>
  <c r="K107" i="3"/>
  <c r="F110" i="3"/>
  <c r="D112" i="3"/>
  <c r="J114" i="3"/>
  <c r="E117" i="3"/>
  <c r="C119" i="3"/>
  <c r="I121" i="3"/>
  <c r="K123" i="3"/>
  <c r="J125" i="3"/>
  <c r="E128" i="3"/>
  <c r="C130" i="3"/>
  <c r="K7" i="3"/>
  <c r="E17" i="3"/>
  <c r="F26" i="3"/>
  <c r="C35" i="3"/>
  <c r="J5" i="3"/>
  <c r="K14" i="3"/>
  <c r="E7" i="3"/>
  <c r="E6" i="3"/>
  <c r="F28" i="3"/>
  <c r="C36" i="3"/>
  <c r="E49" i="3"/>
  <c r="F58" i="3"/>
  <c r="I22" i="3"/>
  <c r="E36" i="3"/>
  <c r="F45" i="3"/>
  <c r="C54" i="3"/>
  <c r="K21" i="3"/>
  <c r="C30" i="3"/>
  <c r="I43" i="3"/>
  <c r="J52" i="3"/>
  <c r="F23" i="3"/>
  <c r="I31" i="3"/>
  <c r="D45" i="3"/>
  <c r="I54" i="3"/>
  <c r="K58" i="3"/>
  <c r="D63" i="3"/>
  <c r="E68" i="3"/>
  <c r="I72" i="3"/>
  <c r="F77" i="3"/>
  <c r="J81" i="3"/>
  <c r="C86" i="3"/>
  <c r="K90" i="3"/>
  <c r="D95" i="3"/>
  <c r="I59" i="3"/>
  <c r="F64" i="3"/>
  <c r="J68" i="3"/>
  <c r="C73" i="3"/>
  <c r="K77" i="3"/>
  <c r="D82" i="3"/>
  <c r="E87" i="3"/>
  <c r="D90" i="3"/>
  <c r="J92" i="3"/>
  <c r="E95" i="3"/>
  <c r="F57" i="3"/>
  <c r="J59" i="3"/>
  <c r="E62" i="3"/>
  <c r="C64" i="3"/>
  <c r="I66" i="3"/>
  <c r="K68" i="3"/>
  <c r="F71" i="3"/>
  <c r="D73" i="3"/>
  <c r="J75" i="3"/>
  <c r="E78" i="3"/>
  <c r="C80" i="3"/>
  <c r="I82" i="3"/>
  <c r="K84" i="3"/>
  <c r="F87" i="3"/>
  <c r="D89" i="3"/>
  <c r="J91" i="3"/>
  <c r="E94" i="3"/>
  <c r="C96" i="3"/>
  <c r="C59" i="3"/>
  <c r="I61" i="3"/>
  <c r="K63" i="3"/>
  <c r="F66" i="3"/>
  <c r="D68" i="3"/>
  <c r="J70" i="3"/>
  <c r="E73" i="3"/>
  <c r="C75" i="3"/>
  <c r="I77" i="3"/>
  <c r="K79" i="3"/>
  <c r="F82" i="3"/>
  <c r="D84" i="3"/>
  <c r="J86" i="3"/>
  <c r="E89" i="3"/>
  <c r="C91" i="3"/>
  <c r="I93" i="3"/>
  <c r="K95" i="3"/>
  <c r="C97" i="3"/>
  <c r="I99" i="3"/>
  <c r="K101" i="3"/>
  <c r="F104" i="3"/>
  <c r="D106" i="3"/>
  <c r="J108" i="3"/>
  <c r="E111" i="3"/>
  <c r="C113" i="3"/>
  <c r="I115" i="3"/>
  <c r="K117" i="3"/>
  <c r="F120" i="3"/>
  <c r="D122" i="3"/>
  <c r="K124" i="3"/>
  <c r="F127" i="3"/>
  <c r="D129" i="3"/>
  <c r="J131" i="3"/>
  <c r="E134" i="3"/>
  <c r="E98" i="3"/>
  <c r="C100" i="3"/>
  <c r="I102" i="3"/>
  <c r="K104" i="3"/>
  <c r="F107" i="3"/>
  <c r="D109" i="3"/>
  <c r="J111" i="3"/>
  <c r="E114" i="3"/>
  <c r="C116" i="3"/>
  <c r="I118" i="3"/>
  <c r="K120" i="3"/>
  <c r="F123" i="3"/>
  <c r="I125" i="3"/>
  <c r="K127" i="3"/>
  <c r="F130" i="3"/>
  <c r="D132" i="3"/>
  <c r="J134" i="3"/>
  <c r="C99" i="3"/>
  <c r="I101" i="3"/>
  <c r="K103" i="3"/>
  <c r="F106" i="3"/>
  <c r="D108" i="3"/>
  <c r="J110" i="3"/>
  <c r="E113" i="3"/>
  <c r="C115" i="3"/>
  <c r="I117" i="3"/>
  <c r="K119" i="3"/>
  <c r="F122" i="3"/>
  <c r="E124" i="3"/>
  <c r="C126" i="3"/>
  <c r="I128" i="3"/>
  <c r="K130" i="3"/>
  <c r="I37" i="3"/>
  <c r="C12" i="3"/>
  <c r="C8" i="3"/>
  <c r="I56" i="3"/>
  <c r="E55" i="3"/>
  <c r="C56" i="3"/>
  <c r="C74" i="3"/>
  <c r="I92" i="3"/>
  <c r="D70" i="3"/>
  <c r="J88" i="3"/>
  <c r="C58" i="3"/>
  <c r="F67" i="3"/>
  <c r="C76" i="3"/>
  <c r="D85" i="3"/>
  <c r="I94" i="3"/>
  <c r="D64" i="3"/>
  <c r="I73" i="3"/>
  <c r="J82" i="3"/>
  <c r="K91" i="3"/>
  <c r="F100" i="3"/>
  <c r="C109" i="3"/>
  <c r="D118" i="3"/>
  <c r="J127" i="3"/>
  <c r="I98" i="3"/>
  <c r="J107" i="3"/>
  <c r="K116" i="3"/>
  <c r="F126" i="3"/>
  <c r="C135" i="3"/>
  <c r="J106" i="3"/>
  <c r="K111" i="3"/>
  <c r="D116" i="3"/>
  <c r="E121" i="3"/>
  <c r="F125" i="3"/>
  <c r="J129" i="3"/>
  <c r="F133" i="3"/>
  <c r="D135" i="3"/>
  <c r="E100" i="3"/>
  <c r="C102" i="3"/>
  <c r="I104" i="3"/>
  <c r="K106" i="3"/>
  <c r="F109" i="3"/>
  <c r="D111" i="3"/>
  <c r="J113" i="3"/>
  <c r="E116" i="3"/>
  <c r="C118" i="3"/>
  <c r="I120" i="3"/>
  <c r="K122" i="3"/>
  <c r="C125" i="3"/>
  <c r="I127" i="3"/>
  <c r="K129" i="3"/>
  <c r="F132" i="3"/>
  <c r="D134" i="3"/>
  <c r="F137" i="3"/>
  <c r="D139" i="3"/>
  <c r="J141" i="3"/>
  <c r="E144" i="3"/>
  <c r="C146" i="3"/>
  <c r="I148" i="3"/>
  <c r="K150" i="3"/>
  <c r="F153" i="3"/>
  <c r="D155" i="3"/>
  <c r="J157" i="3"/>
  <c r="E160" i="3"/>
  <c r="C162" i="3"/>
  <c r="I164" i="3"/>
  <c r="K166" i="3"/>
  <c r="F169" i="3"/>
  <c r="D171" i="3"/>
  <c r="J173" i="3"/>
  <c r="E176" i="3"/>
  <c r="C178" i="3"/>
  <c r="I180" i="3"/>
  <c r="K182" i="3"/>
  <c r="F185" i="3"/>
  <c r="D187" i="3"/>
  <c r="J189" i="3"/>
  <c r="E192" i="3"/>
  <c r="C194" i="3"/>
  <c r="I196" i="3"/>
  <c r="K198" i="3"/>
  <c r="F201" i="3"/>
  <c r="D203" i="3"/>
  <c r="J205" i="3"/>
  <c r="E208" i="3"/>
  <c r="C210" i="3"/>
  <c r="I212" i="3"/>
  <c r="F136" i="3"/>
  <c r="D138" i="3"/>
  <c r="J140" i="3"/>
  <c r="E143" i="3"/>
  <c r="C145" i="3"/>
  <c r="I147" i="3"/>
  <c r="K149" i="3"/>
  <c r="F152" i="3"/>
  <c r="D154" i="3"/>
  <c r="J156" i="3"/>
  <c r="E159" i="3"/>
  <c r="C161" i="3"/>
  <c r="I163" i="3"/>
  <c r="K165" i="3"/>
  <c r="F168" i="3"/>
  <c r="D170" i="3"/>
  <c r="J172" i="3"/>
  <c r="E175" i="3"/>
  <c r="C177" i="3"/>
  <c r="I179" i="3"/>
  <c r="K181" i="3"/>
  <c r="F184" i="3"/>
  <c r="D186" i="3"/>
  <c r="J188" i="3"/>
  <c r="E191" i="3"/>
  <c r="C193" i="3"/>
  <c r="I195" i="3"/>
  <c r="K197" i="3"/>
  <c r="F200" i="3"/>
  <c r="D202" i="3"/>
  <c r="J204" i="3"/>
  <c r="E207" i="3"/>
  <c r="C209" i="3"/>
  <c r="J135" i="3"/>
  <c r="E138" i="3"/>
  <c r="C140" i="3"/>
  <c r="I142" i="3"/>
  <c r="F10" i="3"/>
  <c r="E8" i="3"/>
  <c r="E30" i="3"/>
  <c r="I24" i="3"/>
  <c r="J23" i="3"/>
  <c r="K25" i="3"/>
  <c r="I60" i="3"/>
  <c r="K78" i="3"/>
  <c r="F97" i="3"/>
  <c r="E75" i="3"/>
  <c r="E91" i="3"/>
  <c r="C60" i="3"/>
  <c r="D69" i="3"/>
  <c r="I78" i="3"/>
  <c r="J87" i="3"/>
  <c r="K96" i="3"/>
  <c r="J66" i="3"/>
  <c r="K75" i="3"/>
  <c r="E85" i="3"/>
  <c r="F94" i="3"/>
  <c r="D102" i="3"/>
  <c r="I111" i="3"/>
  <c r="J120" i="3"/>
  <c r="E130" i="3"/>
  <c r="K100" i="3"/>
  <c r="E110" i="3"/>
  <c r="F119" i="3"/>
  <c r="D128" i="3"/>
  <c r="K99" i="3"/>
  <c r="E109" i="3"/>
  <c r="I113" i="3"/>
  <c r="F118" i="3"/>
  <c r="J122" i="3"/>
  <c r="K126" i="3"/>
  <c r="D131" i="3"/>
  <c r="J133" i="3"/>
  <c r="C98" i="3"/>
  <c r="I100" i="3"/>
  <c r="K102" i="3"/>
  <c r="F105" i="3"/>
  <c r="D107" i="3"/>
  <c r="J109" i="3"/>
  <c r="E112" i="3"/>
  <c r="C114" i="3"/>
  <c r="I116" i="3"/>
  <c r="K118" i="3"/>
  <c r="F121" i="3"/>
  <c r="D123" i="3"/>
  <c r="K125" i="3"/>
  <c r="F128" i="3"/>
  <c r="D130" i="3"/>
  <c r="J132" i="3"/>
  <c r="E135" i="3"/>
  <c r="J137" i="3"/>
  <c r="E140" i="3"/>
  <c r="C142" i="3"/>
  <c r="I144" i="3"/>
  <c r="K146" i="3"/>
  <c r="F149" i="3"/>
  <c r="D151" i="3"/>
  <c r="J153" i="3"/>
  <c r="E156" i="3"/>
  <c r="C158" i="3"/>
  <c r="I160" i="3"/>
  <c r="K162" i="3"/>
  <c r="F165" i="3"/>
  <c r="D167" i="3"/>
  <c r="J169" i="3"/>
  <c r="E172" i="3"/>
  <c r="C174" i="3"/>
  <c r="I176" i="3"/>
  <c r="K178" i="3"/>
  <c r="F181" i="3"/>
  <c r="D183" i="3"/>
  <c r="J185" i="3"/>
  <c r="E188" i="3"/>
  <c r="C190" i="3"/>
  <c r="I192" i="3"/>
  <c r="K194" i="3"/>
  <c r="F197" i="3"/>
  <c r="D199" i="3"/>
  <c r="J201" i="3"/>
  <c r="E204" i="3"/>
  <c r="C206" i="3"/>
  <c r="I208" i="3"/>
  <c r="K210" i="3"/>
  <c r="F213" i="3"/>
  <c r="J136" i="3"/>
  <c r="E139" i="3"/>
  <c r="C141" i="3"/>
  <c r="I143" i="3"/>
  <c r="K145" i="3"/>
  <c r="F148" i="3"/>
  <c r="D150" i="3"/>
  <c r="J152" i="3"/>
  <c r="E155" i="3"/>
  <c r="C157" i="3"/>
  <c r="I159" i="3"/>
  <c r="K161" i="3"/>
  <c r="F164" i="3"/>
  <c r="D166" i="3"/>
  <c r="J168" i="3"/>
  <c r="E171" i="3"/>
  <c r="C173" i="3"/>
  <c r="I175" i="3"/>
  <c r="K177" i="3"/>
  <c r="F180" i="3"/>
  <c r="D182" i="3"/>
  <c r="J184" i="3"/>
  <c r="E187" i="3"/>
  <c r="C189" i="3"/>
  <c r="I191" i="3"/>
  <c r="K193" i="3"/>
  <c r="F196" i="3"/>
  <c r="D198" i="3"/>
  <c r="J200" i="3"/>
  <c r="E203" i="3"/>
  <c r="C205" i="3"/>
  <c r="I207" i="3"/>
  <c r="K209" i="3"/>
  <c r="C136" i="3"/>
  <c r="I138" i="3"/>
  <c r="K140" i="3"/>
  <c r="F143" i="3"/>
  <c r="D145" i="3"/>
  <c r="J147" i="3"/>
  <c r="E150" i="3"/>
  <c r="C152" i="3"/>
  <c r="C19" i="3"/>
  <c r="F17" i="3"/>
  <c r="F42" i="3"/>
  <c r="D38" i="3"/>
  <c r="F37" i="3"/>
  <c r="C34" i="3"/>
  <c r="F65" i="3"/>
  <c r="D83" i="3"/>
  <c r="C61" i="3"/>
  <c r="I79" i="3"/>
  <c r="C93" i="3"/>
  <c r="I62" i="3"/>
  <c r="J71" i="3"/>
  <c r="K80" i="3"/>
  <c r="E90" i="3"/>
  <c r="K59" i="3"/>
  <c r="E69" i="3"/>
  <c r="F78" i="3"/>
  <c r="C87" i="3"/>
  <c r="D96" i="3"/>
  <c r="J104" i="3"/>
  <c r="K113" i="3"/>
  <c r="E123" i="3"/>
  <c r="C132" i="3"/>
  <c r="F103" i="3"/>
  <c r="C112" i="3"/>
  <c r="D121" i="3"/>
  <c r="J130" i="3"/>
  <c r="F102" i="3"/>
  <c r="I109" i="3"/>
  <c r="F114" i="3"/>
  <c r="J118" i="3"/>
  <c r="C123" i="3"/>
  <c r="D127" i="3"/>
  <c r="E132" i="3"/>
  <c r="C134" i="3"/>
  <c r="K98" i="3"/>
  <c r="F101" i="3"/>
  <c r="D103" i="3"/>
  <c r="J105" i="3"/>
  <c r="E108" i="3"/>
  <c r="C110" i="3"/>
  <c r="I112" i="3"/>
  <c r="K114" i="3"/>
  <c r="F117" i="3"/>
  <c r="D119" i="3"/>
  <c r="J121" i="3"/>
  <c r="F124" i="3"/>
  <c r="D126" i="3"/>
  <c r="J128" i="3"/>
  <c r="E131" i="3"/>
  <c r="C133" i="3"/>
  <c r="E136" i="3"/>
  <c r="C138" i="3"/>
  <c r="I140" i="3"/>
  <c r="K142" i="3"/>
  <c r="F145" i="3"/>
  <c r="D147" i="3"/>
  <c r="J149" i="3"/>
  <c r="E152" i="3"/>
  <c r="C154" i="3"/>
  <c r="I156" i="3"/>
  <c r="K158" i="3"/>
  <c r="F161" i="3"/>
  <c r="D163" i="3"/>
  <c r="J165" i="3"/>
  <c r="E168" i="3"/>
  <c r="C170" i="3"/>
  <c r="I172" i="3"/>
  <c r="K174" i="3"/>
  <c r="F177" i="3"/>
  <c r="D179" i="3"/>
  <c r="J181" i="3"/>
  <c r="E184" i="3"/>
  <c r="C186" i="3"/>
  <c r="I188" i="3"/>
  <c r="K190" i="3"/>
  <c r="F193" i="3"/>
  <c r="D195" i="3"/>
  <c r="J197" i="3"/>
  <c r="E200" i="3"/>
  <c r="C202" i="3"/>
  <c r="I204" i="3"/>
  <c r="K206" i="3"/>
  <c r="F209" i="3"/>
  <c r="D211" i="3"/>
  <c r="J213" i="3"/>
  <c r="C137" i="3"/>
  <c r="I139" i="3"/>
  <c r="K141" i="3"/>
  <c r="F144" i="3"/>
  <c r="D146" i="3"/>
  <c r="J148" i="3"/>
  <c r="E151" i="3"/>
  <c r="C153" i="3"/>
  <c r="I155" i="3"/>
  <c r="K157" i="3"/>
  <c r="F160" i="3"/>
  <c r="D162" i="3"/>
  <c r="J164" i="3"/>
  <c r="E167" i="3"/>
  <c r="C169" i="3"/>
  <c r="I171" i="3"/>
  <c r="K173" i="3"/>
  <c r="F176" i="3"/>
  <c r="D178" i="3"/>
  <c r="J180" i="3"/>
  <c r="E183" i="3"/>
  <c r="C185" i="3"/>
  <c r="I187" i="3"/>
  <c r="K189" i="3"/>
  <c r="F192" i="3"/>
  <c r="D194" i="3"/>
  <c r="J196" i="3"/>
  <c r="E199" i="3"/>
  <c r="C201" i="3"/>
  <c r="I203" i="3"/>
  <c r="K205" i="3"/>
  <c r="F208" i="3"/>
  <c r="D210" i="3"/>
  <c r="K136" i="3"/>
  <c r="F139" i="3"/>
  <c r="D141" i="3"/>
  <c r="J143" i="3"/>
  <c r="E146" i="3"/>
  <c r="C148" i="3"/>
  <c r="I150" i="3"/>
  <c r="C51" i="3"/>
  <c r="J69" i="3"/>
  <c r="I95" i="3"/>
  <c r="C92" i="3"/>
  <c r="I89" i="3"/>
  <c r="D125" i="3"/>
  <c r="J123" i="3"/>
  <c r="K115" i="3"/>
  <c r="I132" i="3"/>
  <c r="E104" i="3"/>
  <c r="F113" i="3"/>
  <c r="C122" i="3"/>
  <c r="I131" i="3"/>
  <c r="F141" i="3"/>
  <c r="C150" i="3"/>
  <c r="D159" i="3"/>
  <c r="I168" i="3"/>
  <c r="J177" i="3"/>
  <c r="K186" i="3"/>
  <c r="E196" i="3"/>
  <c r="F205" i="3"/>
  <c r="I135" i="3"/>
  <c r="J144" i="3"/>
  <c r="K153" i="3"/>
  <c r="E163" i="3"/>
  <c r="F172" i="3"/>
  <c r="C181" i="3"/>
  <c r="D190" i="3"/>
  <c r="I199" i="3"/>
  <c r="J208" i="3"/>
  <c r="E142" i="3"/>
  <c r="F147" i="3"/>
  <c r="J151" i="3"/>
  <c r="I154" i="3"/>
  <c r="K156" i="3"/>
  <c r="F159" i="3"/>
  <c r="D161" i="3"/>
  <c r="J163" i="3"/>
  <c r="E166" i="3"/>
  <c r="C168" i="3"/>
  <c r="I170" i="3"/>
  <c r="K172" i="3"/>
  <c r="F175" i="3"/>
  <c r="D177" i="3"/>
  <c r="J179" i="3"/>
  <c r="E182" i="3"/>
  <c r="C184" i="3"/>
  <c r="I186" i="3"/>
  <c r="K188" i="3"/>
  <c r="F191" i="3"/>
  <c r="D193" i="3"/>
  <c r="J195" i="3"/>
  <c r="E198" i="3"/>
  <c r="C200" i="3"/>
  <c r="I202" i="3"/>
  <c r="K204" i="3"/>
  <c r="F207" i="3"/>
  <c r="D209" i="3"/>
  <c r="K135" i="3"/>
  <c r="F138" i="3"/>
  <c r="D140" i="3"/>
  <c r="J142" i="3"/>
  <c r="E145" i="3"/>
  <c r="C147" i="3"/>
  <c r="I149" i="3"/>
  <c r="K151" i="3"/>
  <c r="F154" i="3"/>
  <c r="D156" i="3"/>
  <c r="J158" i="3"/>
  <c r="E161" i="3"/>
  <c r="C163" i="3"/>
  <c r="I165" i="3"/>
  <c r="K167" i="3"/>
  <c r="F170" i="3"/>
  <c r="D172" i="3"/>
  <c r="J174" i="3"/>
  <c r="E177" i="3"/>
  <c r="C179" i="3"/>
  <c r="I181" i="3"/>
  <c r="K183" i="3"/>
  <c r="F186" i="3"/>
  <c r="D188" i="3"/>
  <c r="J190" i="3"/>
  <c r="E193" i="3"/>
  <c r="C195" i="3"/>
  <c r="I197" i="3"/>
  <c r="K199" i="3"/>
  <c r="F202" i="3"/>
  <c r="D204" i="3"/>
  <c r="J206" i="3"/>
  <c r="E209" i="3"/>
  <c r="C211" i="3"/>
  <c r="F214" i="3"/>
  <c r="D216" i="3"/>
  <c r="J218" i="3"/>
  <c r="E221" i="3"/>
  <c r="C223" i="3"/>
  <c r="I225" i="3"/>
  <c r="K227" i="3"/>
  <c r="F230" i="3"/>
  <c r="D232" i="3"/>
  <c r="J234" i="3"/>
  <c r="E237" i="3"/>
  <c r="C239" i="3"/>
  <c r="I241" i="3"/>
  <c r="K243" i="3"/>
  <c r="F246" i="3"/>
  <c r="D248" i="3"/>
  <c r="J250" i="3"/>
  <c r="E253" i="3"/>
  <c r="C255" i="3"/>
  <c r="I257" i="3"/>
  <c r="K259" i="3"/>
  <c r="F262" i="3"/>
  <c r="D264" i="3"/>
  <c r="J266" i="3"/>
  <c r="E269" i="3"/>
  <c r="C271" i="3"/>
  <c r="I273" i="3"/>
  <c r="K275" i="3"/>
  <c r="F278" i="3"/>
  <c r="J212" i="3"/>
  <c r="K214" i="3"/>
  <c r="F217" i="3"/>
  <c r="D219" i="3"/>
  <c r="J221" i="3"/>
  <c r="E224" i="3"/>
  <c r="C226" i="3"/>
  <c r="I228" i="3"/>
  <c r="K230" i="3"/>
  <c r="F233" i="3"/>
  <c r="D235" i="3"/>
  <c r="J237" i="3"/>
  <c r="E240" i="3"/>
  <c r="C242" i="3"/>
  <c r="I244" i="3"/>
  <c r="K246" i="3"/>
  <c r="F249" i="3"/>
  <c r="D251" i="3"/>
  <c r="J253" i="3"/>
  <c r="E256" i="3"/>
  <c r="C258" i="3"/>
  <c r="I260" i="3"/>
  <c r="K262" i="3"/>
  <c r="F265" i="3"/>
  <c r="D267" i="3"/>
  <c r="J269" i="3"/>
  <c r="E272" i="3"/>
  <c r="C274" i="3"/>
  <c r="I276" i="3"/>
  <c r="K278" i="3"/>
  <c r="E213" i="3"/>
  <c r="I215" i="3"/>
  <c r="K217" i="3"/>
  <c r="F220" i="3"/>
  <c r="D222" i="3"/>
  <c r="J224" i="3"/>
  <c r="E227" i="3"/>
  <c r="C229" i="3"/>
  <c r="I231" i="3"/>
  <c r="K233" i="3"/>
  <c r="F236" i="3"/>
  <c r="D238" i="3"/>
  <c r="J240" i="3"/>
  <c r="E243" i="3"/>
  <c r="C245" i="3"/>
  <c r="I247" i="3"/>
  <c r="K249" i="3"/>
  <c r="F252" i="3"/>
  <c r="D254" i="3"/>
  <c r="J256" i="3"/>
  <c r="E259" i="3"/>
  <c r="C261" i="3"/>
  <c r="I263" i="3"/>
  <c r="K265" i="3"/>
  <c r="F268" i="3"/>
  <c r="D270" i="3"/>
  <c r="J272" i="3"/>
  <c r="E275" i="3"/>
  <c r="C277" i="3"/>
  <c r="I214" i="3"/>
  <c r="K216" i="3"/>
  <c r="F219" i="3"/>
  <c r="D221" i="3"/>
  <c r="J223" i="3"/>
  <c r="E226" i="3"/>
  <c r="C228" i="3"/>
  <c r="I230" i="3"/>
  <c r="K232" i="3"/>
  <c r="F235" i="3"/>
  <c r="D237" i="3"/>
  <c r="J239" i="3"/>
  <c r="E242" i="3"/>
  <c r="C244" i="3"/>
  <c r="I246" i="3"/>
  <c r="K248" i="3"/>
  <c r="F251" i="3"/>
  <c r="D253" i="3"/>
  <c r="J255" i="3"/>
  <c r="E258" i="3"/>
  <c r="C260" i="3"/>
  <c r="I262" i="3"/>
  <c r="K264" i="3"/>
  <c r="F267" i="3"/>
  <c r="D269" i="3"/>
  <c r="J271" i="3"/>
  <c r="E274" i="3"/>
  <c r="C276" i="3"/>
  <c r="I278" i="3"/>
  <c r="F2" i="3"/>
  <c r="K202" i="3"/>
  <c r="C172" i="3"/>
  <c r="J183" i="3"/>
  <c r="I190" i="3"/>
  <c r="D197" i="3"/>
  <c r="I206" i="3"/>
  <c r="K139" i="3"/>
  <c r="J146" i="3"/>
  <c r="I153" i="3"/>
  <c r="D160" i="3"/>
  <c r="K171" i="3"/>
  <c r="J178" i="3"/>
  <c r="I185" i="3"/>
  <c r="J194" i="3"/>
  <c r="K203" i="3"/>
  <c r="C213" i="3"/>
  <c r="D220" i="3"/>
  <c r="I229" i="3"/>
  <c r="D236" i="3"/>
  <c r="C243" i="3"/>
  <c r="D47" i="3"/>
  <c r="E88" i="3"/>
  <c r="K64" i="3"/>
  <c r="F62" i="3"/>
  <c r="K97" i="3"/>
  <c r="I134" i="3"/>
  <c r="E133" i="3"/>
  <c r="D120" i="3"/>
  <c r="K134" i="3"/>
  <c r="C106" i="3"/>
  <c r="D115" i="3"/>
  <c r="J124" i="3"/>
  <c r="K133" i="3"/>
  <c r="D143" i="3"/>
  <c r="I152" i="3"/>
  <c r="J161" i="3"/>
  <c r="K170" i="3"/>
  <c r="E180" i="3"/>
  <c r="F189" i="3"/>
  <c r="C198" i="3"/>
  <c r="D207" i="3"/>
  <c r="K137" i="3"/>
  <c r="E147" i="3"/>
  <c r="F156" i="3"/>
  <c r="C165" i="3"/>
  <c r="D174" i="3"/>
  <c r="I183" i="3"/>
  <c r="J192" i="3"/>
  <c r="K201" i="3"/>
  <c r="E211" i="3"/>
  <c r="C144" i="3"/>
  <c r="K148" i="3"/>
  <c r="K152" i="3"/>
  <c r="F155" i="3"/>
  <c r="D157" i="3"/>
  <c r="J159" i="3"/>
  <c r="E162" i="3"/>
  <c r="C164" i="3"/>
  <c r="I166" i="3"/>
  <c r="K168" i="3"/>
  <c r="F171" i="3"/>
  <c r="D173" i="3"/>
  <c r="J175" i="3"/>
  <c r="E178" i="3"/>
  <c r="C180" i="3"/>
  <c r="I182" i="3"/>
  <c r="K184" i="3"/>
  <c r="F187" i="3"/>
  <c r="D189" i="3"/>
  <c r="J191" i="3"/>
  <c r="E194" i="3"/>
  <c r="C196" i="3"/>
  <c r="I198" i="3"/>
  <c r="K200" i="3"/>
  <c r="F203" i="3"/>
  <c r="D205" i="3"/>
  <c r="J207" i="3"/>
  <c r="E210" i="3"/>
  <c r="D136" i="3"/>
  <c r="J138" i="3"/>
  <c r="E141" i="3"/>
  <c r="C143" i="3"/>
  <c r="I145" i="3"/>
  <c r="K147" i="3"/>
  <c r="F150" i="3"/>
  <c r="D152" i="3"/>
  <c r="J154" i="3"/>
  <c r="E157" i="3"/>
  <c r="C159" i="3"/>
  <c r="I161" i="3"/>
  <c r="K163" i="3"/>
  <c r="F166" i="3"/>
  <c r="D168" i="3"/>
  <c r="J170" i="3"/>
  <c r="E173" i="3"/>
  <c r="C175" i="3"/>
  <c r="I177" i="3"/>
  <c r="K179" i="3"/>
  <c r="F182" i="3"/>
  <c r="D184" i="3"/>
  <c r="J186" i="3"/>
  <c r="E189" i="3"/>
  <c r="C191" i="3"/>
  <c r="I193" i="3"/>
  <c r="K195" i="3"/>
  <c r="F198" i="3"/>
  <c r="D200" i="3"/>
  <c r="J202" i="3"/>
  <c r="E205" i="3"/>
  <c r="C207" i="3"/>
  <c r="I209" i="3"/>
  <c r="I211" i="3"/>
  <c r="J214" i="3"/>
  <c r="E217" i="3"/>
  <c r="C219" i="3"/>
  <c r="I221" i="3"/>
  <c r="K223" i="3"/>
  <c r="F226" i="3"/>
  <c r="D228" i="3"/>
  <c r="J230" i="3"/>
  <c r="E233" i="3"/>
  <c r="C235" i="3"/>
  <c r="I237" i="3"/>
  <c r="K239" i="3"/>
  <c r="F242" i="3"/>
  <c r="D244" i="3"/>
  <c r="J246" i="3"/>
  <c r="E249" i="3"/>
  <c r="C251" i="3"/>
  <c r="I253" i="3"/>
  <c r="K255" i="3"/>
  <c r="F258" i="3"/>
  <c r="D260" i="3"/>
  <c r="J262" i="3"/>
  <c r="E265" i="3"/>
  <c r="C267" i="3"/>
  <c r="I269" i="3"/>
  <c r="K271" i="3"/>
  <c r="F274" i="3"/>
  <c r="D276" i="3"/>
  <c r="J278" i="3"/>
  <c r="D213" i="3"/>
  <c r="D215" i="3"/>
  <c r="J217" i="3"/>
  <c r="E220" i="3"/>
  <c r="C222" i="3"/>
  <c r="I224" i="3"/>
  <c r="K226" i="3"/>
  <c r="F229" i="3"/>
  <c r="D231" i="3"/>
  <c r="J233" i="3"/>
  <c r="E236" i="3"/>
  <c r="C238" i="3"/>
  <c r="I240" i="3"/>
  <c r="K242" i="3"/>
  <c r="F245" i="3"/>
  <c r="D247" i="3"/>
  <c r="J249" i="3"/>
  <c r="E252" i="3"/>
  <c r="C254" i="3"/>
  <c r="I256" i="3"/>
  <c r="K258" i="3"/>
  <c r="F261" i="3"/>
  <c r="D263" i="3"/>
  <c r="J265" i="3"/>
  <c r="E268" i="3"/>
  <c r="C270" i="3"/>
  <c r="I272" i="3"/>
  <c r="K274" i="3"/>
  <c r="F277" i="3"/>
  <c r="K211" i="3"/>
  <c r="K213" i="3"/>
  <c r="F216" i="3"/>
  <c r="D218" i="3"/>
  <c r="J220" i="3"/>
  <c r="E223" i="3"/>
  <c r="C225" i="3"/>
  <c r="I227" i="3"/>
  <c r="K229" i="3"/>
  <c r="F232" i="3"/>
  <c r="D234" i="3"/>
  <c r="J236" i="3"/>
  <c r="E239" i="3"/>
  <c r="C241" i="3"/>
  <c r="I243" i="3"/>
  <c r="K245" i="3"/>
  <c r="F248" i="3"/>
  <c r="D250" i="3"/>
  <c r="J252" i="3"/>
  <c r="E255" i="3"/>
  <c r="C257" i="3"/>
  <c r="I259" i="3"/>
  <c r="K261" i="3"/>
  <c r="F264" i="3"/>
  <c r="D266" i="3"/>
  <c r="J268" i="3"/>
  <c r="E271" i="3"/>
  <c r="C273" i="3"/>
  <c r="I275" i="3"/>
  <c r="K277" i="3"/>
  <c r="F215" i="3"/>
  <c r="D217" i="3"/>
  <c r="J219" i="3"/>
  <c r="E222" i="3"/>
  <c r="C224" i="3"/>
  <c r="I226" i="3"/>
  <c r="K228" i="3"/>
  <c r="F231" i="3"/>
  <c r="D233" i="3"/>
  <c r="J235" i="3"/>
  <c r="E238" i="3"/>
  <c r="C240" i="3"/>
  <c r="I242" i="3"/>
  <c r="K244" i="3"/>
  <c r="F247" i="3"/>
  <c r="D249" i="3"/>
  <c r="J251" i="3"/>
  <c r="E254" i="3"/>
  <c r="C256" i="3"/>
  <c r="I258" i="3"/>
  <c r="K260" i="3"/>
  <c r="F263" i="3"/>
  <c r="D265" i="3"/>
  <c r="J267" i="3"/>
  <c r="E270" i="3"/>
  <c r="C272" i="3"/>
  <c r="I274" i="3"/>
  <c r="K276" i="3"/>
  <c r="K2" i="3"/>
  <c r="C2" i="3"/>
  <c r="J47" i="3"/>
  <c r="F83" i="3"/>
  <c r="F116" i="3"/>
  <c r="C111" i="3"/>
  <c r="F129" i="3"/>
  <c r="K110" i="3"/>
  <c r="C129" i="3"/>
  <c r="E148" i="3"/>
  <c r="C166" i="3"/>
  <c r="I184" i="3"/>
  <c r="E212" i="3"/>
  <c r="I151" i="3"/>
  <c r="K169" i="3"/>
  <c r="F188" i="3"/>
  <c r="J139" i="3"/>
  <c r="F151" i="3"/>
  <c r="C156" i="3"/>
  <c r="I158" i="3"/>
  <c r="F163" i="3"/>
  <c r="J167" i="3"/>
  <c r="I174" i="3"/>
  <c r="D181" i="3"/>
  <c r="C188" i="3"/>
  <c r="F195" i="3"/>
  <c r="E202" i="3"/>
  <c r="C204" i="3"/>
  <c r="F211" i="3"/>
  <c r="F142" i="3"/>
  <c r="C151" i="3"/>
  <c r="F158" i="3"/>
  <c r="E165" i="3"/>
  <c r="I169" i="3"/>
  <c r="D176" i="3"/>
  <c r="C183" i="3"/>
  <c r="F190" i="3"/>
  <c r="D192" i="3"/>
  <c r="C199" i="3"/>
  <c r="F206" i="3"/>
  <c r="J210" i="3"/>
  <c r="F218" i="3"/>
  <c r="E225" i="3"/>
  <c r="K231" i="3"/>
  <c r="J238" i="3"/>
  <c r="I245" i="3"/>
  <c r="F250" i="3"/>
  <c r="D28" i="3"/>
  <c r="K45" i="3"/>
  <c r="K65" i="3"/>
  <c r="E74" i="3"/>
  <c r="C71" i="3"/>
  <c r="E107" i="3"/>
  <c r="D105" i="3"/>
  <c r="D104" i="3"/>
  <c r="I124" i="3"/>
  <c r="D99" i="3"/>
  <c r="I108" i="3"/>
  <c r="J117" i="3"/>
  <c r="E127" i="3"/>
  <c r="I136" i="3"/>
  <c r="J145" i="3"/>
  <c r="K154" i="3"/>
  <c r="E164" i="3"/>
  <c r="F173" i="3"/>
  <c r="C182" i="3"/>
  <c r="D191" i="3"/>
  <c r="I200" i="3"/>
  <c r="J209" i="3"/>
  <c r="F140" i="3"/>
  <c r="C149" i="3"/>
  <c r="D158" i="3"/>
  <c r="I167" i="3"/>
  <c r="J176" i="3"/>
  <c r="K185" i="3"/>
  <c r="E195" i="3"/>
  <c r="F204" i="3"/>
  <c r="D137" i="3"/>
  <c r="K144" i="3"/>
  <c r="D149" i="3"/>
  <c r="D153" i="3"/>
  <c r="J155" i="3"/>
  <c r="E158" i="3"/>
  <c r="C160" i="3"/>
  <c r="I162" i="3"/>
  <c r="K164" i="3"/>
  <c r="F167" i="3"/>
  <c r="D169" i="3"/>
  <c r="J171" i="3"/>
  <c r="E174" i="3"/>
  <c r="C176" i="3"/>
  <c r="I178" i="3"/>
  <c r="K180" i="3"/>
  <c r="F183" i="3"/>
  <c r="D185" i="3"/>
  <c r="J187" i="3"/>
  <c r="E190" i="3"/>
  <c r="C192" i="3"/>
  <c r="I194" i="3"/>
  <c r="K196" i="3"/>
  <c r="F199" i="3"/>
  <c r="D201" i="3"/>
  <c r="J203" i="3"/>
  <c r="E206" i="3"/>
  <c r="C208" i="3"/>
  <c r="I210" i="3"/>
  <c r="E137" i="3"/>
  <c r="C139" i="3"/>
  <c r="I141" i="3"/>
  <c r="K143" i="3"/>
  <c r="F146" i="3"/>
  <c r="D148" i="3"/>
  <c r="J150" i="3"/>
  <c r="E153" i="3"/>
  <c r="C155" i="3"/>
  <c r="I157" i="3"/>
  <c r="K159" i="3"/>
  <c r="F162" i="3"/>
  <c r="D164" i="3"/>
  <c r="J166" i="3"/>
  <c r="E169" i="3"/>
  <c r="C171" i="3"/>
  <c r="I173" i="3"/>
  <c r="K175" i="3"/>
  <c r="F178" i="3"/>
  <c r="D180" i="3"/>
  <c r="J182" i="3"/>
  <c r="E185" i="3"/>
  <c r="C187" i="3"/>
  <c r="I189" i="3"/>
  <c r="K191" i="3"/>
  <c r="F194" i="3"/>
  <c r="D196" i="3"/>
  <c r="J198" i="3"/>
  <c r="E201" i="3"/>
  <c r="C203" i="3"/>
  <c r="I205" i="3"/>
  <c r="K207" i="3"/>
  <c r="F210" i="3"/>
  <c r="C212" i="3"/>
  <c r="C215" i="3"/>
  <c r="I217" i="3"/>
  <c r="K219" i="3"/>
  <c r="F222" i="3"/>
  <c r="D224" i="3"/>
  <c r="J226" i="3"/>
  <c r="E229" i="3"/>
  <c r="C231" i="3"/>
  <c r="I233" i="3"/>
  <c r="K235" i="3"/>
  <c r="F238" i="3"/>
  <c r="D240" i="3"/>
  <c r="J242" i="3"/>
  <c r="E245" i="3"/>
  <c r="C247" i="3"/>
  <c r="I249" i="3"/>
  <c r="K251" i="3"/>
  <c r="F254" i="3"/>
  <c r="D256" i="3"/>
  <c r="J258" i="3"/>
  <c r="E261" i="3"/>
  <c r="C263" i="3"/>
  <c r="I265" i="3"/>
  <c r="K267" i="3"/>
  <c r="F270" i="3"/>
  <c r="D272" i="3"/>
  <c r="J274" i="3"/>
  <c r="E277" i="3"/>
  <c r="J211" i="3"/>
  <c r="I213" i="3"/>
  <c r="E216" i="3"/>
  <c r="C218" i="3"/>
  <c r="I220" i="3"/>
  <c r="K222" i="3"/>
  <c r="F225" i="3"/>
  <c r="D227" i="3"/>
  <c r="J229" i="3"/>
  <c r="E232" i="3"/>
  <c r="C234" i="3"/>
  <c r="I236" i="3"/>
  <c r="K238" i="3"/>
  <c r="F241" i="3"/>
  <c r="D243" i="3"/>
  <c r="J245" i="3"/>
  <c r="E248" i="3"/>
  <c r="C250" i="3"/>
  <c r="I252" i="3"/>
  <c r="K254" i="3"/>
  <c r="F257" i="3"/>
  <c r="D259" i="3"/>
  <c r="J261" i="3"/>
  <c r="E264" i="3"/>
  <c r="C266" i="3"/>
  <c r="I268" i="3"/>
  <c r="K270" i="3"/>
  <c r="F273" i="3"/>
  <c r="D275" i="3"/>
  <c r="J277" i="3"/>
  <c r="F212" i="3"/>
  <c r="D214" i="3"/>
  <c r="J216" i="3"/>
  <c r="E219" i="3"/>
  <c r="C221" i="3"/>
  <c r="I223" i="3"/>
  <c r="K225" i="3"/>
  <c r="F228" i="3"/>
  <c r="D230" i="3"/>
  <c r="J232" i="3"/>
  <c r="E235" i="3"/>
  <c r="C237" i="3"/>
  <c r="I239" i="3"/>
  <c r="K241" i="3"/>
  <c r="F244" i="3"/>
  <c r="D246" i="3"/>
  <c r="J248" i="3"/>
  <c r="E251" i="3"/>
  <c r="C253" i="3"/>
  <c r="I255" i="3"/>
  <c r="K257" i="3"/>
  <c r="F260" i="3"/>
  <c r="D262" i="3"/>
  <c r="J264" i="3"/>
  <c r="E267" i="3"/>
  <c r="C269" i="3"/>
  <c r="I271" i="3"/>
  <c r="K273" i="3"/>
  <c r="F276" i="3"/>
  <c r="D278" i="3"/>
  <c r="J215" i="3"/>
  <c r="E218" i="3"/>
  <c r="C220" i="3"/>
  <c r="I222" i="3"/>
  <c r="K224" i="3"/>
  <c r="F227" i="3"/>
  <c r="D229" i="3"/>
  <c r="J231" i="3"/>
  <c r="E234" i="3"/>
  <c r="C236" i="3"/>
  <c r="I238" i="3"/>
  <c r="K240" i="3"/>
  <c r="F243" i="3"/>
  <c r="D245" i="3"/>
  <c r="J247" i="3"/>
  <c r="E250" i="3"/>
  <c r="C252" i="3"/>
  <c r="I254" i="3"/>
  <c r="K256" i="3"/>
  <c r="F259" i="3"/>
  <c r="D261" i="3"/>
  <c r="J263" i="3"/>
  <c r="E266" i="3"/>
  <c r="C268" i="3"/>
  <c r="I270" i="3"/>
  <c r="K272" i="3"/>
  <c r="F275" i="3"/>
  <c r="D277" i="3"/>
  <c r="J2" i="3"/>
  <c r="E2" i="3"/>
  <c r="C9" i="3"/>
  <c r="F84" i="3"/>
  <c r="D80" i="3"/>
  <c r="I114" i="3"/>
  <c r="J101" i="3"/>
  <c r="E120" i="3"/>
  <c r="K138" i="3"/>
  <c r="F157" i="3"/>
  <c r="D175" i="3"/>
  <c r="J193" i="3"/>
  <c r="D142" i="3"/>
  <c r="J160" i="3"/>
  <c r="E179" i="3"/>
  <c r="C197" i="3"/>
  <c r="D206" i="3"/>
  <c r="I146" i="3"/>
  <c r="E154" i="3"/>
  <c r="K160" i="3"/>
  <c r="D165" i="3"/>
  <c r="E170" i="3"/>
  <c r="K176" i="3"/>
  <c r="F179" i="3"/>
  <c r="E186" i="3"/>
  <c r="K192" i="3"/>
  <c r="J199" i="3"/>
  <c r="K208" i="3"/>
  <c r="I137" i="3"/>
  <c r="D144" i="3"/>
  <c r="E149" i="3"/>
  <c r="K155" i="3"/>
  <c r="J162" i="3"/>
  <c r="C167" i="3"/>
  <c r="F174" i="3"/>
  <c r="E181" i="3"/>
  <c r="K187" i="3"/>
  <c r="E197" i="3"/>
  <c r="I201" i="3"/>
  <c r="D208" i="3"/>
  <c r="K215" i="3"/>
  <c r="J222" i="3"/>
  <c r="C227" i="3"/>
  <c r="F234" i="3"/>
  <c r="E241" i="3"/>
  <c r="K247" i="3"/>
  <c r="D252" i="3"/>
  <c r="I261" i="3"/>
  <c r="J270" i="3"/>
  <c r="D212" i="3"/>
  <c r="F221" i="3"/>
  <c r="C230" i="3"/>
  <c r="D239" i="3"/>
  <c r="I248" i="3"/>
  <c r="J257" i="3"/>
  <c r="K266" i="3"/>
  <c r="E276" i="3"/>
  <c r="C217" i="3"/>
  <c r="D226" i="3"/>
  <c r="I235" i="3"/>
  <c r="J244" i="3"/>
  <c r="K253" i="3"/>
  <c r="E263" i="3"/>
  <c r="F272" i="3"/>
  <c r="C216" i="3"/>
  <c r="D225" i="3"/>
  <c r="I234" i="3"/>
  <c r="J243" i="3"/>
  <c r="K252" i="3"/>
  <c r="E262" i="3"/>
  <c r="F271" i="3"/>
  <c r="I2" i="3"/>
  <c r="C246" i="3"/>
  <c r="F224" i="3"/>
  <c r="I251" i="3"/>
  <c r="E214" i="3"/>
  <c r="I250" i="3"/>
  <c r="J254" i="3"/>
  <c r="K263" i="3"/>
  <c r="E273" i="3"/>
  <c r="C214" i="3"/>
  <c r="D223" i="3"/>
  <c r="I232" i="3"/>
  <c r="J241" i="3"/>
  <c r="K250" i="3"/>
  <c r="E260" i="3"/>
  <c r="F269" i="3"/>
  <c r="C278" i="3"/>
  <c r="I219" i="3"/>
  <c r="J228" i="3"/>
  <c r="K237" i="3"/>
  <c r="E247" i="3"/>
  <c r="F256" i="3"/>
  <c r="C265" i="3"/>
  <c r="D274" i="3"/>
  <c r="I218" i="3"/>
  <c r="J227" i="3"/>
  <c r="K236" i="3"/>
  <c r="E246" i="3"/>
  <c r="F255" i="3"/>
  <c r="C264" i="3"/>
  <c r="D273" i="3"/>
  <c r="D2" i="3"/>
  <c r="D268" i="3"/>
  <c r="I277" i="3"/>
  <c r="E228" i="3"/>
  <c r="D255" i="3"/>
  <c r="J273" i="3"/>
  <c r="C233" i="3"/>
  <c r="J260" i="3"/>
  <c r="F223" i="3"/>
  <c r="D241" i="3"/>
  <c r="K268" i="3"/>
  <c r="E257" i="3"/>
  <c r="F266" i="3"/>
  <c r="C275" i="3"/>
  <c r="I216" i="3"/>
  <c r="J225" i="3"/>
  <c r="K234" i="3"/>
  <c r="E244" i="3"/>
  <c r="F253" i="3"/>
  <c r="C262" i="3"/>
  <c r="D271" i="3"/>
  <c r="K212" i="3"/>
  <c r="K221" i="3"/>
  <c r="E231" i="3"/>
  <c r="F240" i="3"/>
  <c r="C249" i="3"/>
  <c r="D258" i="3"/>
  <c r="I267" i="3"/>
  <c r="J276" i="3"/>
  <c r="K220" i="3"/>
  <c r="E230" i="3"/>
  <c r="F239" i="3"/>
  <c r="C248" i="3"/>
  <c r="D257" i="3"/>
  <c r="I266" i="3"/>
  <c r="J275" i="3"/>
  <c r="C259" i="3"/>
  <c r="K218" i="3"/>
  <c r="F237" i="3"/>
  <c r="I264" i="3"/>
  <c r="E215" i="3"/>
  <c r="D242" i="3"/>
  <c r="K269" i="3"/>
  <c r="C232" i="3"/>
  <c r="J259" i="3"/>
  <c r="E278" i="3"/>
  <c r="G278" i="3" l="1"/>
  <c r="L259" i="3"/>
  <c r="M269" i="3"/>
  <c r="G215" i="3"/>
  <c r="H237" i="3"/>
  <c r="M218" i="3"/>
  <c r="L275" i="3"/>
  <c r="H239" i="3"/>
  <c r="G230" i="3"/>
  <c r="M220" i="3"/>
  <c r="L276" i="3"/>
  <c r="H240" i="3"/>
  <c r="G231" i="3"/>
  <c r="M221" i="3"/>
  <c r="M212" i="3"/>
  <c r="H253" i="3"/>
  <c r="G244" i="3"/>
  <c r="M234" i="3"/>
  <c r="L225" i="3"/>
  <c r="H266" i="3"/>
  <c r="G257" i="3"/>
  <c r="M268" i="3"/>
  <c r="H223" i="3"/>
  <c r="L260" i="3"/>
  <c r="L273" i="3"/>
  <c r="G228" i="3"/>
  <c r="H255" i="3"/>
  <c r="G246" i="3"/>
  <c r="M236" i="3"/>
  <c r="L227" i="3"/>
  <c r="H256" i="3"/>
  <c r="G247" i="3"/>
  <c r="M237" i="3"/>
  <c r="L228" i="3"/>
  <c r="H269" i="3"/>
  <c r="G260" i="3"/>
  <c r="M250" i="3"/>
  <c r="L241" i="3"/>
  <c r="G273" i="3"/>
  <c r="M263" i="3"/>
  <c r="L254" i="3"/>
  <c r="G214" i="3"/>
  <c r="H224" i="3"/>
  <c r="H271" i="3"/>
  <c r="G262" i="3"/>
  <c r="M252" i="3"/>
  <c r="L243" i="3"/>
  <c r="H272" i="3"/>
  <c r="G263" i="3"/>
  <c r="M253" i="3"/>
  <c r="L244" i="3"/>
  <c r="G276" i="3"/>
  <c r="M266" i="3"/>
  <c r="L257" i="3"/>
  <c r="H221" i="3"/>
  <c r="L270" i="3"/>
  <c r="M247" i="3"/>
  <c r="G241" i="3"/>
  <c r="H234" i="3"/>
  <c r="L222" i="3"/>
  <c r="M215" i="3"/>
  <c r="G197" i="3"/>
  <c r="M187" i="3"/>
  <c r="G181" i="3"/>
  <c r="H174" i="3"/>
  <c r="L162" i="3"/>
  <c r="M155" i="3"/>
  <c r="G149" i="3"/>
  <c r="M208" i="3"/>
  <c r="L199" i="3"/>
  <c r="M192" i="3"/>
  <c r="G186" i="3"/>
  <c r="H179" i="3"/>
  <c r="M176" i="3"/>
  <c r="G170" i="3"/>
  <c r="M160" i="3"/>
  <c r="G154" i="3"/>
  <c r="G179" i="3"/>
  <c r="L160" i="3"/>
  <c r="L193" i="3"/>
  <c r="H157" i="3"/>
  <c r="M138" i="3"/>
  <c r="G120" i="3"/>
  <c r="L101" i="3"/>
  <c r="H84" i="3"/>
  <c r="G2" i="3"/>
  <c r="L2" i="3"/>
  <c r="H275" i="3"/>
  <c r="M272" i="3"/>
  <c r="G266" i="3"/>
  <c r="L263" i="3"/>
  <c r="H259" i="3"/>
  <c r="M256" i="3"/>
  <c r="G250" i="3"/>
  <c r="L247" i="3"/>
  <c r="H243" i="3"/>
  <c r="M240" i="3"/>
  <c r="G234" i="3"/>
  <c r="L231" i="3"/>
  <c r="H227" i="3"/>
  <c r="M224" i="3"/>
  <c r="G218" i="3"/>
  <c r="L215" i="3"/>
  <c r="H276" i="3"/>
  <c r="M273" i="3"/>
  <c r="G267" i="3"/>
  <c r="L264" i="3"/>
  <c r="H260" i="3"/>
  <c r="M257" i="3"/>
  <c r="G251" i="3"/>
  <c r="L248" i="3"/>
  <c r="H244" i="3"/>
  <c r="M241" i="3"/>
  <c r="G235" i="3"/>
  <c r="L232" i="3"/>
  <c r="H228" i="3"/>
  <c r="M225" i="3"/>
  <c r="G219" i="3"/>
  <c r="L216" i="3"/>
  <c r="H212" i="3"/>
  <c r="L277" i="3"/>
  <c r="H273" i="3"/>
  <c r="M270" i="3"/>
  <c r="G264" i="3"/>
  <c r="L261" i="3"/>
  <c r="H257" i="3"/>
  <c r="M254" i="3"/>
  <c r="G248" i="3"/>
  <c r="L245" i="3"/>
  <c r="H241" i="3"/>
  <c r="M238" i="3"/>
  <c r="G232" i="3"/>
  <c r="L229" i="3"/>
  <c r="H225" i="3"/>
  <c r="M222" i="3"/>
  <c r="G216" i="3"/>
  <c r="L211" i="3"/>
  <c r="G277" i="3"/>
  <c r="L274" i="3"/>
  <c r="H270" i="3"/>
  <c r="M267" i="3"/>
  <c r="G261" i="3"/>
  <c r="L258" i="3"/>
  <c r="H254" i="3"/>
  <c r="M251" i="3"/>
  <c r="G245" i="3"/>
  <c r="L242" i="3"/>
  <c r="H238" i="3"/>
  <c r="M235" i="3"/>
  <c r="G229" i="3"/>
  <c r="L226" i="3"/>
  <c r="H222" i="3"/>
  <c r="M219" i="3"/>
  <c r="H210" i="3"/>
  <c r="M207" i="3"/>
  <c r="G201" i="3"/>
  <c r="L198" i="3"/>
  <c r="H194" i="3"/>
  <c r="M191" i="3"/>
  <c r="G185" i="3"/>
  <c r="L182" i="3"/>
  <c r="H178" i="3"/>
  <c r="M175" i="3"/>
  <c r="G169" i="3"/>
  <c r="L166" i="3"/>
  <c r="H162" i="3"/>
  <c r="M159" i="3"/>
  <c r="G153" i="3"/>
  <c r="L150" i="3"/>
  <c r="H146" i="3"/>
  <c r="M143" i="3"/>
  <c r="G137" i="3"/>
  <c r="G206" i="3"/>
  <c r="L203" i="3"/>
  <c r="H199" i="3"/>
  <c r="M196" i="3"/>
  <c r="G190" i="3"/>
  <c r="L187" i="3"/>
  <c r="H183" i="3"/>
  <c r="M180" i="3"/>
  <c r="G174" i="3"/>
  <c r="L171" i="3"/>
  <c r="H167" i="3"/>
  <c r="M164" i="3"/>
  <c r="G158" i="3"/>
  <c r="L155" i="3"/>
  <c r="M144" i="3"/>
  <c r="H204" i="3"/>
  <c r="G195" i="3"/>
  <c r="M185" i="3"/>
  <c r="L176" i="3"/>
  <c r="H140" i="3"/>
  <c r="L209" i="3"/>
  <c r="H173" i="3"/>
  <c r="G164" i="3"/>
  <c r="M154" i="3"/>
  <c r="L145" i="3"/>
  <c r="G127" i="3"/>
  <c r="L117" i="3"/>
  <c r="G107" i="3"/>
  <c r="G74" i="3"/>
  <c r="M65" i="3"/>
  <c r="M45" i="3"/>
  <c r="H250" i="3"/>
  <c r="L238" i="3"/>
  <c r="M231" i="3"/>
  <c r="G225" i="3"/>
  <c r="H218" i="3"/>
  <c r="L210" i="3"/>
  <c r="H206" i="3"/>
  <c r="H190" i="3"/>
  <c r="G165" i="3"/>
  <c r="H158" i="3"/>
  <c r="H142" i="3"/>
  <c r="H211" i="3"/>
  <c r="G202" i="3"/>
  <c r="H195" i="3"/>
  <c r="L167" i="3"/>
  <c r="H163" i="3"/>
  <c r="H151" i="3"/>
  <c r="L139" i="3"/>
  <c r="H188" i="3"/>
  <c r="M169" i="3"/>
  <c r="G212" i="3"/>
  <c r="G148" i="3"/>
  <c r="M110" i="3"/>
  <c r="H129" i="3"/>
  <c r="H116" i="3"/>
  <c r="H83" i="3"/>
  <c r="L47" i="3"/>
  <c r="M2" i="3"/>
  <c r="M276" i="3"/>
  <c r="G270" i="3"/>
  <c r="L267" i="3"/>
  <c r="H263" i="3"/>
  <c r="M260" i="3"/>
  <c r="G254" i="3"/>
  <c r="L251" i="3"/>
  <c r="H247" i="3"/>
  <c r="M244" i="3"/>
  <c r="G238" i="3"/>
  <c r="L235" i="3"/>
  <c r="H231" i="3"/>
  <c r="M228" i="3"/>
  <c r="G222" i="3"/>
  <c r="L219" i="3"/>
  <c r="H215" i="3"/>
  <c r="M277" i="3"/>
  <c r="G271" i="3"/>
  <c r="L268" i="3"/>
  <c r="H264" i="3"/>
  <c r="M261" i="3"/>
  <c r="G255" i="3"/>
  <c r="L252" i="3"/>
  <c r="H248" i="3"/>
  <c r="M245" i="3"/>
  <c r="G239" i="3"/>
  <c r="L236" i="3"/>
  <c r="H232" i="3"/>
  <c r="M229" i="3"/>
  <c r="G223" i="3"/>
  <c r="L220" i="3"/>
  <c r="H216" i="3"/>
  <c r="M213" i="3"/>
  <c r="M211" i="3"/>
  <c r="H277" i="3"/>
  <c r="M274" i="3"/>
  <c r="G268" i="3"/>
  <c r="L265" i="3"/>
  <c r="H261" i="3"/>
  <c r="M258" i="3"/>
  <c r="G252" i="3"/>
  <c r="L249" i="3"/>
  <c r="H245" i="3"/>
  <c r="M242" i="3"/>
  <c r="G236" i="3"/>
  <c r="L233" i="3"/>
  <c r="H229" i="3"/>
  <c r="M226" i="3"/>
  <c r="G220" i="3"/>
  <c r="L217" i="3"/>
  <c r="L278" i="3"/>
  <c r="H274" i="3"/>
  <c r="M271" i="3"/>
  <c r="G265" i="3"/>
  <c r="L262" i="3"/>
  <c r="H258" i="3"/>
  <c r="M255" i="3"/>
  <c r="G249" i="3"/>
  <c r="L246" i="3"/>
  <c r="H242" i="3"/>
  <c r="M239" i="3"/>
  <c r="G233" i="3"/>
  <c r="L230" i="3"/>
  <c r="H226" i="3"/>
  <c r="M223" i="3"/>
  <c r="G217" i="3"/>
  <c r="L214" i="3"/>
  <c r="G205" i="3"/>
  <c r="L202" i="3"/>
  <c r="H198" i="3"/>
  <c r="M195" i="3"/>
  <c r="G189" i="3"/>
  <c r="L186" i="3"/>
  <c r="H182" i="3"/>
  <c r="M179" i="3"/>
  <c r="G173" i="3"/>
  <c r="L170" i="3"/>
  <c r="H166" i="3"/>
  <c r="M163" i="3"/>
  <c r="G157" i="3"/>
  <c r="L154" i="3"/>
  <c r="H150" i="3"/>
  <c r="M147" i="3"/>
  <c r="G141" i="3"/>
  <c r="L138" i="3"/>
  <c r="G210" i="3"/>
  <c r="L207" i="3"/>
  <c r="H203" i="3"/>
  <c r="M200" i="3"/>
  <c r="G194" i="3"/>
  <c r="L191" i="3"/>
  <c r="H187" i="3"/>
  <c r="M184" i="3"/>
  <c r="G178" i="3"/>
  <c r="L175" i="3"/>
  <c r="H171" i="3"/>
  <c r="M168" i="3"/>
  <c r="G162" i="3"/>
  <c r="L159" i="3"/>
  <c r="H155" i="3"/>
  <c r="M152" i="3"/>
  <c r="M148" i="3"/>
  <c r="G211" i="3"/>
  <c r="M201" i="3"/>
  <c r="L192" i="3"/>
  <c r="H156" i="3"/>
  <c r="G147" i="3"/>
  <c r="M137" i="3"/>
  <c r="H189" i="3"/>
  <c r="G180" i="3"/>
  <c r="M170" i="3"/>
  <c r="L161" i="3"/>
  <c r="M133" i="3"/>
  <c r="L124" i="3"/>
  <c r="M134" i="3"/>
  <c r="G133" i="3"/>
  <c r="M97" i="3"/>
  <c r="H62" i="3"/>
  <c r="M64" i="3"/>
  <c r="G88" i="3"/>
  <c r="M203" i="3"/>
  <c r="L194" i="3"/>
  <c r="L178" i="3"/>
  <c r="M171" i="3"/>
  <c r="L146" i="3"/>
  <c r="M139" i="3"/>
  <c r="L183" i="3"/>
  <c r="M202" i="3"/>
  <c r="H2" i="3"/>
  <c r="G274" i="3"/>
  <c r="L271" i="3"/>
  <c r="H267" i="3"/>
  <c r="M264" i="3"/>
  <c r="G258" i="3"/>
  <c r="L255" i="3"/>
  <c r="H251" i="3"/>
  <c r="M248" i="3"/>
  <c r="G242" i="3"/>
  <c r="L239" i="3"/>
  <c r="H235" i="3"/>
  <c r="M232" i="3"/>
  <c r="G226" i="3"/>
  <c r="L223" i="3"/>
  <c r="H219" i="3"/>
  <c r="M216" i="3"/>
  <c r="G275" i="3"/>
  <c r="L272" i="3"/>
  <c r="H268" i="3"/>
  <c r="M265" i="3"/>
  <c r="G259" i="3"/>
  <c r="L256" i="3"/>
  <c r="H252" i="3"/>
  <c r="M249" i="3"/>
  <c r="G243" i="3"/>
  <c r="L240" i="3"/>
  <c r="H236" i="3"/>
  <c r="M233" i="3"/>
  <c r="G227" i="3"/>
  <c r="L224" i="3"/>
  <c r="H220" i="3"/>
  <c r="M217" i="3"/>
  <c r="G213" i="3"/>
  <c r="M278" i="3"/>
  <c r="G272" i="3"/>
  <c r="L269" i="3"/>
  <c r="H265" i="3"/>
  <c r="M262" i="3"/>
  <c r="G256" i="3"/>
  <c r="L253" i="3"/>
  <c r="H249" i="3"/>
  <c r="M246" i="3"/>
  <c r="G240" i="3"/>
  <c r="L237" i="3"/>
  <c r="H233" i="3"/>
  <c r="M230" i="3"/>
  <c r="G224" i="3"/>
  <c r="L221" i="3"/>
  <c r="H217" i="3"/>
  <c r="M214" i="3"/>
  <c r="L212" i="3"/>
  <c r="H278" i="3"/>
  <c r="M275" i="3"/>
  <c r="G269" i="3"/>
  <c r="L266" i="3"/>
  <c r="H262" i="3"/>
  <c r="M259" i="3"/>
  <c r="G253" i="3"/>
  <c r="L250" i="3"/>
  <c r="H246" i="3"/>
  <c r="M243" i="3"/>
  <c r="G237" i="3"/>
  <c r="L234" i="3"/>
  <c r="H230" i="3"/>
  <c r="M227" i="3"/>
  <c r="G221" i="3"/>
  <c r="L218" i="3"/>
  <c r="H214" i="3"/>
  <c r="G209" i="3"/>
  <c r="L206" i="3"/>
  <c r="H202" i="3"/>
  <c r="M199" i="3"/>
  <c r="G193" i="3"/>
  <c r="L190" i="3"/>
  <c r="H186" i="3"/>
  <c r="M183" i="3"/>
  <c r="G177" i="3"/>
  <c r="L174" i="3"/>
  <c r="H170" i="3"/>
  <c r="M167" i="3"/>
  <c r="G161" i="3"/>
  <c r="L158" i="3"/>
  <c r="H154" i="3"/>
  <c r="M151" i="3"/>
  <c r="G145" i="3"/>
  <c r="L142" i="3"/>
  <c r="H138" i="3"/>
  <c r="M135" i="3"/>
  <c r="H207" i="3"/>
  <c r="M204" i="3"/>
  <c r="G198" i="3"/>
  <c r="L195" i="3"/>
  <c r="H191" i="3"/>
  <c r="M188" i="3"/>
  <c r="G182" i="3"/>
  <c r="L179" i="3"/>
  <c r="H175" i="3"/>
  <c r="M172" i="3"/>
  <c r="G166" i="3"/>
  <c r="L163" i="3"/>
  <c r="H159" i="3"/>
  <c r="M156" i="3"/>
  <c r="L151" i="3"/>
  <c r="H147" i="3"/>
  <c r="G142" i="3"/>
  <c r="L208" i="3"/>
  <c r="H172" i="3"/>
  <c r="G163" i="3"/>
  <c r="M153" i="3"/>
  <c r="L144" i="3"/>
  <c r="H205" i="3"/>
  <c r="G196" i="3"/>
  <c r="M186" i="3"/>
  <c r="L177" i="3"/>
  <c r="H141" i="3"/>
  <c r="H113" i="3"/>
  <c r="G104" i="3"/>
  <c r="M115" i="3"/>
  <c r="L123" i="3"/>
  <c r="L69" i="3"/>
  <c r="G146" i="3"/>
  <c r="L143" i="3"/>
  <c r="H139" i="3"/>
  <c r="M136" i="3"/>
  <c r="H208" i="3"/>
  <c r="M205" i="3"/>
  <c r="G199" i="3"/>
  <c r="L196" i="3"/>
  <c r="H192" i="3"/>
  <c r="M189" i="3"/>
  <c r="G183" i="3"/>
  <c r="L180" i="3"/>
  <c r="H176" i="3"/>
  <c r="M173" i="3"/>
  <c r="G167" i="3"/>
  <c r="L164" i="3"/>
  <c r="H160" i="3"/>
  <c r="M157" i="3"/>
  <c r="G151" i="3"/>
  <c r="L148" i="3"/>
  <c r="H144" i="3"/>
  <c r="M141" i="3"/>
  <c r="L213" i="3"/>
  <c r="H209" i="3"/>
  <c r="M206" i="3"/>
  <c r="G200" i="3"/>
  <c r="L197" i="3"/>
  <c r="H193" i="3"/>
  <c r="M190" i="3"/>
  <c r="G184" i="3"/>
  <c r="L181" i="3"/>
  <c r="H177" i="3"/>
  <c r="M174" i="3"/>
  <c r="G168" i="3"/>
  <c r="L165" i="3"/>
  <c r="H161" i="3"/>
  <c r="M158" i="3"/>
  <c r="G152" i="3"/>
  <c r="L149" i="3"/>
  <c r="H145" i="3"/>
  <c r="M142" i="3"/>
  <c r="G136" i="3"/>
  <c r="G131" i="3"/>
  <c r="L128" i="3"/>
  <c r="H124" i="3"/>
  <c r="L121" i="3"/>
  <c r="H117" i="3"/>
  <c r="M114" i="3"/>
  <c r="G108" i="3"/>
  <c r="L105" i="3"/>
  <c r="H101" i="3"/>
  <c r="M98" i="3"/>
  <c r="G132" i="3"/>
  <c r="L118" i="3"/>
  <c r="H114" i="3"/>
  <c r="H102" i="3"/>
  <c r="L130" i="3"/>
  <c r="H103" i="3"/>
  <c r="G123" i="3"/>
  <c r="M113" i="3"/>
  <c r="L104" i="3"/>
  <c r="H78" i="3"/>
  <c r="G69" i="3"/>
  <c r="M59" i="3"/>
  <c r="G90" i="3"/>
  <c r="M80" i="3"/>
  <c r="L71" i="3"/>
  <c r="H65" i="3"/>
  <c r="H37" i="3"/>
  <c r="H42" i="3"/>
  <c r="H17" i="3"/>
  <c r="G150" i="3"/>
  <c r="L147" i="3"/>
  <c r="H143" i="3"/>
  <c r="M140" i="3"/>
  <c r="M209" i="3"/>
  <c r="G203" i="3"/>
  <c r="L200" i="3"/>
  <c r="H196" i="3"/>
  <c r="M193" i="3"/>
  <c r="G187" i="3"/>
  <c r="L184" i="3"/>
  <c r="H180" i="3"/>
  <c r="M177" i="3"/>
  <c r="G171" i="3"/>
  <c r="L168" i="3"/>
  <c r="H164" i="3"/>
  <c r="M161" i="3"/>
  <c r="G155" i="3"/>
  <c r="L152" i="3"/>
  <c r="H148" i="3"/>
  <c r="M145" i="3"/>
  <c r="G139" i="3"/>
  <c r="L136" i="3"/>
  <c r="H213" i="3"/>
  <c r="M210" i="3"/>
  <c r="G204" i="3"/>
  <c r="L201" i="3"/>
  <c r="H197" i="3"/>
  <c r="M194" i="3"/>
  <c r="G188" i="3"/>
  <c r="L185" i="3"/>
  <c r="H181" i="3"/>
  <c r="M178" i="3"/>
  <c r="G172" i="3"/>
  <c r="L169" i="3"/>
  <c r="H165" i="3"/>
  <c r="M162" i="3"/>
  <c r="G156" i="3"/>
  <c r="L153" i="3"/>
  <c r="H149" i="3"/>
  <c r="M146" i="3"/>
  <c r="G140" i="3"/>
  <c r="L137" i="3"/>
  <c r="G135" i="3"/>
  <c r="L132" i="3"/>
  <c r="H128" i="3"/>
  <c r="M125" i="3"/>
  <c r="H121" i="3"/>
  <c r="M118" i="3"/>
  <c r="G112" i="3"/>
  <c r="L109" i="3"/>
  <c r="H105" i="3"/>
  <c r="M102" i="3"/>
  <c r="L133" i="3"/>
  <c r="M126" i="3"/>
  <c r="L122" i="3"/>
  <c r="H118" i="3"/>
  <c r="G109" i="3"/>
  <c r="M99" i="3"/>
  <c r="H119" i="3"/>
  <c r="G110" i="3"/>
  <c r="M100" i="3"/>
  <c r="G130" i="3"/>
  <c r="L120" i="3"/>
  <c r="H94" i="3"/>
  <c r="G85" i="3"/>
  <c r="M75" i="3"/>
  <c r="L66" i="3"/>
  <c r="M96" i="3"/>
  <c r="L87" i="3"/>
  <c r="G91" i="3"/>
  <c r="G75" i="3"/>
  <c r="H97" i="3"/>
  <c r="M78" i="3"/>
  <c r="M25" i="3"/>
  <c r="L23" i="3"/>
  <c r="G30" i="3"/>
  <c r="G8" i="3"/>
  <c r="H10" i="3"/>
  <c r="G138" i="3"/>
  <c r="L135" i="3"/>
  <c r="G207" i="3"/>
  <c r="L204" i="3"/>
  <c r="H200" i="3"/>
  <c r="M197" i="3"/>
  <c r="G191" i="3"/>
  <c r="L188" i="3"/>
  <c r="H184" i="3"/>
  <c r="M181" i="3"/>
  <c r="G175" i="3"/>
  <c r="L172" i="3"/>
  <c r="H168" i="3"/>
  <c r="M165" i="3"/>
  <c r="G159" i="3"/>
  <c r="L156" i="3"/>
  <c r="H152" i="3"/>
  <c r="M149" i="3"/>
  <c r="G143" i="3"/>
  <c r="L140" i="3"/>
  <c r="H136" i="3"/>
  <c r="G208" i="3"/>
  <c r="L205" i="3"/>
  <c r="H201" i="3"/>
  <c r="M198" i="3"/>
  <c r="G192" i="3"/>
  <c r="L189" i="3"/>
  <c r="H185" i="3"/>
  <c r="M182" i="3"/>
  <c r="G176" i="3"/>
  <c r="L173" i="3"/>
  <c r="H169" i="3"/>
  <c r="M166" i="3"/>
  <c r="G160" i="3"/>
  <c r="L157" i="3"/>
  <c r="H153" i="3"/>
  <c r="M150" i="3"/>
  <c r="G144" i="3"/>
  <c r="L141" i="3"/>
  <c r="H137" i="3"/>
  <c r="H132" i="3"/>
  <c r="M129" i="3"/>
  <c r="M122" i="3"/>
  <c r="G116" i="3"/>
  <c r="L113" i="3"/>
  <c r="H109" i="3"/>
  <c r="M106" i="3"/>
  <c r="G100" i="3"/>
  <c r="H133" i="3"/>
  <c r="L129" i="3"/>
  <c r="H125" i="3"/>
  <c r="G121" i="3"/>
  <c r="M111" i="3"/>
  <c r="L106" i="3"/>
  <c r="H126" i="3"/>
  <c r="M116" i="3"/>
  <c r="L107" i="3"/>
  <c r="L127" i="3"/>
  <c r="H100" i="3"/>
  <c r="M91" i="3"/>
  <c r="L82" i="3"/>
  <c r="H67" i="3"/>
  <c r="L88" i="3"/>
  <c r="G55" i="3"/>
  <c r="M130" i="3"/>
  <c r="G124" i="3"/>
  <c r="H122" i="3"/>
  <c r="M119" i="3"/>
  <c r="G113" i="3"/>
  <c r="L110" i="3"/>
  <c r="H106" i="3"/>
  <c r="M103" i="3"/>
  <c r="L134" i="3"/>
  <c r="H130" i="3"/>
  <c r="M127" i="3"/>
  <c r="H123" i="3"/>
  <c r="M120" i="3"/>
  <c r="G114" i="3"/>
  <c r="L111" i="3"/>
  <c r="H107" i="3"/>
  <c r="M104" i="3"/>
  <c r="G98" i="3"/>
  <c r="G134" i="3"/>
  <c r="L131" i="3"/>
  <c r="H127" i="3"/>
  <c r="M124" i="3"/>
  <c r="H120" i="3"/>
  <c r="M117" i="3"/>
  <c r="G111" i="3"/>
  <c r="L108" i="3"/>
  <c r="H104" i="3"/>
  <c r="M101" i="3"/>
  <c r="M95" i="3"/>
  <c r="G89" i="3"/>
  <c r="L86" i="3"/>
  <c r="H82" i="3"/>
  <c r="M79" i="3"/>
  <c r="G73" i="3"/>
  <c r="L70" i="3"/>
  <c r="H66" i="3"/>
  <c r="M63" i="3"/>
  <c r="G94" i="3"/>
  <c r="L91" i="3"/>
  <c r="H87" i="3"/>
  <c r="M84" i="3"/>
  <c r="G78" i="3"/>
  <c r="L75" i="3"/>
  <c r="H71" i="3"/>
  <c r="M68" i="3"/>
  <c r="G62" i="3"/>
  <c r="L59" i="3"/>
  <c r="H57" i="3"/>
  <c r="G95" i="3"/>
  <c r="L92" i="3"/>
  <c r="G87" i="3"/>
  <c r="M77" i="3"/>
  <c r="L68" i="3"/>
  <c r="H64" i="3"/>
  <c r="M90" i="3"/>
  <c r="L81" i="3"/>
  <c r="H77" i="3"/>
  <c r="G68" i="3"/>
  <c r="M58" i="3"/>
  <c r="H23" i="3"/>
  <c r="L52" i="3"/>
  <c r="M21" i="3"/>
  <c r="H45" i="3"/>
  <c r="G36" i="3"/>
  <c r="H58" i="3"/>
  <c r="G49" i="3"/>
  <c r="H28" i="3"/>
  <c r="G6" i="3"/>
  <c r="G7" i="3"/>
  <c r="M14" i="3"/>
  <c r="L5" i="3"/>
  <c r="H26" i="3"/>
  <c r="G17" i="3"/>
  <c r="M7" i="3"/>
  <c r="G128" i="3"/>
  <c r="L125" i="3"/>
  <c r="M123" i="3"/>
  <c r="G117" i="3"/>
  <c r="L114" i="3"/>
  <c r="H110" i="3"/>
  <c r="M107" i="3"/>
  <c r="G101" i="3"/>
  <c r="L98" i="3"/>
  <c r="H134" i="3"/>
  <c r="M131" i="3"/>
  <c r="G125" i="3"/>
  <c r="G118" i="3"/>
  <c r="L115" i="3"/>
  <c r="H111" i="3"/>
  <c r="M108" i="3"/>
  <c r="G102" i="3"/>
  <c r="L99" i="3"/>
  <c r="H131" i="3"/>
  <c r="M128" i="3"/>
  <c r="M121" i="3"/>
  <c r="G115" i="3"/>
  <c r="L112" i="3"/>
  <c r="H108" i="3"/>
  <c r="M105" i="3"/>
  <c r="G99" i="3"/>
  <c r="G93" i="3"/>
  <c r="L90" i="3"/>
  <c r="H86" i="3"/>
  <c r="M83" i="3"/>
  <c r="G77" i="3"/>
  <c r="L74" i="3"/>
  <c r="H70" i="3"/>
  <c r="M67" i="3"/>
  <c r="G61" i="3"/>
  <c r="L58" i="3"/>
  <c r="L95" i="3"/>
  <c r="H91" i="3"/>
  <c r="M88" i="3"/>
  <c r="G82" i="3"/>
  <c r="L79" i="3"/>
  <c r="H75" i="3"/>
  <c r="M72" i="3"/>
  <c r="G66" i="3"/>
  <c r="L63" i="3"/>
  <c r="H59" i="3"/>
  <c r="L96" i="3"/>
  <c r="H92" i="3"/>
  <c r="M89" i="3"/>
  <c r="M81" i="3"/>
  <c r="L72" i="3"/>
  <c r="H68" i="3"/>
  <c r="G59" i="3"/>
  <c r="M94" i="3"/>
  <c r="L85" i="3"/>
  <c r="H81" i="3"/>
  <c r="G72" i="3"/>
  <c r="M62" i="3"/>
  <c r="L57" i="3"/>
  <c r="H43" i="3"/>
  <c r="L29" i="3"/>
  <c r="H19" i="3"/>
  <c r="G52" i="3"/>
  <c r="M42" i="3"/>
  <c r="G34" i="3"/>
  <c r="L20" i="3"/>
  <c r="M55" i="3"/>
  <c r="L46" i="3"/>
  <c r="M13" i="3"/>
  <c r="L4" i="3"/>
  <c r="G33" i="3"/>
  <c r="M23" i="3"/>
  <c r="L14" i="3"/>
  <c r="G105" i="3"/>
  <c r="L102" i="3"/>
  <c r="H98" i="3"/>
  <c r="G129" i="3"/>
  <c r="L126" i="3"/>
  <c r="G122" i="3"/>
  <c r="L119" i="3"/>
  <c r="H115" i="3"/>
  <c r="M112" i="3"/>
  <c r="G106" i="3"/>
  <c r="L103" i="3"/>
  <c r="H99" i="3"/>
  <c r="H135" i="3"/>
  <c r="M132" i="3"/>
  <c r="G126" i="3"/>
  <c r="G119" i="3"/>
  <c r="L116" i="3"/>
  <c r="H112" i="3"/>
  <c r="M109" i="3"/>
  <c r="G103" i="3"/>
  <c r="L100" i="3"/>
  <c r="G97" i="3"/>
  <c r="L94" i="3"/>
  <c r="H90" i="3"/>
  <c r="M87" i="3"/>
  <c r="G81" i="3"/>
  <c r="L78" i="3"/>
  <c r="H74" i="3"/>
  <c r="M71" i="3"/>
  <c r="G65" i="3"/>
  <c r="L62" i="3"/>
  <c r="H95" i="3"/>
  <c r="M92" i="3"/>
  <c r="G86" i="3"/>
  <c r="L83" i="3"/>
  <c r="H79" i="3"/>
  <c r="M76" i="3"/>
  <c r="G70" i="3"/>
  <c r="L67" i="3"/>
  <c r="H63" i="3"/>
  <c r="M60" i="3"/>
  <c r="H96" i="3"/>
  <c r="M93" i="3"/>
  <c r="L84" i="3"/>
  <c r="H80" i="3"/>
  <c r="G71" i="3"/>
  <c r="M61" i="3"/>
  <c r="L97" i="3"/>
  <c r="H93" i="3"/>
  <c r="G84" i="3"/>
  <c r="M74" i="3"/>
  <c r="L65" i="3"/>
  <c r="H61" i="3"/>
  <c r="M56" i="3"/>
  <c r="G50" i="3"/>
  <c r="H41" i="3"/>
  <c r="L27" i="3"/>
  <c r="H7" i="3"/>
  <c r="H48" i="3"/>
  <c r="G39" i="3"/>
  <c r="L25" i="3"/>
  <c r="G14" i="3"/>
  <c r="L49" i="3"/>
  <c r="H32" i="3"/>
  <c r="M17" i="3"/>
  <c r="G32" i="3"/>
  <c r="M16" i="3"/>
  <c r="M39" i="3"/>
  <c r="L30" i="3"/>
  <c r="G54" i="3"/>
  <c r="L51" i="3"/>
  <c r="H47" i="3"/>
  <c r="M44" i="3"/>
  <c r="M40" i="3"/>
  <c r="G27" i="3"/>
  <c r="H25" i="3"/>
  <c r="L11" i="3"/>
  <c r="L56" i="3"/>
  <c r="H52" i="3"/>
  <c r="M49" i="3"/>
  <c r="G43" i="3"/>
  <c r="L40" i="3"/>
  <c r="M38" i="3"/>
  <c r="M36" i="3"/>
  <c r="G23" i="3"/>
  <c r="H21" i="3"/>
  <c r="M12" i="3"/>
  <c r="G56" i="3"/>
  <c r="L53" i="3"/>
  <c r="H49" i="3"/>
  <c r="M46" i="3"/>
  <c r="L37" i="3"/>
  <c r="L35" i="3"/>
  <c r="M33" i="3"/>
  <c r="H31" i="3"/>
  <c r="G20" i="3"/>
  <c r="G53" i="3"/>
  <c r="L50" i="3"/>
  <c r="H46" i="3"/>
  <c r="M43" i="3"/>
  <c r="L33" i="3"/>
  <c r="L31" i="3"/>
  <c r="M29" i="3"/>
  <c r="H27" i="3"/>
  <c r="M4" i="3"/>
  <c r="G11" i="3"/>
  <c r="L8" i="3"/>
  <c r="H4" i="3"/>
  <c r="M18" i="3"/>
  <c r="G12" i="3"/>
  <c r="L9" i="3"/>
  <c r="H5" i="3"/>
  <c r="G37" i="3"/>
  <c r="L34" i="3"/>
  <c r="H30" i="3"/>
  <c r="M27" i="3"/>
  <c r="G21" i="3"/>
  <c r="L18" i="3"/>
  <c r="H14" i="3"/>
  <c r="M11" i="3"/>
  <c r="G5" i="3"/>
  <c r="H88" i="3"/>
  <c r="M85" i="3"/>
  <c r="G79" i="3"/>
  <c r="L76" i="3"/>
  <c r="H72" i="3"/>
  <c r="M69" i="3"/>
  <c r="G63" i="3"/>
  <c r="L60" i="3"/>
  <c r="M57" i="3"/>
  <c r="G92" i="3"/>
  <c r="L89" i="3"/>
  <c r="H85" i="3"/>
  <c r="M82" i="3"/>
  <c r="G76" i="3"/>
  <c r="L73" i="3"/>
  <c r="H69" i="3"/>
  <c r="M66" i="3"/>
  <c r="G60" i="3"/>
  <c r="G58" i="3"/>
  <c r="L55" i="3"/>
  <c r="H51" i="3"/>
  <c r="M48" i="3"/>
  <c r="G42" i="3"/>
  <c r="H40" i="3"/>
  <c r="L28" i="3"/>
  <c r="M26" i="3"/>
  <c r="M24" i="3"/>
  <c r="L16" i="3"/>
  <c r="G10" i="3"/>
  <c r="H56" i="3"/>
  <c r="M53" i="3"/>
  <c r="G47" i="3"/>
  <c r="L44" i="3"/>
  <c r="G40" i="3"/>
  <c r="G38" i="3"/>
  <c r="H36" i="3"/>
  <c r="L24" i="3"/>
  <c r="M22" i="3"/>
  <c r="M20" i="3"/>
  <c r="H11" i="3"/>
  <c r="H53" i="3"/>
  <c r="M50" i="3"/>
  <c r="G44" i="3"/>
  <c r="G35" i="3"/>
  <c r="H33" i="3"/>
  <c r="L21" i="3"/>
  <c r="L19" i="3"/>
  <c r="H16" i="3"/>
  <c r="G57" i="3"/>
  <c r="L54" i="3"/>
  <c r="H50" i="3"/>
  <c r="M47" i="3"/>
  <c r="G31" i="3"/>
  <c r="H29" i="3"/>
  <c r="H15" i="3"/>
  <c r="H3" i="3"/>
  <c r="L12" i="3"/>
  <c r="H8" i="3"/>
  <c r="M5" i="3"/>
  <c r="G16" i="3"/>
  <c r="L13" i="3"/>
  <c r="H9" i="3"/>
  <c r="M6" i="3"/>
  <c r="G41" i="3"/>
  <c r="L38" i="3"/>
  <c r="H34" i="3"/>
  <c r="M31" i="3"/>
  <c r="G25" i="3"/>
  <c r="L22" i="3"/>
  <c r="H18" i="3"/>
  <c r="M15" i="3"/>
  <c r="G9" i="3"/>
  <c r="L6" i="3"/>
  <c r="G83" i="3"/>
  <c r="L80" i="3"/>
  <c r="H76" i="3"/>
  <c r="M73" i="3"/>
  <c r="G67" i="3"/>
  <c r="L64" i="3"/>
  <c r="H60" i="3"/>
  <c r="G96" i="3"/>
  <c r="L93" i="3"/>
  <c r="H89" i="3"/>
  <c r="M86" i="3"/>
  <c r="G80" i="3"/>
  <c r="L77" i="3"/>
  <c r="H73" i="3"/>
  <c r="M70" i="3"/>
  <c r="G64" i="3"/>
  <c r="L61" i="3"/>
  <c r="H55" i="3"/>
  <c r="M52" i="3"/>
  <c r="G46" i="3"/>
  <c r="L43" i="3"/>
  <c r="M41" i="3"/>
  <c r="H39" i="3"/>
  <c r="G28" i="3"/>
  <c r="G26" i="3"/>
  <c r="H24" i="3"/>
  <c r="G15" i="3"/>
  <c r="M8" i="3"/>
  <c r="G51" i="3"/>
  <c r="L48" i="3"/>
  <c r="H44" i="3"/>
  <c r="L41" i="3"/>
  <c r="L39" i="3"/>
  <c r="M37" i="3"/>
  <c r="H35" i="3"/>
  <c r="G24" i="3"/>
  <c r="G22" i="3"/>
  <c r="H20" i="3"/>
  <c r="L15" i="3"/>
  <c r="M54" i="3"/>
  <c r="G48" i="3"/>
  <c r="L45" i="3"/>
  <c r="L36" i="3"/>
  <c r="M34" i="3"/>
  <c r="M32" i="3"/>
  <c r="G19" i="3"/>
  <c r="L3" i="3"/>
  <c r="H54" i="3"/>
  <c r="M51" i="3"/>
  <c r="G45" i="3"/>
  <c r="L42" i="3"/>
  <c r="L32" i="3"/>
  <c r="M30" i="3"/>
  <c r="M28" i="3"/>
  <c r="G18" i="3"/>
  <c r="L7" i="3"/>
  <c r="H12" i="3"/>
  <c r="M9" i="3"/>
  <c r="G3" i="3"/>
  <c r="L17" i="3"/>
  <c r="H13" i="3"/>
  <c r="M10" i="3"/>
  <c r="G4" i="3"/>
  <c r="H38" i="3"/>
  <c r="M35" i="3"/>
  <c r="G29" i="3"/>
  <c r="L26" i="3"/>
  <c r="H22" i="3"/>
  <c r="M19" i="3"/>
  <c r="G13" i="3"/>
  <c r="L10" i="3"/>
  <c r="H6" i="3"/>
  <c r="M3" i="3"/>
</calcChain>
</file>

<file path=xl/sharedStrings.xml><?xml version="1.0" encoding="utf-8"?>
<sst xmlns="http://schemas.openxmlformats.org/spreadsheetml/2006/main" count="1016" uniqueCount="894">
  <si>
    <t>预备阅读：</t>
    <phoneticPr fontId="2" type="noConversion"/>
  </si>
  <si>
    <t>四份研报，见辅助文件下载</t>
    <phoneticPr fontId="2" type="noConversion"/>
  </si>
  <si>
    <t>数据来源：</t>
    <phoneticPr fontId="2" type="noConversion"/>
  </si>
  <si>
    <t>自行查找</t>
    <phoneticPr fontId="2" type="noConversion"/>
  </si>
  <si>
    <t>通关题:</t>
    <phoneticPr fontId="2" type="noConversion"/>
  </si>
  <si>
    <t>1、</t>
    <phoneticPr fontId="2" type="noConversion"/>
  </si>
  <si>
    <t>2、</t>
    <phoneticPr fontId="2" type="noConversion"/>
  </si>
  <si>
    <t>3、</t>
  </si>
  <si>
    <t>4、</t>
  </si>
  <si>
    <t>5、</t>
  </si>
  <si>
    <t>6、</t>
  </si>
  <si>
    <t>横向比较美国、中国和日本，简析医药行业的发展潜力。提示：从人口年龄结构，医药支出占比，医保政策，医疗监管等维度定量分析</t>
    <phoneticPr fontId="2" type="noConversion"/>
  </si>
  <si>
    <t>简述医药行业的产业链，并分析各个环节中的竞争格局</t>
    <phoneticPr fontId="2" type="noConversion"/>
  </si>
  <si>
    <t>为什么中国的医药上市公司与美国相比市值差距那么大？你认为未来5-10年内是否有望极大地缩小这一差距？</t>
    <phoneticPr fontId="2" type="noConversion"/>
  </si>
  <si>
    <t>医药行业研发驱动、渠道驱动和投资驱动各自的商业模式有什么区别？</t>
    <phoneticPr fontId="2" type="noConversion"/>
  </si>
  <si>
    <t>简述2017年新医保目录事件，对医药行业发展的机遇与挑战，什么样的公司会受益？</t>
    <phoneticPr fontId="2" type="noConversion"/>
  </si>
  <si>
    <t>7、</t>
    <phoneticPr fontId="2" type="noConversion"/>
  </si>
  <si>
    <t>列举哈药股份、新华医疗、迪安诊断、恒瑞医药、华海药业的商业模式变迁，用数据支撑你的结论</t>
    <phoneticPr fontId="2" type="noConversion"/>
  </si>
  <si>
    <t>8、</t>
    <phoneticPr fontId="2" type="noConversion"/>
  </si>
  <si>
    <t>查找上述四家公司的高管团队履历和2017年的薪酬，说说你的发现。</t>
    <phoneticPr fontId="2" type="noConversion"/>
  </si>
  <si>
    <t>分析上述五家公司从2017年初至今的股价走势分化的原因。</t>
    <phoneticPr fontId="2" type="noConversion"/>
  </si>
  <si>
    <t>9、</t>
  </si>
  <si>
    <t>10、</t>
  </si>
  <si>
    <t>11、</t>
  </si>
  <si>
    <t>对比白酒行业龙头股和医药行业龙头股今年和去年的收益率（各找三家，列出数据），说说你的发现。</t>
    <phoneticPr fontId="2" type="noConversion"/>
  </si>
  <si>
    <t>你认为医药股的估值是否有泡沫？用数据支撑你的结论。</t>
    <phoneticPr fontId="2" type="noConversion"/>
  </si>
  <si>
    <t>查找2017年的医药行业和各细分行业的增速，简述趋势</t>
    <phoneticPr fontId="2" type="noConversion"/>
  </si>
  <si>
    <t>化学药品原料药制造</t>
  </si>
  <si>
    <t>化学药品制剂制造</t>
  </si>
  <si>
    <t>中药饮片加工</t>
  </si>
  <si>
    <t>中成药制造</t>
  </si>
  <si>
    <t>生物药品制造</t>
  </si>
  <si>
    <t>卫生材料及医药用品制造</t>
  </si>
  <si>
    <t>制药专用设备制造</t>
  </si>
  <si>
    <t>医疗仪器设备及器械制造</t>
  </si>
  <si>
    <t>医药工业合计</t>
  </si>
  <si>
    <t>YTD 2017Q3</t>
    <phoneticPr fontId="2" type="noConversion"/>
  </si>
  <si>
    <t>YoY</t>
    <phoneticPr fontId="2" type="noConversion"/>
  </si>
  <si>
    <t>主营业务收入(亿元）</t>
    <phoneticPr fontId="2" type="noConversion"/>
  </si>
  <si>
    <t>细分行业</t>
    <phoneticPr fontId="2" type="noConversion"/>
  </si>
  <si>
    <t xml:space="preserve">利润总额(亿元) </t>
  </si>
  <si>
    <t>利润率</t>
    <phoneticPr fontId="2" type="noConversion"/>
  </si>
  <si>
    <t>000004.SZ</t>
  </si>
  <si>
    <t>国农科技</t>
  </si>
  <si>
    <t>000028.SZ</t>
  </si>
  <si>
    <t>国药一致</t>
  </si>
  <si>
    <t>000078.SZ</t>
  </si>
  <si>
    <t>海王生物</t>
  </si>
  <si>
    <t>000150.SZ</t>
  </si>
  <si>
    <t>宜华健康</t>
  </si>
  <si>
    <t>000153.SZ</t>
  </si>
  <si>
    <t>丰原药业</t>
  </si>
  <si>
    <t>000403.SZ</t>
  </si>
  <si>
    <t>ST生化</t>
  </si>
  <si>
    <t>000411.SZ</t>
  </si>
  <si>
    <t>英特集团</t>
  </si>
  <si>
    <t>000423.SZ</t>
  </si>
  <si>
    <t>东阿阿胶</t>
  </si>
  <si>
    <t>000503.SZ</t>
  </si>
  <si>
    <t>海虹控股</t>
  </si>
  <si>
    <t>000513.SZ</t>
  </si>
  <si>
    <t>丽珠集团</t>
  </si>
  <si>
    <t>000518.SZ</t>
  </si>
  <si>
    <t>四环生物</t>
  </si>
  <si>
    <t>000538.SZ</t>
  </si>
  <si>
    <t>云南白药</t>
  </si>
  <si>
    <t>000566.SZ</t>
  </si>
  <si>
    <t>海南海药</t>
  </si>
  <si>
    <t>000590.SZ</t>
  </si>
  <si>
    <t>启迪古汉</t>
  </si>
  <si>
    <t>000597.SZ</t>
  </si>
  <si>
    <t>东北制药</t>
  </si>
  <si>
    <t>000623.SZ</t>
  </si>
  <si>
    <t>吉林敖东</t>
  </si>
  <si>
    <t>000650.SZ</t>
  </si>
  <si>
    <t>仁和药业</t>
  </si>
  <si>
    <t>000661.SZ</t>
  </si>
  <si>
    <t>长春高新</t>
  </si>
  <si>
    <t>000705.SZ</t>
  </si>
  <si>
    <t>浙江震元</t>
  </si>
  <si>
    <t>000739.SZ</t>
  </si>
  <si>
    <t>普洛药业</t>
  </si>
  <si>
    <t>000756.SZ</t>
  </si>
  <si>
    <t>新华制药</t>
  </si>
  <si>
    <t>000766.SZ</t>
  </si>
  <si>
    <t>通化金马</t>
  </si>
  <si>
    <t>000788.SZ</t>
  </si>
  <si>
    <t>北大医药</t>
  </si>
  <si>
    <t>000790.SZ</t>
  </si>
  <si>
    <t>泰合健康</t>
  </si>
  <si>
    <t>000908.SZ</t>
  </si>
  <si>
    <t>景峰医药</t>
  </si>
  <si>
    <t>000915.SZ</t>
  </si>
  <si>
    <t>山大华特</t>
  </si>
  <si>
    <t>000919.SZ</t>
  </si>
  <si>
    <t>金陵药业</t>
  </si>
  <si>
    <t>000952.SZ</t>
  </si>
  <si>
    <t>广济药业</t>
  </si>
  <si>
    <t>000963.SZ</t>
  </si>
  <si>
    <t>华东医药</t>
  </si>
  <si>
    <t>000989.SZ</t>
  </si>
  <si>
    <t>九芝堂</t>
  </si>
  <si>
    <t>000999.SZ</t>
  </si>
  <si>
    <t>华润三九</t>
  </si>
  <si>
    <t>002001.SZ</t>
  </si>
  <si>
    <t>新和成</t>
  </si>
  <si>
    <t>002007.SZ</t>
  </si>
  <si>
    <t>华兰生物</t>
  </si>
  <si>
    <t>002019.SZ</t>
  </si>
  <si>
    <t>亿帆医药</t>
  </si>
  <si>
    <t>002020.SZ</t>
  </si>
  <si>
    <t>京新药业</t>
  </si>
  <si>
    <t>002022.SZ</t>
  </si>
  <si>
    <t>科华生物</t>
  </si>
  <si>
    <t>002030.SZ</t>
  </si>
  <si>
    <t>达安基因</t>
  </si>
  <si>
    <t>002038.SZ</t>
  </si>
  <si>
    <t>双鹭药业</t>
  </si>
  <si>
    <t>002044.SZ</t>
  </si>
  <si>
    <t>美年健康</t>
  </si>
  <si>
    <t>002099.SZ</t>
  </si>
  <si>
    <t>海翔药业</t>
  </si>
  <si>
    <t>002102.SZ</t>
  </si>
  <si>
    <t>冠福股份</t>
  </si>
  <si>
    <t>002107.SZ</t>
  </si>
  <si>
    <t>沃华医药</t>
  </si>
  <si>
    <t>002118.SZ</t>
  </si>
  <si>
    <t>紫鑫药业</t>
  </si>
  <si>
    <t>002166.SZ</t>
  </si>
  <si>
    <t>莱茵生物</t>
  </si>
  <si>
    <t>002198.SZ</t>
  </si>
  <si>
    <t>嘉应制药</t>
  </si>
  <si>
    <t>002219.SZ</t>
  </si>
  <si>
    <t>恒康医疗</t>
  </si>
  <si>
    <t>002223.SZ</t>
  </si>
  <si>
    <t>鱼跃医疗</t>
  </si>
  <si>
    <t>002252.SZ</t>
  </si>
  <si>
    <t>上海莱士</t>
  </si>
  <si>
    <t>002262.SZ</t>
  </si>
  <si>
    <t>恩华药业</t>
  </si>
  <si>
    <t>002275.SZ</t>
  </si>
  <si>
    <t>桂林三金</t>
  </si>
  <si>
    <t>002287.SZ</t>
  </si>
  <si>
    <t>奇正藏药</t>
  </si>
  <si>
    <t>002294.SZ</t>
  </si>
  <si>
    <t>信立泰</t>
  </si>
  <si>
    <t>002317.SZ</t>
  </si>
  <si>
    <t>众生药业</t>
  </si>
  <si>
    <t>002332.SZ</t>
  </si>
  <si>
    <t>仙琚制药</t>
  </si>
  <si>
    <t>002349.SZ</t>
  </si>
  <si>
    <t>精华制药</t>
  </si>
  <si>
    <t>002365.SZ</t>
  </si>
  <si>
    <t>永安药业</t>
  </si>
  <si>
    <t>002370.SZ</t>
  </si>
  <si>
    <t>亚太药业</t>
  </si>
  <si>
    <t>002390.SZ</t>
  </si>
  <si>
    <t>信邦制药</t>
  </si>
  <si>
    <t>002393.SZ</t>
  </si>
  <si>
    <t>力生制药</t>
  </si>
  <si>
    <t>002399.SZ</t>
  </si>
  <si>
    <t>海普瑞</t>
  </si>
  <si>
    <t>002411.SZ</t>
  </si>
  <si>
    <t>必康股份</t>
  </si>
  <si>
    <t>002412.SZ</t>
  </si>
  <si>
    <t>汉森制药</t>
  </si>
  <si>
    <t>002422.SZ</t>
  </si>
  <si>
    <t>科伦药业</t>
  </si>
  <si>
    <t>002424.SZ</t>
  </si>
  <si>
    <t>贵州百灵</t>
  </si>
  <si>
    <t>002432.SZ</t>
  </si>
  <si>
    <t>九安医疗</t>
  </si>
  <si>
    <t>002433.SZ</t>
  </si>
  <si>
    <t>太安堂</t>
  </si>
  <si>
    <t>002437.SZ</t>
  </si>
  <si>
    <t>誉衡药业</t>
  </si>
  <si>
    <t>002462.SZ</t>
  </si>
  <si>
    <t>嘉事堂</t>
  </si>
  <si>
    <t>002550.SZ</t>
  </si>
  <si>
    <t>千红制药</t>
  </si>
  <si>
    <t>002551.SZ</t>
  </si>
  <si>
    <t>尚荣医疗</t>
  </si>
  <si>
    <t>002566.SZ</t>
  </si>
  <si>
    <t>益盛药业</t>
  </si>
  <si>
    <t>002581.SZ</t>
  </si>
  <si>
    <t>未名医药</t>
  </si>
  <si>
    <t>002589.SZ</t>
  </si>
  <si>
    <t>瑞康医药</t>
  </si>
  <si>
    <t>002603.SZ</t>
  </si>
  <si>
    <t>以岭药业</t>
  </si>
  <si>
    <t>002626.SZ</t>
  </si>
  <si>
    <t>金达威</t>
  </si>
  <si>
    <t>002644.SZ</t>
  </si>
  <si>
    <t>佛慈制药</t>
  </si>
  <si>
    <t>002653.SZ</t>
  </si>
  <si>
    <t>海思科</t>
  </si>
  <si>
    <t>002675.SZ</t>
  </si>
  <si>
    <t>东诚药业</t>
  </si>
  <si>
    <t>002680.SZ</t>
  </si>
  <si>
    <t>长生生物</t>
  </si>
  <si>
    <t>002693.SZ</t>
  </si>
  <si>
    <t>双成药业</t>
  </si>
  <si>
    <t>002727.SZ</t>
  </si>
  <si>
    <t>一心堂</t>
  </si>
  <si>
    <t>002728.SZ</t>
  </si>
  <si>
    <t>特一药业</t>
  </si>
  <si>
    <t>002737.SZ</t>
  </si>
  <si>
    <t>葵花药业</t>
  </si>
  <si>
    <t>002750.SZ</t>
  </si>
  <si>
    <t>龙津药业</t>
  </si>
  <si>
    <t>002758.SZ</t>
  </si>
  <si>
    <t>华通医药</t>
  </si>
  <si>
    <t>002773.SZ</t>
  </si>
  <si>
    <t>康弘药业</t>
  </si>
  <si>
    <t>002788.SZ</t>
  </si>
  <si>
    <t>鹭燕医药</t>
  </si>
  <si>
    <t>002817.SZ</t>
  </si>
  <si>
    <t>黄山胶囊</t>
  </si>
  <si>
    <t>002821.SZ</t>
  </si>
  <si>
    <t>凯莱英</t>
  </si>
  <si>
    <t>002826.SZ</t>
  </si>
  <si>
    <t>易明医药</t>
  </si>
  <si>
    <t>002864.SZ</t>
  </si>
  <si>
    <t>盘龙药业</t>
  </si>
  <si>
    <t>002872.SZ</t>
  </si>
  <si>
    <t>天圣制药</t>
  </si>
  <si>
    <t>002873.SZ</t>
  </si>
  <si>
    <t>新天药业</t>
  </si>
  <si>
    <t>002880.SZ</t>
  </si>
  <si>
    <t>卫光生物</t>
  </si>
  <si>
    <t>002898.SZ</t>
  </si>
  <si>
    <t>赛隆药业</t>
  </si>
  <si>
    <t>002900.SZ</t>
  </si>
  <si>
    <t>哈三联</t>
  </si>
  <si>
    <t>002901.SZ</t>
  </si>
  <si>
    <t>大博医疗</t>
  </si>
  <si>
    <t>002907.SZ</t>
  </si>
  <si>
    <t>华森制药</t>
  </si>
  <si>
    <t>002923.SZ</t>
  </si>
  <si>
    <t>润都股份</t>
  </si>
  <si>
    <t>200028.SZ</t>
  </si>
  <si>
    <t>一致B</t>
  </si>
  <si>
    <t>300003.SZ</t>
  </si>
  <si>
    <t>乐普医疗</t>
  </si>
  <si>
    <t>300006.SZ</t>
  </si>
  <si>
    <t>莱美药业</t>
  </si>
  <si>
    <t>300009.SZ</t>
  </si>
  <si>
    <t>安科生物</t>
  </si>
  <si>
    <t>300015.SZ</t>
  </si>
  <si>
    <t>爱尔眼科</t>
  </si>
  <si>
    <t>300016.SZ</t>
  </si>
  <si>
    <t>北陆药业</t>
  </si>
  <si>
    <t>300026.SZ</t>
  </si>
  <si>
    <t>红日药业</t>
  </si>
  <si>
    <t>300030.SZ</t>
  </si>
  <si>
    <t>阳普医疗</t>
  </si>
  <si>
    <t>300039.SZ</t>
  </si>
  <si>
    <t>上海凯宝</t>
  </si>
  <si>
    <t>300049.SZ</t>
  </si>
  <si>
    <t>福瑞股份</t>
  </si>
  <si>
    <t>300086.SZ</t>
  </si>
  <si>
    <t>康芝药业</t>
  </si>
  <si>
    <t>300108.SZ</t>
  </si>
  <si>
    <t>吉药控股</t>
  </si>
  <si>
    <t>300110.SZ</t>
  </si>
  <si>
    <t>华仁药业</t>
  </si>
  <si>
    <t>300122.SZ</t>
  </si>
  <si>
    <t>智飞生物</t>
  </si>
  <si>
    <t>300142.SZ</t>
  </si>
  <si>
    <t>沃森生物</t>
  </si>
  <si>
    <t>300147.SZ</t>
  </si>
  <si>
    <t>香雪制药</t>
  </si>
  <si>
    <t>300158.SZ</t>
  </si>
  <si>
    <t>振东制药</t>
  </si>
  <si>
    <t>300171.SZ</t>
  </si>
  <si>
    <t>东富龙</t>
  </si>
  <si>
    <t>300181.SZ</t>
  </si>
  <si>
    <t>佐力药业</t>
  </si>
  <si>
    <t>300194.SZ</t>
  </si>
  <si>
    <t>福安药业</t>
  </si>
  <si>
    <t>300199.SZ</t>
  </si>
  <si>
    <t>翰宇药业</t>
  </si>
  <si>
    <t>300204.SZ</t>
  </si>
  <si>
    <t>舒泰神</t>
  </si>
  <si>
    <t>300206.SZ</t>
  </si>
  <si>
    <t>理邦仪器</t>
  </si>
  <si>
    <t>300233.SZ</t>
  </si>
  <si>
    <t>金城医药</t>
  </si>
  <si>
    <t>300238.SZ</t>
  </si>
  <si>
    <t>冠昊生物</t>
  </si>
  <si>
    <t>300239.SZ</t>
  </si>
  <si>
    <t>东宝生物</t>
  </si>
  <si>
    <t>300244.SZ</t>
  </si>
  <si>
    <t>迪安诊断</t>
  </si>
  <si>
    <t>300246.SZ</t>
  </si>
  <si>
    <t>宝莱特</t>
  </si>
  <si>
    <t>300254.SZ</t>
  </si>
  <si>
    <t>仟源医药</t>
  </si>
  <si>
    <t>300255.SZ</t>
  </si>
  <si>
    <t>常山药业</t>
  </si>
  <si>
    <t>300267.SZ</t>
  </si>
  <si>
    <t>尔康制药</t>
  </si>
  <si>
    <t>300273.SZ</t>
  </si>
  <si>
    <t>和佳股份</t>
  </si>
  <si>
    <t>300289.SZ</t>
  </si>
  <si>
    <t>利德曼</t>
  </si>
  <si>
    <t>300294.SZ</t>
  </si>
  <si>
    <t>博雅生物</t>
  </si>
  <si>
    <t>300298.SZ</t>
  </si>
  <si>
    <t>三诺生物</t>
  </si>
  <si>
    <t>300314.SZ</t>
  </si>
  <si>
    <t>戴维医疗</t>
  </si>
  <si>
    <t>300318.SZ</t>
  </si>
  <si>
    <t>博晖创新</t>
  </si>
  <si>
    <t>300326.SZ</t>
  </si>
  <si>
    <t>凯利泰</t>
  </si>
  <si>
    <t>300347.SZ</t>
  </si>
  <si>
    <t>泰格医药</t>
  </si>
  <si>
    <t>300357.SZ</t>
  </si>
  <si>
    <t>我武生物</t>
  </si>
  <si>
    <t>300358.SZ</t>
  </si>
  <si>
    <t>楚天科技</t>
  </si>
  <si>
    <t>300363.SZ</t>
  </si>
  <si>
    <t>博腾股份</t>
  </si>
  <si>
    <t>300381.SZ</t>
  </si>
  <si>
    <t>溢多利</t>
  </si>
  <si>
    <t>300396.SZ</t>
  </si>
  <si>
    <t>迪瑞医疗</t>
  </si>
  <si>
    <t>300401.SZ</t>
  </si>
  <si>
    <t>花园生物</t>
  </si>
  <si>
    <t>300404.SZ</t>
  </si>
  <si>
    <t>博济医药</t>
  </si>
  <si>
    <t>300406.SZ</t>
  </si>
  <si>
    <t>九强生物</t>
  </si>
  <si>
    <t>300412.SZ</t>
  </si>
  <si>
    <t>迦南科技</t>
  </si>
  <si>
    <t>300436.SZ</t>
  </si>
  <si>
    <t>广生堂</t>
  </si>
  <si>
    <t>300439.SZ</t>
  </si>
  <si>
    <t>美康生物</t>
  </si>
  <si>
    <t>300452.SZ</t>
  </si>
  <si>
    <t>山河药辅</t>
  </si>
  <si>
    <t>300453.SZ</t>
  </si>
  <si>
    <t>三鑫医疗</t>
  </si>
  <si>
    <t>300463.SZ</t>
  </si>
  <si>
    <t>迈克生物</t>
  </si>
  <si>
    <t>300482.SZ</t>
  </si>
  <si>
    <t>万孚生物</t>
  </si>
  <si>
    <t>300485.SZ</t>
  </si>
  <si>
    <t>赛升药业</t>
  </si>
  <si>
    <t>300497.SZ</t>
  </si>
  <si>
    <t>富祥股份</t>
  </si>
  <si>
    <t>300519.SZ</t>
  </si>
  <si>
    <t>新光药业</t>
  </si>
  <si>
    <t>300529.SZ</t>
  </si>
  <si>
    <t>健帆生物</t>
  </si>
  <si>
    <t>300534.SZ</t>
  </si>
  <si>
    <t>陇神戎发</t>
  </si>
  <si>
    <t>300558.SZ</t>
  </si>
  <si>
    <t>贝达药业</t>
  </si>
  <si>
    <t>300562.SZ</t>
  </si>
  <si>
    <t>乐心医疗</t>
  </si>
  <si>
    <t>300573.SZ</t>
  </si>
  <si>
    <t>兴齐眼药</t>
  </si>
  <si>
    <t>300583.SZ</t>
  </si>
  <si>
    <t>赛托生物</t>
  </si>
  <si>
    <t>300584.SZ</t>
  </si>
  <si>
    <t>海辰药业</t>
  </si>
  <si>
    <t>300595.SZ</t>
  </si>
  <si>
    <t>欧普康视</t>
  </si>
  <si>
    <t>300601.SZ</t>
  </si>
  <si>
    <t>康泰生物</t>
  </si>
  <si>
    <t>300630.SZ</t>
  </si>
  <si>
    <t>普利制药</t>
  </si>
  <si>
    <t>300633.SZ</t>
  </si>
  <si>
    <t>开立医疗</t>
  </si>
  <si>
    <t>300636.SZ</t>
  </si>
  <si>
    <t>同和药业</t>
  </si>
  <si>
    <t>300639.SZ</t>
  </si>
  <si>
    <t>凯普生物</t>
  </si>
  <si>
    <t>300642.SZ</t>
  </si>
  <si>
    <t>透景生命</t>
  </si>
  <si>
    <t>300653.SZ</t>
  </si>
  <si>
    <t>正海生物</t>
  </si>
  <si>
    <t>300676.SZ</t>
  </si>
  <si>
    <t>华大基因</t>
  </si>
  <si>
    <t>300677.SZ</t>
  </si>
  <si>
    <t>英科医疗</t>
  </si>
  <si>
    <t>300683.SZ</t>
  </si>
  <si>
    <t>海特生物</t>
  </si>
  <si>
    <t>300685.SZ</t>
  </si>
  <si>
    <t>艾德生物</t>
  </si>
  <si>
    <t>300702.SZ</t>
  </si>
  <si>
    <t>天宇股份</t>
  </si>
  <si>
    <t>300705.SZ</t>
  </si>
  <si>
    <t>九典制药</t>
  </si>
  <si>
    <t>300723.SZ</t>
  </si>
  <si>
    <t>一品红</t>
  </si>
  <si>
    <t>300725.SZ</t>
  </si>
  <si>
    <t>药石科技</t>
  </si>
  <si>
    <t>600055.SH</t>
  </si>
  <si>
    <t>万东医疗</t>
  </si>
  <si>
    <t>600056.SH</t>
  </si>
  <si>
    <t>中国医药</t>
  </si>
  <si>
    <t>600062.SH</t>
  </si>
  <si>
    <t>华润双鹤</t>
  </si>
  <si>
    <t>600079.SH</t>
  </si>
  <si>
    <t>人福医药</t>
  </si>
  <si>
    <t>600080.SH</t>
  </si>
  <si>
    <t>金花股份</t>
  </si>
  <si>
    <t>600085.SH</t>
  </si>
  <si>
    <t>同仁堂</t>
  </si>
  <si>
    <t>600090.SH</t>
  </si>
  <si>
    <t>同济堂</t>
  </si>
  <si>
    <t>600129.SH</t>
  </si>
  <si>
    <t>太极集团</t>
  </si>
  <si>
    <t>600161.SH</t>
  </si>
  <si>
    <t>天坛生物</t>
  </si>
  <si>
    <t>600196.SH</t>
  </si>
  <si>
    <t>复星医药</t>
  </si>
  <si>
    <t>600211.SH</t>
  </si>
  <si>
    <t>西藏药业</t>
  </si>
  <si>
    <t>600216.SH</t>
  </si>
  <si>
    <t>浙江医药</t>
  </si>
  <si>
    <t>600222.SH</t>
  </si>
  <si>
    <t>太龙药业</t>
  </si>
  <si>
    <t>600227.SH</t>
  </si>
  <si>
    <t>赤天化</t>
  </si>
  <si>
    <t>600252.SH</t>
  </si>
  <si>
    <t>中恒集团</t>
  </si>
  <si>
    <t>600267.SH</t>
  </si>
  <si>
    <t>海正药业</t>
  </si>
  <si>
    <t>600272.SH</t>
  </si>
  <si>
    <t>开开实业</t>
  </si>
  <si>
    <t>600276.SH</t>
  </si>
  <si>
    <t>恒瑞医药</t>
  </si>
  <si>
    <t>600285.SH</t>
  </si>
  <si>
    <t>羚锐制药</t>
  </si>
  <si>
    <t>600329.SH</t>
  </si>
  <si>
    <t>中新药业</t>
  </si>
  <si>
    <t>600332.SH</t>
  </si>
  <si>
    <t>白云山</t>
  </si>
  <si>
    <t>600351.SH</t>
  </si>
  <si>
    <t>亚宝药业</t>
  </si>
  <si>
    <t>600380.SH</t>
  </si>
  <si>
    <t>健康元</t>
  </si>
  <si>
    <t>600420.SH</t>
  </si>
  <si>
    <t>现代制药</t>
  </si>
  <si>
    <t>600422.SH</t>
  </si>
  <si>
    <t>昆药集团</t>
  </si>
  <si>
    <t>600436.SH</t>
  </si>
  <si>
    <t>片仔癀</t>
  </si>
  <si>
    <t>600479.SH</t>
  </si>
  <si>
    <t>千金药业</t>
  </si>
  <si>
    <t>600488.SH</t>
  </si>
  <si>
    <t>天药股份</t>
  </si>
  <si>
    <t>600511.SH</t>
  </si>
  <si>
    <t>国药股份</t>
  </si>
  <si>
    <t>600513.SH</t>
  </si>
  <si>
    <t>联环药业</t>
  </si>
  <si>
    <t>600518.SH</t>
  </si>
  <si>
    <t>康美药业</t>
  </si>
  <si>
    <t>600521.SH</t>
  </si>
  <si>
    <t>华海药业</t>
  </si>
  <si>
    <t>600529.SH</t>
  </si>
  <si>
    <t>山东药玻</t>
  </si>
  <si>
    <t>600530.SH</t>
  </si>
  <si>
    <t>交大昂立</t>
  </si>
  <si>
    <t>600535.SH</t>
  </si>
  <si>
    <t>天士力</t>
  </si>
  <si>
    <t>600538.SH</t>
  </si>
  <si>
    <t>国发股份</t>
  </si>
  <si>
    <t>600557.SH</t>
  </si>
  <si>
    <t>康缘药业</t>
  </si>
  <si>
    <t>600566.SH</t>
  </si>
  <si>
    <t>济川药业</t>
  </si>
  <si>
    <t>600572.SH</t>
  </si>
  <si>
    <t>康恩贝</t>
  </si>
  <si>
    <t>600587.SH</t>
  </si>
  <si>
    <t>新华医疗</t>
  </si>
  <si>
    <t>600594.SH</t>
  </si>
  <si>
    <t>益佰制药</t>
  </si>
  <si>
    <t>600613.SH</t>
  </si>
  <si>
    <t>神奇制药</t>
  </si>
  <si>
    <t>600645.SH</t>
  </si>
  <si>
    <t>中源协和</t>
  </si>
  <si>
    <t>600664.SH</t>
  </si>
  <si>
    <t>哈药股份</t>
  </si>
  <si>
    <t>600671.SH</t>
  </si>
  <si>
    <t>天目药业</t>
  </si>
  <si>
    <t>600713.SH</t>
  </si>
  <si>
    <t>南京医药</t>
  </si>
  <si>
    <t>600721.SH</t>
  </si>
  <si>
    <t>百花村</t>
  </si>
  <si>
    <t>600750.SH</t>
  </si>
  <si>
    <t>江中药业</t>
  </si>
  <si>
    <t>600763.SH</t>
  </si>
  <si>
    <t>通策医疗</t>
  </si>
  <si>
    <t>600767.SH</t>
  </si>
  <si>
    <t>ST运盛</t>
  </si>
  <si>
    <t>600771.SH</t>
  </si>
  <si>
    <t>广誉远</t>
  </si>
  <si>
    <t>600781.SH</t>
  </si>
  <si>
    <t>辅仁药业</t>
  </si>
  <si>
    <t>600789.SH</t>
  </si>
  <si>
    <t>鲁抗医药</t>
  </si>
  <si>
    <t>600796.SH</t>
  </si>
  <si>
    <t>钱江生化</t>
  </si>
  <si>
    <t>600812.SH</t>
  </si>
  <si>
    <t>华北制药</t>
  </si>
  <si>
    <t>600829.SH</t>
  </si>
  <si>
    <t>人民同泰</t>
  </si>
  <si>
    <t>600833.SH</t>
  </si>
  <si>
    <t>第一医药</t>
  </si>
  <si>
    <t>600851.SH</t>
  </si>
  <si>
    <t>海欣股份</t>
  </si>
  <si>
    <t>600867.SH</t>
  </si>
  <si>
    <t>通化东宝</t>
  </si>
  <si>
    <t>600896.SH</t>
  </si>
  <si>
    <t>*ST海投</t>
  </si>
  <si>
    <t>600976.SH</t>
  </si>
  <si>
    <t>健民集团</t>
  </si>
  <si>
    <t>600993.SH</t>
  </si>
  <si>
    <t>马应龙</t>
  </si>
  <si>
    <t>600998.SH</t>
  </si>
  <si>
    <t>九州通</t>
  </si>
  <si>
    <t>601607.SH</t>
  </si>
  <si>
    <t>上海医药</t>
  </si>
  <si>
    <t>603079.SH</t>
  </si>
  <si>
    <t>圣达生物</t>
  </si>
  <si>
    <t>603108.SH</t>
  </si>
  <si>
    <t>润达医疗</t>
  </si>
  <si>
    <t>603127.SH</t>
  </si>
  <si>
    <t>昭衍新药</t>
  </si>
  <si>
    <t>603139.SH</t>
  </si>
  <si>
    <t>康惠制药</t>
  </si>
  <si>
    <t>603168.SH</t>
  </si>
  <si>
    <t>莎普爱思</t>
  </si>
  <si>
    <t>603222.SH</t>
  </si>
  <si>
    <t>济民制药</t>
  </si>
  <si>
    <t>603229.SH</t>
  </si>
  <si>
    <t>奥翔药业</t>
  </si>
  <si>
    <t>603233.SH</t>
  </si>
  <si>
    <t>大参林</t>
  </si>
  <si>
    <t>603259.SH</t>
  </si>
  <si>
    <t>药明康德</t>
  </si>
  <si>
    <t>603301.SH</t>
  </si>
  <si>
    <t>振德医疗</t>
  </si>
  <si>
    <t>603309.SH</t>
  </si>
  <si>
    <t>维力医疗</t>
  </si>
  <si>
    <t>603367.SH</t>
  </si>
  <si>
    <t>辰欣药业</t>
  </si>
  <si>
    <t>603368.SH</t>
  </si>
  <si>
    <t>柳州医药</t>
  </si>
  <si>
    <t>603387.SH</t>
  </si>
  <si>
    <t>基蛋生物</t>
  </si>
  <si>
    <t>603456.SH</t>
  </si>
  <si>
    <t>九洲药业</t>
  </si>
  <si>
    <t>603520.SH</t>
  </si>
  <si>
    <t>司太立</t>
  </si>
  <si>
    <t>603538.SH</t>
  </si>
  <si>
    <t>美诺华</t>
  </si>
  <si>
    <t>603567.SH</t>
  </si>
  <si>
    <t>珍宝岛</t>
  </si>
  <si>
    <t>603658.SH</t>
  </si>
  <si>
    <t>安图生物</t>
  </si>
  <si>
    <t>603669.SH</t>
  </si>
  <si>
    <t>灵康药业</t>
  </si>
  <si>
    <t>603676.SH</t>
  </si>
  <si>
    <t>卫信康</t>
  </si>
  <si>
    <t>603707.SH</t>
  </si>
  <si>
    <t>健友股份</t>
  </si>
  <si>
    <t>603716.SH</t>
  </si>
  <si>
    <t>塞力斯</t>
  </si>
  <si>
    <t>603811.SH</t>
  </si>
  <si>
    <t>诚意药业</t>
  </si>
  <si>
    <t>603858.SH</t>
  </si>
  <si>
    <t>步长制药</t>
  </si>
  <si>
    <t>603880.SH</t>
  </si>
  <si>
    <t>南卫股份</t>
  </si>
  <si>
    <t>603882.SH</t>
  </si>
  <si>
    <t>金域医学</t>
  </si>
  <si>
    <t>603883.SH</t>
  </si>
  <si>
    <t>老百姓</t>
  </si>
  <si>
    <t>603896.SH</t>
  </si>
  <si>
    <t>寿仙谷</t>
  </si>
  <si>
    <t>603939.SH</t>
  </si>
  <si>
    <t>益丰药房</t>
  </si>
  <si>
    <t>603963.SH</t>
  </si>
  <si>
    <t>大理药业</t>
  </si>
  <si>
    <t>603976.SH</t>
  </si>
  <si>
    <t>正川股份</t>
  </si>
  <si>
    <t>603987.SH</t>
  </si>
  <si>
    <t>康德莱</t>
  </si>
  <si>
    <t>603998.SH</t>
  </si>
  <si>
    <t>方盛制药</t>
  </si>
  <si>
    <t>代码</t>
    <phoneticPr fontId="2" type="noConversion"/>
  </si>
  <si>
    <t>股票简称</t>
    <phoneticPr fontId="2" type="noConversion"/>
  </si>
  <si>
    <t>申万行业3级</t>
    <phoneticPr fontId="2" type="noConversion"/>
  </si>
  <si>
    <t>2015收入</t>
    <phoneticPr fontId="2" type="noConversion"/>
  </si>
  <si>
    <t>2016收入</t>
    <phoneticPr fontId="2" type="noConversion"/>
  </si>
  <si>
    <t>2015净利润</t>
    <phoneticPr fontId="2" type="noConversion"/>
  </si>
  <si>
    <t>2016净利润</t>
    <phoneticPr fontId="2" type="noConversion"/>
  </si>
  <si>
    <t>2017收入</t>
  </si>
  <si>
    <t>16 YoY</t>
    <phoneticPr fontId="2" type="noConversion"/>
  </si>
  <si>
    <t>17 YoY</t>
  </si>
  <si>
    <t>2017净利润</t>
  </si>
  <si>
    <t>行标签</t>
  </si>
  <si>
    <t>化学原料药</t>
  </si>
  <si>
    <t>化学制剂</t>
  </si>
  <si>
    <t>生物制品</t>
  </si>
  <si>
    <t>医疗服务</t>
  </si>
  <si>
    <t>医疗器械</t>
  </si>
  <si>
    <t>医药商业</t>
  </si>
  <si>
    <t>中药</t>
  </si>
  <si>
    <t>总计</t>
  </si>
  <si>
    <t>求和项:2015收入</t>
  </si>
  <si>
    <t>求和项:2016收入</t>
  </si>
  <si>
    <t>求和项:2017收入</t>
  </si>
  <si>
    <t>求和项:2015净利润</t>
  </si>
  <si>
    <t>求和项:2016净利润</t>
  </si>
  <si>
    <t>求和项:2017净利润</t>
  </si>
  <si>
    <t>16收入YoY</t>
    <phoneticPr fontId="2" type="noConversion"/>
  </si>
  <si>
    <t>17收入YoY</t>
  </si>
  <si>
    <t>M RMB</t>
    <phoneticPr fontId="2" type="noConversion"/>
  </si>
  <si>
    <t>16净利润YoY</t>
    <phoneticPr fontId="2" type="noConversion"/>
  </si>
  <si>
    <t>17净利润YoY</t>
    <phoneticPr fontId="2" type="noConversion"/>
  </si>
  <si>
    <t>A股医药类上市公司</t>
    <phoneticPr fontId="2" type="noConversion"/>
  </si>
  <si>
    <t>全医药行业工信部统计</t>
    <phoneticPr fontId="2" type="noConversion"/>
  </si>
  <si>
    <t>15净利润率</t>
    <phoneticPr fontId="2" type="noConversion"/>
  </si>
  <si>
    <t>16净利润率</t>
  </si>
  <si>
    <t>17净利润率</t>
  </si>
  <si>
    <t>医药行业的整体营收增速在两位数，净利润增速比营收还高些，净利润率长期在10%左右。化学药制剂、中成药制剂和化学原料药是最大的3个细分市场</t>
    <phoneticPr fontId="2" type="noConversion"/>
  </si>
  <si>
    <t>化学原料药与制剂的营收与净利润增速类似于全行业增速，波动不大。17年化学药制剂净利润增速很高</t>
    <phoneticPr fontId="2" type="noConversion"/>
  </si>
  <si>
    <t>中药饮片加工的营收与净利润增速都高于平均水平，但规模较小。</t>
    <phoneticPr fontId="2" type="noConversion"/>
  </si>
  <si>
    <t>中成药制造的营收与净利润增速都低于行业平均水平，应该是受到了一致性评价的影响，很可能是长期趋势。</t>
    <phoneticPr fontId="2" type="noConversion"/>
  </si>
  <si>
    <t>生物药品制造的营收增速不高，但利润增速高</t>
    <phoneticPr fontId="2" type="noConversion"/>
  </si>
  <si>
    <t>卫生材料营收增速高</t>
    <phoneticPr fontId="2" type="noConversion"/>
  </si>
  <si>
    <t>制药设备营收、净利增速都比较低，规模也小</t>
    <phoneticPr fontId="2" type="noConversion"/>
  </si>
  <si>
    <t>医疗器械在2016年有一个营收、净利的高峰，但2017年增速双双下降</t>
    <phoneticPr fontId="2" type="noConversion"/>
  </si>
  <si>
    <t xml:space="preserve">从上市公司与全行业的比较看 </t>
    <phoneticPr fontId="2" type="noConversion"/>
  </si>
  <si>
    <t>上市公司的营收、净利增速大多高于全行业的统计。这是合理的，好公司更容易上市。</t>
    <phoneticPr fontId="2" type="noConversion"/>
  </si>
  <si>
    <t>中药这个细分市场明显处于落后的状态</t>
    <phoneticPr fontId="2" type="noConversion"/>
  </si>
  <si>
    <t>除去中药，其它的细分市场营收、净利增速都高于全行业的统计</t>
    <phoneticPr fontId="2" type="noConversion"/>
  </si>
  <si>
    <t>老龄化程度</t>
    <phoneticPr fontId="2" type="noConversion"/>
  </si>
  <si>
    <t>卫生费用占GDP比例</t>
    <phoneticPr fontId="2" type="noConversion"/>
  </si>
  <si>
    <t>医保政策</t>
    <phoneticPr fontId="2" type="noConversion"/>
  </si>
  <si>
    <t>医疗监管</t>
    <phoneticPr fontId="2" type="noConversion"/>
  </si>
  <si>
    <t>中国</t>
    <phoneticPr fontId="2" type="noConversion"/>
  </si>
  <si>
    <t>1. 覆盖人群占比95%
2. 药品医保目录逐步扩大
3. 医保支付原为按项目支付，17年开始推广按病种支付</t>
    <phoneticPr fontId="2" type="noConversion"/>
  </si>
  <si>
    <t>1. 药品、器械定价
2. 进入医保与自费药品器械分类</t>
    <phoneticPr fontId="2" type="noConversion"/>
  </si>
  <si>
    <t>美国</t>
    <phoneticPr fontId="2" type="noConversion"/>
  </si>
  <si>
    <t>1. 覆盖人群85%
2. DRG按病种支付
3. 商业保险占比重</t>
    <phoneticPr fontId="2" type="noConversion"/>
  </si>
  <si>
    <t>1. 药品器械需要通过FDA，广告需要拿到证书
2. 大量私营营利性医院</t>
    <phoneticPr fontId="2" type="noConversion"/>
  </si>
  <si>
    <t>日本</t>
    <phoneticPr fontId="2" type="noConversion"/>
  </si>
  <si>
    <t>1.覆盖人口100%
2. 药品的医保支付价记录在《药事典》，一年一更新
3. 医保门诊按项目支付，住院按病种住院日数支付</t>
    <phoneticPr fontId="2" type="noConversion"/>
  </si>
  <si>
    <t>1.药品定价、服务定价
2. 没有私营盈利性医院</t>
    <phoneticPr fontId="2" type="noConversion"/>
  </si>
  <si>
    <t>中国的老龄化是今后延续至少20年的大趋势，卫生费用也必将大幅增加，快于GDP增速。</t>
    <phoneticPr fontId="2" type="noConversion"/>
  </si>
  <si>
    <t>上市公司统计中多了医药商业与医疗服务这两个细分行业，不同于工信部的统计。而且这两块增速颇高。</t>
    <phoneticPr fontId="2" type="noConversion"/>
  </si>
  <si>
    <t>上游</t>
    <phoneticPr fontId="2" type="noConversion"/>
  </si>
  <si>
    <t>原材料</t>
    <phoneticPr fontId="2" type="noConversion"/>
  </si>
  <si>
    <t>环节</t>
    <phoneticPr fontId="2" type="noConversion"/>
  </si>
  <si>
    <t>产业链</t>
    <phoneticPr fontId="2" type="noConversion"/>
  </si>
  <si>
    <t>代表公司</t>
    <phoneticPr fontId="2" type="noConversion"/>
  </si>
  <si>
    <t>竞争激烈，环保政策对产能的影响是关键</t>
    <phoneticPr fontId="2" type="noConversion"/>
  </si>
  <si>
    <t>浙江医药、现代制药、科伦药业等</t>
    <phoneticPr fontId="2" type="noConversion"/>
  </si>
  <si>
    <t>产品</t>
    <phoneticPr fontId="2" type="noConversion"/>
  </si>
  <si>
    <t>化学药制剂</t>
    <phoneticPr fontId="2" type="noConversion"/>
  </si>
  <si>
    <t>中游</t>
    <phoneticPr fontId="2" type="noConversion"/>
  </si>
  <si>
    <t>（维生素、抗生素中间体、淄体、肝素）</t>
    <phoneticPr fontId="2" type="noConversion"/>
  </si>
  <si>
    <t>中药材</t>
    <phoneticPr fontId="2" type="noConversion"/>
  </si>
  <si>
    <t>人参、三七等</t>
    <phoneticPr fontId="2" type="noConversion"/>
  </si>
  <si>
    <t>康美药业、东阿阿胶、云南白药、片仔癀等</t>
    <phoneticPr fontId="2" type="noConversion"/>
  </si>
  <si>
    <t>独门中药通常都有自己的药材基地</t>
    <phoneticPr fontId="2" type="noConversion"/>
  </si>
  <si>
    <t>化学原料药、中间体</t>
    <phoneticPr fontId="2" type="noConversion"/>
  </si>
  <si>
    <t>竞争格局与特征</t>
    <phoneticPr fontId="2" type="noConversion"/>
  </si>
  <si>
    <t>恒瑞医药、华东医药、华海医药等</t>
    <phoneticPr fontId="2" type="noConversion"/>
  </si>
  <si>
    <t>竞争激烈，创新药毛利率非常高、普药则比较低，仿制药毛利率随时间降低</t>
    <phoneticPr fontId="2" type="noConversion"/>
  </si>
  <si>
    <t>血浆</t>
    <phoneticPr fontId="2" type="noConversion"/>
  </si>
  <si>
    <t>生物医药的原料</t>
    <phoneticPr fontId="2" type="noConversion"/>
  </si>
  <si>
    <t>华兰生物、上海莱士等</t>
    <phoneticPr fontId="2" type="noConversion"/>
  </si>
  <si>
    <t>受许可证限制，决定了生物医药的规模</t>
    <phoneticPr fontId="2" type="noConversion"/>
  </si>
  <si>
    <t>中成药</t>
    <phoneticPr fontId="2" type="noConversion"/>
  </si>
  <si>
    <t>天士力、中恒集团等</t>
    <phoneticPr fontId="2" type="noConversion"/>
  </si>
  <si>
    <t>独门中药竞争不强，需求端驱动</t>
    <phoneticPr fontId="2" type="noConversion"/>
  </si>
  <si>
    <t>普通中药受到合格性、安全性的挑战</t>
    <phoneticPr fontId="2" type="noConversion"/>
  </si>
  <si>
    <t>生物医药</t>
    <phoneticPr fontId="2" type="noConversion"/>
  </si>
  <si>
    <t>不同的技术能力带来不同的血浆利用效率和不同的产品</t>
    <phoneticPr fontId="2" type="noConversion"/>
  </si>
  <si>
    <t>医疗器械</t>
    <phoneticPr fontId="2" type="noConversion"/>
  </si>
  <si>
    <t>鱼跃医疗、迪安诊断、万东医疗等</t>
    <phoneticPr fontId="2" type="noConversion"/>
  </si>
  <si>
    <t>中国厂商正从低端向高端扩张；同时在做大健康的平台化</t>
    <phoneticPr fontId="2" type="noConversion"/>
  </si>
  <si>
    <t>下游</t>
    <phoneticPr fontId="2" type="noConversion"/>
  </si>
  <si>
    <t>流通</t>
    <phoneticPr fontId="2" type="noConversion"/>
  </si>
  <si>
    <t>医药商业</t>
    <phoneticPr fontId="2" type="noConversion"/>
  </si>
  <si>
    <t>中国医药、国药一致、华东医药等</t>
    <phoneticPr fontId="2" type="noConversion"/>
  </si>
  <si>
    <t>受到两票制的影响，集中度低</t>
    <phoneticPr fontId="2" type="noConversion"/>
  </si>
  <si>
    <t>应用</t>
    <phoneticPr fontId="2" type="noConversion"/>
  </si>
  <si>
    <t>医疗服务</t>
    <phoneticPr fontId="2" type="noConversion"/>
  </si>
  <si>
    <t>复星医药、爱尔眼科等</t>
    <phoneticPr fontId="2" type="noConversion"/>
  </si>
  <si>
    <t>集中度低，受益于老龄化</t>
    <phoneticPr fontId="2" type="noConversion"/>
  </si>
  <si>
    <t>a. 美国医药市场远比中国的规模大</t>
    <phoneticPr fontId="2" type="noConversion"/>
  </si>
  <si>
    <t>b. 美国药企持续运营时间长，研发投入大，新药专利保护好；大量的并购保障了规模</t>
    <phoneticPr fontId="2" type="noConversion"/>
  </si>
  <si>
    <t>c. 美国药企已经走向全世界</t>
    <phoneticPr fontId="2" type="noConversion"/>
  </si>
  <si>
    <t>我认为5-10年内，这一差距有大幅缩小的可能。原因一是中国卫生支出会上升，医药企业研发也将开花结果；原因二是美国的医药企业会面临卫生费用下降的新监管政策。</t>
    <phoneticPr fontId="2" type="noConversion"/>
  </si>
  <si>
    <t>研发驱动</t>
    <phoneticPr fontId="2" type="noConversion"/>
  </si>
  <si>
    <t>典型细分市场</t>
    <phoneticPr fontId="2" type="noConversion"/>
  </si>
  <si>
    <t>典型公司</t>
    <phoneticPr fontId="2" type="noConversion"/>
  </si>
  <si>
    <t>恒瑞医药</t>
    <phoneticPr fontId="2" type="noConversion"/>
  </si>
  <si>
    <t>成本端</t>
    <phoneticPr fontId="2" type="noConversion"/>
  </si>
  <si>
    <t>收入端</t>
    <phoneticPr fontId="2" type="noConversion"/>
  </si>
  <si>
    <t>高研发投入、高费用摊销</t>
    <phoneticPr fontId="2" type="noConversion"/>
  </si>
  <si>
    <t>高毛利率</t>
    <phoneticPr fontId="2" type="noConversion"/>
  </si>
  <si>
    <t>渠道驱动</t>
    <phoneticPr fontId="2" type="noConversion"/>
  </si>
  <si>
    <t>国药一致</t>
    <phoneticPr fontId="2" type="noConversion"/>
  </si>
  <si>
    <t>毛利率低且稳定</t>
    <phoneticPr fontId="2" type="noConversion"/>
  </si>
  <si>
    <t>同比于网点扩张计划</t>
    <phoneticPr fontId="2" type="noConversion"/>
  </si>
  <si>
    <t>投资驱动</t>
    <phoneticPr fontId="2" type="noConversion"/>
  </si>
  <si>
    <t>民营医药</t>
    <phoneticPr fontId="2" type="noConversion"/>
  </si>
  <si>
    <t>爱尔眼科</t>
    <phoneticPr fontId="2" type="noConversion"/>
  </si>
  <si>
    <t>高固定资产投入</t>
    <phoneticPr fontId="2" type="noConversion"/>
  </si>
  <si>
    <t>稳定向上</t>
    <phoneticPr fontId="2" type="noConversion"/>
  </si>
  <si>
    <t>机会</t>
    <phoneticPr fontId="2" type="noConversion"/>
  </si>
  <si>
    <t>风险</t>
    <phoneticPr fontId="2" type="noConversion"/>
  </si>
  <si>
    <t>创新药与仿制药</t>
    <phoneticPr fontId="2" type="noConversion"/>
  </si>
  <si>
    <t>研发失败</t>
    <phoneticPr fontId="2" type="noConversion"/>
  </si>
  <si>
    <t>老龄化</t>
    <phoneticPr fontId="2" type="noConversion"/>
  </si>
  <si>
    <t>前期投入大</t>
    <phoneticPr fontId="2" type="noConversion"/>
  </si>
  <si>
    <t>新医保事件：2017年2月底，新医保目录发布，相较2009版多收录了339个药品，总量达到2535个。地方政府应在7月底完成乙类目录的修订，并在之后的1个月内实施</t>
    <phoneticPr fontId="2" type="noConversion"/>
  </si>
  <si>
    <t>机遇与挑战：</t>
    <phoneticPr fontId="2" type="noConversion"/>
  </si>
  <si>
    <t>由于医保政策开始向按病种收费转型，所以药品是否落在医疗路径上变得十分重要，辅助类的纯靠营销的将面临重大挑战。</t>
    <phoneticPr fontId="2" type="noConversion"/>
  </si>
  <si>
    <t>1. 新医保目录鼓励做创新与抢仿的新药，辅助类、疗效不明确的受到限制</t>
    <phoneticPr fontId="2" type="noConversion"/>
  </si>
  <si>
    <t>2. 强调性价比，希望国人用药能与世界先进水平同步</t>
    <phoneticPr fontId="2" type="noConversion"/>
  </si>
  <si>
    <t>3. 想成为大品种，就必须符合医疗路径，性价比高</t>
    <phoneticPr fontId="2" type="noConversion"/>
  </si>
  <si>
    <t>4. 新医保目录的影响将是中长期的</t>
    <phoneticPr fontId="2" type="noConversion"/>
  </si>
  <si>
    <t>事件</t>
    <phoneticPr fontId="2" type="noConversion"/>
  </si>
  <si>
    <t>市场空间</t>
    <phoneticPr fontId="2" type="noConversion"/>
  </si>
  <si>
    <t>长期预期市场占有率</t>
    <phoneticPr fontId="2" type="noConversion"/>
  </si>
  <si>
    <t>预期利润</t>
    <phoneticPr fontId="2" type="noConversion"/>
  </si>
  <si>
    <t>上市公司</t>
    <phoneticPr fontId="2" type="noConversion"/>
  </si>
  <si>
    <t>放射药重回医保</t>
    <phoneticPr fontId="2" type="noConversion"/>
  </si>
  <si>
    <t>40亿</t>
    <phoneticPr fontId="2" type="noConversion"/>
  </si>
  <si>
    <t>东诚药业</t>
    <phoneticPr fontId="2" type="noConversion"/>
  </si>
  <si>
    <t>高性价比肺癌特效药</t>
    <phoneticPr fontId="2" type="noConversion"/>
  </si>
  <si>
    <t>&gt;20亿</t>
    <phoneticPr fontId="2" type="noConversion"/>
  </si>
  <si>
    <t>贝达药业</t>
    <phoneticPr fontId="2" type="noConversion"/>
  </si>
  <si>
    <t>新进大量新药-中药抗肿瘤等</t>
    <phoneticPr fontId="2" type="noConversion"/>
  </si>
  <si>
    <t>超1000亿</t>
    <phoneticPr fontId="2" type="noConversion"/>
  </si>
  <si>
    <t>竞品多</t>
    <phoneticPr fontId="2" type="noConversion"/>
  </si>
  <si>
    <t>NA</t>
    <phoneticPr fontId="2" type="noConversion"/>
  </si>
  <si>
    <t>益佰制药</t>
    <phoneticPr fontId="2" type="noConversion"/>
  </si>
  <si>
    <t>11个独家品种进入医保</t>
    <phoneticPr fontId="2" type="noConversion"/>
  </si>
  <si>
    <t>亿帆医药</t>
    <phoneticPr fontId="2" type="noConversion"/>
  </si>
  <si>
    <t>静脉麻醉进入甲类品种</t>
    <phoneticPr fontId="2" type="noConversion"/>
  </si>
  <si>
    <t>20亿</t>
    <phoneticPr fontId="2" type="noConversion"/>
  </si>
  <si>
    <t>恩华药业</t>
    <phoneticPr fontId="2" type="noConversion"/>
  </si>
  <si>
    <t>哈药股份</t>
    <phoneticPr fontId="2" type="noConversion"/>
  </si>
  <si>
    <t>600664.SH</t>
    <phoneticPr fontId="2" type="noConversion"/>
  </si>
  <si>
    <t>营业收入</t>
    <phoneticPr fontId="2" type="noConversion"/>
  </si>
  <si>
    <t>* 工业</t>
    <phoneticPr fontId="2" type="noConversion"/>
  </si>
  <si>
    <t>* 商业</t>
    <phoneticPr fontId="2" type="noConversion"/>
  </si>
  <si>
    <t>毛利率</t>
    <phoneticPr fontId="2" type="noConversion"/>
  </si>
  <si>
    <t>营业费用率</t>
    <phoneticPr fontId="2" type="noConversion"/>
  </si>
  <si>
    <t>* 广告费用率</t>
    <phoneticPr fontId="2" type="noConversion"/>
  </si>
  <si>
    <t>* 研究开发费用率</t>
    <phoneticPr fontId="2" type="noConversion"/>
  </si>
  <si>
    <t>保健品</t>
    <phoneticPr fontId="2" type="noConversion"/>
  </si>
  <si>
    <t>毛利率高</t>
    <phoneticPr fontId="2" type="noConversion"/>
  </si>
  <si>
    <t>大量广告营销费用</t>
    <phoneticPr fontId="2" type="noConversion"/>
  </si>
  <si>
    <t>对健康的重视</t>
    <phoneticPr fontId="2" type="noConversion"/>
  </si>
  <si>
    <t>市场风向</t>
    <phoneticPr fontId="2" type="noConversion"/>
  </si>
  <si>
    <t>固定资产在总资产中占比</t>
    <phoneticPr fontId="2" type="noConversion"/>
  </si>
  <si>
    <t>* 中药</t>
    <phoneticPr fontId="2" type="noConversion"/>
  </si>
  <si>
    <t>* 西药</t>
    <phoneticPr fontId="2" type="noConversion"/>
  </si>
  <si>
    <t>* 保健品</t>
    <phoneticPr fontId="2" type="noConversion"/>
  </si>
  <si>
    <t>销售费用率</t>
    <phoneticPr fontId="2" type="noConversion"/>
  </si>
  <si>
    <t>哈药股份在2000年左右以哈慈保健杯闻名全国，当时的广告费用率也高达28%，妥妥的渠道驱动模式。</t>
    <phoneticPr fontId="2" type="noConversion"/>
  </si>
  <si>
    <t>2010年开始加大研发投入，研发费用率达到2%；化学原料药与制剂这块业务得到发展，但因为没有什么比较优势，毛利率也下降到了30%。研发驱动不成功</t>
    <phoneticPr fontId="2" type="noConversion"/>
  </si>
  <si>
    <t>近年来，医药商业得到发展，毛利率在26%保持稳定，各项费率也保持稳定。再次回到了渠道驱动模式，但再无2000年时有一个爆品的风光。</t>
    <phoneticPr fontId="2" type="noConversion"/>
  </si>
  <si>
    <t>600587.SH</t>
    <phoneticPr fontId="2" type="noConversion"/>
  </si>
  <si>
    <t>新华医疗</t>
    <phoneticPr fontId="2" type="noConversion"/>
  </si>
  <si>
    <t>* 其他</t>
    <phoneticPr fontId="2" type="noConversion"/>
  </si>
  <si>
    <t>* 医用环保设备</t>
    <phoneticPr fontId="2" type="noConversion"/>
  </si>
  <si>
    <t>* 医疗器械</t>
    <phoneticPr fontId="2" type="noConversion"/>
  </si>
  <si>
    <t>* 医疗器械与药品经营</t>
    <phoneticPr fontId="2" type="noConversion"/>
  </si>
  <si>
    <t>* 医疗服务</t>
    <phoneticPr fontId="2" type="noConversion"/>
  </si>
  <si>
    <t>* 制药装备</t>
    <phoneticPr fontId="2" type="noConversion"/>
  </si>
  <si>
    <t>新华医疗的商业模式在2016年后开始增加了医疗服务板块，相应的固定资产占比也开始上升。</t>
    <phoneticPr fontId="2" type="noConversion"/>
  </si>
  <si>
    <t>原来的模式为低毛利率的制造业，轻资产。</t>
    <phoneticPr fontId="2" type="noConversion"/>
  </si>
  <si>
    <t>300244.SZ</t>
    <phoneticPr fontId="2" type="noConversion"/>
  </si>
  <si>
    <t>迪安诊断</t>
    <phoneticPr fontId="2" type="noConversion"/>
  </si>
  <si>
    <t>* 医学诊断服务</t>
    <phoneticPr fontId="2" type="noConversion"/>
  </si>
  <si>
    <t>* 体外诊断产品</t>
    <phoneticPr fontId="2" type="noConversion"/>
  </si>
  <si>
    <t>* 冷链物流</t>
    <phoneticPr fontId="2" type="noConversion"/>
  </si>
  <si>
    <t>* 健康体检</t>
    <phoneticPr fontId="2" type="noConversion"/>
  </si>
  <si>
    <t>* 融资租赁</t>
    <phoneticPr fontId="2" type="noConversion"/>
  </si>
  <si>
    <t>迪安诊断为研发驱动型，研发费用绝对值一直在上升，由于营收增速更高，导致费用率下降，良性循环。</t>
    <phoneticPr fontId="2" type="noConversion"/>
  </si>
  <si>
    <t>公司毛利率、销售费用率保持相对稳定，显示公司技术实力为客户所认可。</t>
    <phoneticPr fontId="2" type="noConversion"/>
  </si>
  <si>
    <t>新增的几个细分产品可以理解为前两个主力产品服务的补充，几个业务相辅相成，并没有盲目多元化</t>
    <phoneticPr fontId="2" type="noConversion"/>
  </si>
  <si>
    <t>600276.SH</t>
    <phoneticPr fontId="2" type="noConversion"/>
  </si>
  <si>
    <t>恒瑞医药</t>
    <phoneticPr fontId="2" type="noConversion"/>
  </si>
  <si>
    <t>* 片剂</t>
    <phoneticPr fontId="2" type="noConversion"/>
  </si>
  <si>
    <t>* 针剂</t>
    <phoneticPr fontId="2" type="noConversion"/>
  </si>
  <si>
    <t>* 原料药</t>
    <phoneticPr fontId="2" type="noConversion"/>
  </si>
  <si>
    <t>NA</t>
    <phoneticPr fontId="2" type="noConversion"/>
  </si>
  <si>
    <t>* 抗肿瘤</t>
    <phoneticPr fontId="2" type="noConversion"/>
  </si>
  <si>
    <t>* 麻醉</t>
    <phoneticPr fontId="2" type="noConversion"/>
  </si>
  <si>
    <t>* 造影剂</t>
    <phoneticPr fontId="2" type="noConversion"/>
  </si>
  <si>
    <t>* 心血管</t>
    <phoneticPr fontId="2" type="noConversion"/>
  </si>
  <si>
    <t>* 消炎</t>
    <phoneticPr fontId="2" type="noConversion"/>
  </si>
  <si>
    <t>恒瑞医药是典型的研发驱动型轻资产高科技模式，高毛利+高研发费用率。</t>
    <phoneticPr fontId="2" type="noConversion"/>
  </si>
  <si>
    <t>近两年来销售费用率与营业收入双双大幅上升，说明新产品到了大量上市的时机。</t>
    <phoneticPr fontId="2" type="noConversion"/>
  </si>
  <si>
    <t>600521.SH</t>
    <phoneticPr fontId="2" type="noConversion"/>
  </si>
  <si>
    <t>华海药业</t>
    <phoneticPr fontId="2" type="noConversion"/>
  </si>
  <si>
    <t>* 原料药及中间体</t>
    <phoneticPr fontId="2" type="noConversion"/>
  </si>
  <si>
    <t>* 贸易</t>
    <phoneticPr fontId="2" type="noConversion"/>
  </si>
  <si>
    <t>* 成品药</t>
    <phoneticPr fontId="2" type="noConversion"/>
  </si>
  <si>
    <t>* 技术服务</t>
    <phoneticPr fontId="2" type="noConversion"/>
  </si>
  <si>
    <t>华海药业2003年时是生产原料药的生产型企业，固定资产比较多。营销费用率较低说明其TO B的特性，且客户比较集中。</t>
    <phoneticPr fontId="2" type="noConversion"/>
  </si>
  <si>
    <t>华海从2010年起加大了研发力度，开发了成品药业务，相应的研发费率与营销费率都同时上升。</t>
    <phoneticPr fontId="2" type="noConversion"/>
  </si>
  <si>
    <t>原料药生产的竞争逐步加强，导致毛利率的下降。</t>
    <phoneticPr fontId="2" type="noConversion"/>
  </si>
  <si>
    <t>职务</t>
    <phoneticPr fontId="2" type="noConversion"/>
  </si>
  <si>
    <t>年龄</t>
    <phoneticPr fontId="2" type="noConversion"/>
  </si>
  <si>
    <t>薪酬（税前）</t>
    <phoneticPr fontId="2" type="noConversion"/>
  </si>
  <si>
    <t>学历</t>
    <phoneticPr fontId="2" type="noConversion"/>
  </si>
  <si>
    <t>履历</t>
    <phoneticPr fontId="2" type="noConversion"/>
  </si>
  <si>
    <t>姓名</t>
    <phoneticPr fontId="2" type="noConversion"/>
  </si>
  <si>
    <t>股票代码</t>
    <phoneticPr fontId="2" type="noConversion"/>
  </si>
  <si>
    <t>股票简称</t>
    <phoneticPr fontId="2" type="noConversion"/>
  </si>
  <si>
    <t>董事长+总经理</t>
    <phoneticPr fontId="2" type="noConversion"/>
  </si>
  <si>
    <t>张镇平</t>
    <phoneticPr fontId="2" type="noConversion"/>
  </si>
  <si>
    <t>硕士</t>
    <phoneticPr fontId="2" type="noConversion"/>
  </si>
  <si>
    <t>政府官员</t>
    <phoneticPr fontId="2" type="noConversion"/>
  </si>
  <si>
    <t>副总经理</t>
    <phoneticPr fontId="2" type="noConversion"/>
  </si>
  <si>
    <t>刘波</t>
    <phoneticPr fontId="2" type="noConversion"/>
  </si>
  <si>
    <t>国企干部</t>
    <phoneticPr fontId="2" type="noConversion"/>
  </si>
  <si>
    <t>其他副总</t>
    <phoneticPr fontId="2" type="noConversion"/>
  </si>
  <si>
    <t>43--61</t>
    <phoneticPr fontId="2" type="noConversion"/>
  </si>
  <si>
    <t>硕士以上</t>
    <phoneticPr fontId="2" type="noConversion"/>
  </si>
  <si>
    <t>市场招聘，多有外企经历</t>
    <phoneticPr fontId="2" type="noConversion"/>
  </si>
  <si>
    <t>董事长</t>
    <phoneticPr fontId="2" type="noConversion"/>
  </si>
  <si>
    <t>许尚峰</t>
    <phoneticPr fontId="2" type="noConversion"/>
  </si>
  <si>
    <t>公司元老</t>
    <phoneticPr fontId="2" type="noConversion"/>
  </si>
  <si>
    <t>总经理</t>
    <phoneticPr fontId="2" type="noConversion"/>
  </si>
  <si>
    <t>赵勇</t>
    <phoneticPr fontId="2" type="noConversion"/>
  </si>
  <si>
    <t>50--55</t>
    <phoneticPr fontId="2" type="noConversion"/>
  </si>
  <si>
    <t>48--53</t>
    <phoneticPr fontId="2" type="noConversion"/>
  </si>
  <si>
    <t>陈海斌</t>
    <phoneticPr fontId="2" type="noConversion"/>
  </si>
  <si>
    <t>EMBA</t>
    <phoneticPr fontId="2" type="noConversion"/>
  </si>
  <si>
    <t>创始人</t>
    <phoneticPr fontId="2" type="noConversion"/>
  </si>
  <si>
    <t>常务副总</t>
    <phoneticPr fontId="2" type="noConversion"/>
  </si>
  <si>
    <t>陈作秀</t>
    <phoneticPr fontId="2" type="noConversion"/>
  </si>
  <si>
    <t>外企经验</t>
    <phoneticPr fontId="2" type="noConversion"/>
  </si>
  <si>
    <t>36--51</t>
    <phoneticPr fontId="2" type="noConversion"/>
  </si>
  <si>
    <t>大多硕士以上</t>
    <phoneticPr fontId="2" type="noConversion"/>
  </si>
  <si>
    <t>孙飘扬</t>
    <phoneticPr fontId="2" type="noConversion"/>
  </si>
  <si>
    <t>周云曙</t>
    <phoneticPr fontId="2" type="noConversion"/>
  </si>
  <si>
    <t>蒋素梅</t>
    <phoneticPr fontId="2" type="noConversion"/>
  </si>
  <si>
    <t>41--54</t>
    <phoneticPr fontId="2" type="noConversion"/>
  </si>
  <si>
    <t>87--236</t>
    <phoneticPr fontId="2" type="noConversion"/>
  </si>
  <si>
    <t>公司元老或外企经历市场招聘</t>
    <phoneticPr fontId="2" type="noConversion"/>
  </si>
  <si>
    <t>张保华</t>
    <phoneticPr fontId="2" type="noConversion"/>
  </si>
  <si>
    <t>45--65</t>
    <phoneticPr fontId="2" type="noConversion"/>
  </si>
  <si>
    <t>50--200</t>
    <phoneticPr fontId="2" type="noConversion"/>
  </si>
  <si>
    <t>公司元老或市场招聘国内企业</t>
    <phoneticPr fontId="2" type="noConversion"/>
  </si>
  <si>
    <t>哈药国企味道浓厚，最近有意识招聘多位市场人士担任副总</t>
    <phoneticPr fontId="2" type="noConversion"/>
  </si>
  <si>
    <t>新华医疗管理层老化，且多为内部提拔。</t>
    <phoneticPr fontId="2" type="noConversion"/>
  </si>
  <si>
    <t>迪安诊断创始人与管理层都很年轻，能力强</t>
    <phoneticPr fontId="2" type="noConversion"/>
  </si>
  <si>
    <t>恒瑞医药的管理层中公司元老为主但并不绝对，也有市场人士。</t>
    <phoneticPr fontId="2" type="noConversion"/>
  </si>
  <si>
    <t>华海药业管理层多为中资企业工作经历。</t>
    <phoneticPr fontId="2" type="noConversion"/>
  </si>
  <si>
    <t>涨跌幅</t>
    <phoneticPr fontId="2" type="noConversion"/>
  </si>
  <si>
    <t>原因</t>
    <phoneticPr fontId="2" type="noConversion"/>
  </si>
  <si>
    <t>创新药得到市场认可，估值大幅提升</t>
    <phoneticPr fontId="2" type="noConversion"/>
  </si>
  <si>
    <t>原先估值太高</t>
    <phoneticPr fontId="2" type="noConversion"/>
  </si>
  <si>
    <t>业务发展乏力</t>
    <phoneticPr fontId="2" type="noConversion"/>
  </si>
  <si>
    <t>收益于医药行业的行情</t>
    <phoneticPr fontId="2" type="noConversion"/>
  </si>
  <si>
    <t>600436..SH</t>
    <phoneticPr fontId="2" type="noConversion"/>
  </si>
  <si>
    <t>片仔癀</t>
    <phoneticPr fontId="2" type="noConversion"/>
  </si>
  <si>
    <t>2017收益率</t>
    <phoneticPr fontId="2" type="noConversion"/>
  </si>
  <si>
    <t>2018收益率</t>
    <phoneticPr fontId="2" type="noConversion"/>
  </si>
  <si>
    <t>600519.SH</t>
    <phoneticPr fontId="2" type="noConversion"/>
  </si>
  <si>
    <t>贵州茅台</t>
    <phoneticPr fontId="2" type="noConversion"/>
  </si>
  <si>
    <t>000858.SZ</t>
    <phoneticPr fontId="2" type="noConversion"/>
  </si>
  <si>
    <t>五粮液</t>
    <phoneticPr fontId="2" type="noConversion"/>
  </si>
  <si>
    <t>002304.SZ</t>
    <phoneticPr fontId="2" type="noConversion"/>
  </si>
  <si>
    <t>洋河股份</t>
    <phoneticPr fontId="2" type="noConversion"/>
  </si>
  <si>
    <t>如果龙头股的估值合理的话，其总体涨幅大致差不多。</t>
    <phoneticPr fontId="2" type="noConversion"/>
  </si>
  <si>
    <t>2017白酒股涨得多，2018医药股涨得多。</t>
    <phoneticPr fontId="2" type="noConversion"/>
  </si>
  <si>
    <t>当前PE TTM</t>
    <phoneticPr fontId="2" type="noConversion"/>
  </si>
  <si>
    <t>当前 PE TTM</t>
    <phoneticPr fontId="2" type="noConversion"/>
  </si>
  <si>
    <t>2016年底</t>
    <phoneticPr fontId="2" type="noConversion"/>
  </si>
  <si>
    <t>2015年底</t>
    <phoneticPr fontId="2" type="noConversion"/>
  </si>
  <si>
    <t>2014年底</t>
  </si>
  <si>
    <t>2013年底</t>
  </si>
  <si>
    <t>医药行业中位数</t>
    <phoneticPr fontId="2" type="noConversion"/>
  </si>
  <si>
    <t>就行业来说，目前并不算特别高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</si>
</sst>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0.0%"/>
    <numFmt numFmtId="178" formatCode="_ * #,##0.0_ ;_ * \-#,##0.0_ ;_ * &quot;-&quot;??_ ;_ @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333333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9" fontId="0" fillId="0" borderId="0" xfId="2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76" fontId="5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9" fontId="4" fillId="3" borderId="1" xfId="2" applyFont="1" applyFill="1" applyBorder="1" applyAlignment="1">
      <alignment horizontal="center" vertical="center"/>
    </xf>
    <xf numFmtId="177" fontId="6" fillId="0" borderId="1" xfId="2" applyNumberFormat="1" applyFont="1" applyBorder="1" applyAlignment="1">
      <alignment horizontal="center" vertical="center" wrapText="1"/>
    </xf>
    <xf numFmtId="177" fontId="6" fillId="3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9" fontId="0" fillId="0" borderId="1" xfId="2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9" fontId="0" fillId="3" borderId="1" xfId="2" applyFont="1" applyFill="1" applyBorder="1">
      <alignment vertical="center"/>
    </xf>
    <xf numFmtId="9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3" fillId="2" borderId="5" xfId="0" applyFont="1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3" xfId="0" applyFill="1" applyBorder="1">
      <alignment vertical="center"/>
    </xf>
    <xf numFmtId="0" fontId="3" fillId="2" borderId="6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9" fontId="0" fillId="0" borderId="0" xfId="2" applyFont="1" applyBorder="1">
      <alignment vertical="center"/>
    </xf>
    <xf numFmtId="9" fontId="0" fillId="0" borderId="10" xfId="2" applyFont="1" applyBorder="1">
      <alignment vertical="center"/>
    </xf>
    <xf numFmtId="177" fontId="0" fillId="0" borderId="0" xfId="2" applyNumberFormat="1" applyFont="1" applyBorder="1">
      <alignment vertical="center"/>
    </xf>
    <xf numFmtId="177" fontId="0" fillId="0" borderId="10" xfId="2" applyNumberFormat="1" applyFont="1" applyBorder="1">
      <alignment vertical="center"/>
    </xf>
    <xf numFmtId="9" fontId="0" fillId="0" borderId="3" xfId="2" applyFont="1" applyBorder="1">
      <alignment vertical="center"/>
    </xf>
    <xf numFmtId="9" fontId="0" fillId="0" borderId="12" xfId="2" applyFont="1" applyBorder="1">
      <alignment vertical="center"/>
    </xf>
    <xf numFmtId="177" fontId="0" fillId="3" borderId="0" xfId="2" applyNumberFormat="1" applyFont="1" applyFill="1" applyBorder="1">
      <alignment vertical="center"/>
    </xf>
    <xf numFmtId="176" fontId="0" fillId="0" borderId="0" xfId="1" applyNumberFormat="1" applyFont="1" applyBorder="1">
      <alignment vertical="center"/>
    </xf>
    <xf numFmtId="176" fontId="0" fillId="0" borderId="10" xfId="1" applyNumberFormat="1" applyFont="1" applyBorder="1">
      <alignment vertical="center"/>
    </xf>
    <xf numFmtId="176" fontId="0" fillId="3" borderId="10" xfId="1" applyNumberFormat="1" applyFont="1" applyFill="1" applyBorder="1">
      <alignment vertical="center"/>
    </xf>
    <xf numFmtId="176" fontId="0" fillId="0" borderId="10" xfId="1" applyNumberFormat="1" applyFont="1" applyFill="1" applyBorder="1">
      <alignment vertical="center"/>
    </xf>
    <xf numFmtId="177" fontId="0" fillId="0" borderId="0" xfId="2" applyNumberFormat="1" applyFont="1" applyFill="1" applyBorder="1">
      <alignment vertical="center"/>
    </xf>
    <xf numFmtId="14" fontId="0" fillId="0" borderId="0" xfId="0" applyNumberFormat="1">
      <alignment vertical="center"/>
    </xf>
    <xf numFmtId="43" fontId="0" fillId="0" borderId="0" xfId="1" applyFont="1">
      <alignment vertical="center"/>
    </xf>
    <xf numFmtId="178" fontId="0" fillId="0" borderId="0" xfId="1" applyNumberFormat="1" applyFont="1">
      <alignment vertical="center"/>
    </xf>
    <xf numFmtId="0" fontId="0" fillId="0" borderId="11" xfId="0" applyBorder="1" applyAlignment="1">
      <alignment vertical="center" wrapText="1"/>
    </xf>
    <xf numFmtId="178" fontId="0" fillId="0" borderId="3" xfId="0" applyNumberFormat="1" applyBorder="1">
      <alignment vertical="center"/>
    </xf>
    <xf numFmtId="178" fontId="0" fillId="0" borderId="12" xfId="0" applyNumberFormat="1" applyBorder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1">
    <dxf>
      <numFmt numFmtId="17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>
        <v>48.772455952649899</v>
        <stp/>
        <stp>EM_S_VAL_PE_TTM</stp>
        <stp>2</stp>
        <stp>600829.SH</stp>
        <stp>2014-12-31</stp>
        <tr r="R236" s="3"/>
      </tp>
      <tp>
        <v>34.957740367008</v>
        <stp/>
        <stp>EM_S_VAL_PE_TTM</stp>
        <stp>2</stp>
        <stp>000919.SZ</stp>
        <stp>2014-12-31</stp>
        <tr r="R28" s="3"/>
      </tp>
      <tp>
        <v>47.954413695439001</v>
        <stp/>
        <stp>EM_S_VAL_PE_TTM</stp>
        <stp>2</stp>
        <stp>000908.SZ</stp>
        <stp>2015-12-31</stp>
        <tr r="Q26" s="3"/>
      </tp>
      <tp>
        <v>20.258904709910901</v>
        <stp/>
        <stp>EM_S_VAL_PE_TTM</stp>
        <stp>2</stp>
        <stp>000999.SZ</stp>
        <stp>2014-12-31</stp>
        <tr r="R32" s="3"/>
      </tp>
      <tp>
        <v>35.033924203479501</v>
        <stp/>
        <stp>EM_S_VAL_PE_TTM</stp>
        <stp>2</stp>
        <stp>000989.SZ</stp>
        <stp>2014-12-31</stp>
        <tr r="R31" s="3"/>
      </tp>
      <tp>
        <v>50.416580024943499</v>
        <stp/>
        <stp>EM_S_VAL_PE_TTM</stp>
        <stp>2</stp>
        <stp>600998.SH</stp>
        <stp>2015-12-31</stp>
        <tr r="Q243" s="3"/>
      </tp>
      <tp t="s">
        <v/>
        <stp/>
        <stp>EM_S_VAL_PE_TTM</stp>
        <stp>2</stp>
        <stp>300639.SZ</stp>
        <stp>2014-12-31</stp>
        <tr r="R170" s="3"/>
      </tp>
      <tp>
        <v>28.209547207981402</v>
        <stp/>
        <stp>EM_S_VAL_PE_TTM</stp>
        <stp>2</stp>
        <stp>000739.SZ</stp>
        <stp>2014-12-31</stp>
        <tr r="R21" s="3"/>
      </tp>
      <tp>
        <v>-33.433740332617703</v>
        <stp/>
        <stp>EM_S_VAL_PE_TTM</stp>
        <stp>2</stp>
        <stp>000788.SZ</stp>
        <stp>2015-12-31</stp>
        <tr r="Q24" s="3"/>
      </tp>
      <tp>
        <v>-276.40279531977302</v>
        <stp/>
        <stp>EM_S_VAL_PE_TTM</stp>
        <stp>2</stp>
        <stp>600789.SH</stp>
        <stp>2014-12-31</stp>
        <tr r="R233" s="3"/>
      </tp>
      <tp t="s">
        <v/>
        <stp/>
        <stp>EM_S_VAL_PE_TTM</stp>
        <stp>2</stp>
        <stp>300439.SZ</stp>
        <stp>2014-12-31</stp>
        <tr r="R150" s="3"/>
      </tp>
      <tp>
        <v>37.558523542045002</v>
        <stp/>
        <stp>EM_S_VAL_PE_TTM</stp>
        <stp>2</stp>
        <stp>600479.SH</stp>
        <stp>2014-12-31</stp>
        <tr r="R207" s="3"/>
      </tp>
      <tp>
        <v>71.3773250372587</v>
        <stp/>
        <stp>EM_S_VAL_PE_TTM</stp>
        <stp>2</stp>
        <stp>600488.SH</stp>
        <stp>2015-12-31</stp>
        <tr r="Q208" s="3"/>
      </tp>
      <tp>
        <v>-267.23786851187998</v>
        <stp/>
        <stp>EM_S_VAL_PE_TTM</stp>
        <stp>2</stp>
        <stp>000518.SZ</stp>
        <stp>2015-12-31</stp>
        <tr r="Q12" s="3"/>
      </tp>
      <tp t="s">
        <v/>
        <stp/>
        <stp>EM_S_VAL_PE_TTM</stp>
        <stp>2</stp>
        <stp>300529.SZ</stp>
        <stp>2014-12-31</stp>
        <tr r="R158" s="3"/>
      </tp>
      <tp>
        <v>27.973268415802099</v>
        <stp/>
        <stp>EM_S_VAL_PE_TTM</stp>
        <stp>2</stp>
        <stp>000538.SZ</stp>
        <stp>2015-12-31</stp>
        <tr r="Q13" s="3"/>
      </tp>
      <tp t="s">
        <v/>
        <stp/>
        <stp>EM_S_VAL_PE_TTM</stp>
        <stp>2</stp>
        <stp>300519.SZ</stp>
        <stp>2014-12-31</stp>
        <tr r="R157" s="3"/>
      </tp>
      <tp t="s">
        <v/>
        <stp/>
        <stp>EM_S_VAL_PE_TTM</stp>
        <stp>2</stp>
        <stp>300558.SZ</stp>
        <stp>2015-12-31</stp>
        <tr r="Q160" s="3"/>
      </tp>
      <tp>
        <v>25.7450281229704</v>
        <stp/>
        <stp>EM_S_VAL_PE_TTM</stp>
        <stp>2</stp>
        <stp>600518.SH</stp>
        <stp>2015-12-31</stp>
        <tr r="Q211" s="3"/>
      </tp>
      <tp>
        <v>-169.62950970939499</v>
        <stp/>
        <stp>EM_S_VAL_PE_TTM</stp>
        <stp>2</stp>
        <stp>600538.SH</stp>
        <stp>2015-12-31</stp>
        <tr r="Q216" s="3"/>
      </tp>
      <tp>
        <v>27.355555855796901</v>
        <stp/>
        <stp>EM_S_VAL_PE_TTM</stp>
        <stp>2</stp>
        <stp>600529.SH</stp>
        <stp>2014-12-31</stp>
        <tr r="R213" s="3"/>
      </tp>
      <tp>
        <v>265.36230126396299</v>
        <stp/>
        <stp>EM_S_VAL_PE_TTM</stp>
        <stp>2</stp>
        <stp>300238.SZ</stp>
        <stp>2015-12-31</stp>
        <tr r="Q125" s="3"/>
      </tp>
      <tp>
        <v>180.67048634032301</v>
        <stp/>
        <stp>EM_S_VAL_PE_TTM</stp>
        <stp>2</stp>
        <stp>300239.SZ</stp>
        <stp>2014-12-31</stp>
        <tr r="R126" s="3"/>
      </tp>
      <tp>
        <v>55.782928815207597</v>
        <stp/>
        <stp>EM_S_VAL_PE_TTM</stp>
        <stp>2</stp>
        <stp>300289.SZ</stp>
        <stp>2014-12-31</stp>
        <tr r="R133" s="3"/>
      </tp>
      <tp>
        <v>53.439484303630202</v>
        <stp/>
        <stp>EM_S_VAL_PE_TTM</stp>
        <stp>2</stp>
        <stp>300298.SZ</stp>
        <stp>2015-12-31</stp>
        <tr r="Q135" s="3"/>
      </tp>
      <tp>
        <v>298.457901650856</v>
        <stp/>
        <stp>EM_S_VAL_PE_TTM</stp>
        <stp>2</stp>
        <stp>300318.SZ</stp>
        <stp>2015-12-31</stp>
        <tr r="Q137" s="3"/>
      </tp>
      <tp>
        <v>79.173143138869506</v>
        <stp/>
        <stp>EM_S_VAL_PE_TTM</stp>
        <stp>2</stp>
        <stp>300358.SZ</stp>
        <stp>2015-12-31</stp>
        <tr r="Q141" s="3"/>
      </tp>
      <tp>
        <v>30.342987435351901</v>
        <stp/>
        <stp>EM_S_VAL_PE_TTM</stp>
        <stp>2</stp>
        <stp>600329.SH</stp>
        <stp>2014-12-31</stp>
        <tr r="R200" s="3"/>
      </tp>
      <tp>
        <v>16.781620130614499</v>
        <stp/>
        <stp>EM_S_VAL_PE_TTM</stp>
        <stp>2</stp>
        <stp>200028.SZ</stp>
        <stp>2015-12-31</stp>
        <tr r="Q101" s="3"/>
      </tp>
      <tp>
        <v>23.597247775221099</v>
        <stp/>
        <stp>EM_S_VAL_PE_TTM</stp>
        <stp>2</stp>
        <stp>300039.SZ</stp>
        <stp>2014-12-31</stp>
        <tr r="R109" s="3"/>
      </tp>
      <tp>
        <v>48.339823458949297</v>
        <stp/>
        <stp>EM_S_VAL_PE_TTM</stp>
        <stp>2</stp>
        <stp>300009.SZ</stp>
        <stp>2014-12-31</stp>
        <tr r="R104" s="3"/>
      </tp>
      <tp>
        <v>33.276105350972799</v>
        <stp/>
        <stp>EM_S_VAL_PE_TTM</stp>
        <stp>2</stp>
        <stp>000028.SZ</stp>
        <stp>2015-12-31</stp>
        <tr r="Q3" s="3"/>
      </tp>
      <tp>
        <v>56.275982724071604</v>
        <stp/>
        <stp>EM_S_VAL_PE_TTM</stp>
        <stp>2</stp>
        <stp>000078.SZ</stp>
        <stp>2015-12-31</stp>
        <tr r="Q4" s="3"/>
      </tp>
      <tp>
        <v>107.920006822516</v>
        <stp/>
        <stp>EM_S_VAL_PE_TTM</stp>
        <stp>2</stp>
        <stp>300049.SZ</stp>
        <stp>2014-12-31</stp>
        <tr r="R110" s="3"/>
      </tp>
      <tp>
        <v>31.178972114844999</v>
        <stp/>
        <stp>EM_S_VAL_PE_TTM</stp>
        <stp>2</stp>
        <stp>600079.SH</stp>
        <stp>2014-12-31</stp>
        <tr r="R184" s="3"/>
      </tp>
      <tp>
        <v>47.195676726757398</v>
        <stp/>
        <stp>EM_S_VAL_PE_TTM</stp>
        <stp>2</stp>
        <stp>300108.SZ</stp>
        <stp>2015-12-31</stp>
        <tr r="Q112" s="3"/>
      </tp>
      <tp>
        <v>113.573376194586</v>
        <stp/>
        <stp>EM_S_VAL_PE_TTM</stp>
        <stp>2</stp>
        <stp>300158.SZ</stp>
        <stp>2015-12-31</stp>
        <tr r="Q117" s="3"/>
      </tp>
      <tp>
        <v>65.254225600593799</v>
        <stp/>
        <stp>EM_S_VAL_PE_TTM</stp>
        <stp>2</stp>
        <stp>300199.SZ</stp>
        <stp>2014-12-31</stp>
        <tr r="R121" s="3"/>
      </tp>
      <tp>
        <v>1523.3712958209401</v>
        <stp/>
        <stp>EM_S_VAL_PE_TTM</stp>
        <stp>2</stp>
        <stp>600129.SH</stp>
        <stp>2014-12-31</stp>
        <tr r="R188" s="3"/>
      </tp>
      <tp>
        <v>24.8861020755689</v>
        <stp/>
        <stp>EM_S_VAL_PE_TTM</stp>
        <stp>2</stp>
        <stp>000915.SZ</stp>
        <stp>2018-05-21</stp>
        <tr r="O27" s="3"/>
      </tp>
      <tp>
        <v>97.073877936017197</v>
        <stp/>
        <stp>EM_S_VAL_PE_TTM</stp>
        <stp>2</stp>
        <stp>300705.SZ</stp>
        <stp>2018-05-21</stp>
        <tr r="O178" s="3"/>
      </tp>
      <tp>
        <v>40.395096084122898</v>
        <stp/>
        <stp>EM_S_VAL_PE_TTM</stp>
        <stp>2</stp>
        <stp>000705.SZ</stp>
        <stp>2018-05-21</stp>
        <tr r="O20" s="3"/>
      </tp>
      <tp>
        <v>113.792222239542</v>
        <stp/>
        <stp>EM_S_VAL_PE_TTM</stp>
        <stp>2</stp>
        <stp>300725.SZ</stp>
        <stp>2018-05-21</stp>
        <tr r="O180" s="3"/>
      </tp>
      <tp>
        <v>93.185265136153205</v>
        <stp/>
        <stp>EM_S_VAL_PE_TTM</stp>
        <stp>2</stp>
        <stp>300685.SZ</stp>
        <stp>2018-05-21</stp>
        <tr r="O176" s="3"/>
      </tp>
      <tp>
        <v>122.597980171711</v>
        <stp/>
        <stp>EM_S_VAL_PE_TTM</stp>
        <stp>2</stp>
        <stp>600645.SH</stp>
        <stp>2018-05-21</stp>
        <tr r="O223" s="3"/>
      </tp>
      <tp>
        <v>55.022307951122002</v>
        <stp/>
        <stp>EM_S_VAL_PE_TTM</stp>
        <stp>2</stp>
        <stp>300595.SZ</stp>
        <stp>2018-05-21</stp>
        <tr r="O165" s="3"/>
      </tp>
      <tp>
        <v>32.461720583875397</v>
        <stp/>
        <stp>EM_S_VAL_PE_TTM</stp>
        <stp>2</stp>
        <stp>600535.SH</stp>
        <stp>2018-05-21</stp>
        <tr r="O215" s="3"/>
      </tp>
      <tp>
        <v>28.191124330016599</v>
        <stp/>
        <stp>EM_S_VAL_PE_TTM</stp>
        <stp>2</stp>
        <stp>300485.SZ</stp>
        <stp>2018-05-21</stp>
        <tr r="O155" s="3"/>
      </tp>
      <tp>
        <v>35.3711600332472</v>
        <stp/>
        <stp>EM_S_VAL_PE_TTM</stp>
        <stp>2</stp>
        <stp>300255.SZ</stp>
        <stp>2018-05-21</stp>
        <tr r="O130" s="3"/>
      </tp>
      <tp>
        <v>26.6953983038335</v>
        <stp/>
        <stp>EM_S_VAL_PE_TTM</stp>
        <stp>2</stp>
        <stp>600285.SH</stp>
        <stp>2018-05-21</stp>
        <tr r="O199" s="3"/>
      </tp>
      <tp>
        <v>96.296405699303307</v>
        <stp/>
        <stp>EM_S_VAL_PE_TTM</stp>
        <stp>2</stp>
        <stp>300015.SZ</stp>
        <stp>2018-05-21</stp>
        <tr r="O105" s="3"/>
      </tp>
      <tp>
        <v>73.563266955122899</v>
        <stp/>
        <stp>EM_S_VAL_PE_TTM</stp>
        <stp>2</stp>
        <stp>600055.SH</stp>
        <stp>2018-05-21</stp>
        <tr r="O181" s="3"/>
      </tp>
      <tp>
        <v>53.272048244348497</v>
        <stp/>
        <stp>EM_S_VAL_PE_TTM</stp>
        <stp>2</stp>
        <stp>600085.SH</stp>
        <stp>2018-05-21</stp>
        <tr r="O186" s="3"/>
      </tp>
      <tp t="s">
        <v/>
        <stp/>
        <stp>EM_S_VAL_PE_TTM</stp>
        <stp>2</stp>
        <stp>002898.SZ</stp>
        <stp>2015-12-31</stp>
        <tr r="Q96" s="3"/>
      </tp>
      <tp>
        <v>74.142948927979305</v>
        <stp/>
        <stp>EM_S_VAL_PE_TTM</stp>
        <stp>2</stp>
        <stp>002728.SZ</stp>
        <stp>2015-12-31</stp>
        <tr r="Q83" s="3"/>
      </tp>
      <tp>
        <v>102.594365771052</v>
        <stp/>
        <stp>EM_S_VAL_PE_TTM</stp>
        <stp>2</stp>
        <stp>002758.SZ</stp>
        <stp>2015-12-31</stp>
        <tr r="Q86" s="3"/>
      </tp>
      <tp t="s">
        <v/>
        <stp/>
        <stp>EM_S_VAL_PE_TTM</stp>
        <stp>2</stp>
        <stp>002788.SZ</stp>
        <stp>2015-12-31</stp>
        <tr r="Q88" s="3"/>
      </tp>
      <tp>
        <v>40.711856919684202</v>
        <stp/>
        <stp>EM_S_VAL_PE_TTM</stp>
        <stp>2</stp>
        <stp>002589.SZ</stp>
        <stp>2014-12-31</stp>
        <tr r="R74" s="3"/>
      </tp>
      <tp>
        <v>46.773027250875899</v>
        <stp/>
        <stp>EM_S_VAL_PE_TTM</stp>
        <stp>2</stp>
        <stp>002219.SZ</stp>
        <stp>2014-12-31</stp>
        <tr r="R47" s="3"/>
      </tp>
      <tp>
        <v>136.293865496634</v>
        <stp/>
        <stp>EM_S_VAL_PE_TTM</stp>
        <stp>2</stp>
        <stp>002349.SZ</stp>
        <stp>2014-12-31</stp>
        <tr r="R56" s="3"/>
      </tp>
      <tp>
        <v>82.634624843428597</v>
        <stp/>
        <stp>EM_S_VAL_PE_TTM</stp>
        <stp>2</stp>
        <stp>002399.SZ</stp>
        <stp>2014-12-31</stp>
        <tr r="R61" s="3"/>
      </tp>
      <tp>
        <v>176.75629919983001</v>
        <stp/>
        <stp>EM_S_VAL_PE_TTM</stp>
        <stp>2</stp>
        <stp>002019.SZ</stp>
        <stp>2014-12-31</stp>
        <tr r="R35" s="3"/>
      </tp>
      <tp>
        <v>33.733496651088103</v>
        <stp/>
        <stp>EM_S_VAL_PE_TTM</stp>
        <stp>2</stp>
        <stp>002038.SZ</stp>
        <stp>2015-12-31</stp>
        <tr r="Q39" s="3"/>
      </tp>
      <tp>
        <v>-122.1338421837</v>
        <stp/>
        <stp>EM_S_VAL_PE_TTM</stp>
        <stp>2</stp>
        <stp>002099.SZ</stp>
        <stp>2014-12-31</stp>
        <tr r="R41" s="3"/>
      </tp>
      <tp>
        <v>148.25705252402099</v>
        <stp/>
        <stp>EM_S_VAL_PE_TTM</stp>
        <stp>2</stp>
        <stp>002118.SZ</stp>
        <stp>2015-12-31</stp>
        <tr r="Q44" s="3"/>
      </tp>
      <tp>
        <v>85.878345927250706</v>
        <stp/>
        <stp>EM_S_VAL_PE_TTM</stp>
        <stp>2</stp>
        <stp>002198.SZ</stp>
        <stp>2015-12-31</stp>
        <tr r="Q46" s="3"/>
      </tp>
      <tp t="s">
        <v/>
        <stp/>
        <stp>EM_S_VAL_PE_TTM</stp>
        <stp>2</stp>
        <stp>603858.SH</stp>
        <stp>2015-12-31</stp>
        <tr r="Q269" s="3"/>
      </tp>
      <tp t="s">
        <v/>
        <stp/>
        <stp>EM_S_VAL_PE_TTM</stp>
        <stp>2</stp>
        <stp>603939.SH</stp>
        <stp>2014-12-31</stp>
        <tr r="R274" s="3"/>
      </tp>
      <tp>
        <v>79.8881325206642</v>
        <stp/>
        <stp>EM_S_VAL_PE_TTM</stp>
        <stp>2</stp>
        <stp>603998.SH</stp>
        <stp>2015-12-31</stp>
        <tr r="Q278" s="3"/>
      </tp>
      <tp t="s">
        <v/>
        <stp/>
        <stp>EM_S_VAL_PE_TTM</stp>
        <stp>2</stp>
        <stp>603658.SH</stp>
        <stp>2015-12-31</stp>
        <tr r="Q263" s="3"/>
      </tp>
      <tp t="s">
        <v/>
        <stp/>
        <stp>EM_S_VAL_PE_TTM</stp>
        <stp>2</stp>
        <stp>603669.SH</stp>
        <stp>2014-12-31</stp>
        <tr r="R264" s="3"/>
      </tp>
      <tp>
        <v>44.852342246033402</v>
        <stp/>
        <stp>EM_S_VAL_PE_TTM</stp>
        <stp>2</stp>
        <stp>002675.SZ</stp>
        <stp>2018-05-21</stp>
        <tr r="O79" s="3"/>
      </tp>
      <tp t="s">
        <v/>
        <stp/>
        <stp>EM_S_VAL_PE_TTM</stp>
        <stp>2</stp>
        <stp>603538.SH</stp>
        <stp>2015-12-31</stp>
        <tr r="Q261" s="3"/>
      </tp>
      <tp>
        <v>34.864121338782397</v>
        <stp/>
        <stp>EM_S_VAL_PE_TTM</stp>
        <stp>2</stp>
        <stp>002365.SZ</stp>
        <stp>2018-05-21</stp>
        <tr r="O57" s="3"/>
      </tp>
      <tp t="s">
        <v/>
        <stp/>
        <stp>EM_S_VAL_PE_TTM</stp>
        <stp>2</stp>
        <stp>603259.SH</stp>
        <stp>2014-12-31</stp>
        <tr r="R253" s="3"/>
      </tp>
      <tp t="s">
        <v/>
        <stp/>
        <stp>EM_S_VAL_PE_TTM</stp>
        <stp>2</stp>
        <stp>603229.SH</stp>
        <stp>2014-12-31</stp>
        <tr r="R251" s="3"/>
      </tp>
      <tp>
        <v>20.536743984631499</v>
        <stp/>
        <stp>EM_S_VAL_PE_TTM</stp>
        <stp>2</stp>
        <stp>002275.SZ</stp>
        <stp>2018-05-21</stp>
        <tr r="O51" s="3"/>
      </tp>
      <tp>
        <v>51.305932122590697</v>
        <stp/>
        <stp>EM_S_VAL_PE_TTM</stp>
        <stp>2</stp>
        <stp>603368.SH</stp>
        <stp>2015-12-31</stp>
        <tr r="Q257" s="3"/>
      </tp>
      <tp t="s">
        <v/>
        <stp/>
        <stp>EM_S_VAL_PE_TTM</stp>
        <stp>2</stp>
        <stp>603309.SH</stp>
        <stp>2014-12-31</stp>
        <tr r="R255" s="3"/>
      </tp>
      <tp t="s">
        <v/>
        <stp/>
        <stp>EM_S_VAL_PE_TTM</stp>
        <stp>2</stp>
        <stp>603079.SH</stp>
        <stp>2014-12-31</stp>
        <tr r="R245" s="3"/>
      </tp>
      <tp>
        <v>56.644846494863103</v>
        <stp/>
        <stp>EM_S_VAL_PE_TTM</stp>
        <stp>2</stp>
        <stp>603168.SH</stp>
        <stp>2015-12-31</stp>
        <tr r="Q249" s="3"/>
      </tp>
      <tp>
        <v>104.774739554348</v>
        <stp/>
        <stp>EM_S_VAL_PE_TTM</stp>
        <stp>2</stp>
        <stp>603108.SH</stp>
        <stp>2015-12-31</stp>
        <tr r="Q246" s="3"/>
      </tp>
      <tp t="s">
        <v/>
        <stp/>
        <stp>EM_S_VAL_PE_TTM</stp>
        <stp>2</stp>
        <stp>603139.SH</stp>
        <stp>2014-12-31</stp>
        <tr r="R248" s="3"/>
      </tp>
      <tp>
        <v>688.36785531343901</v>
        <stp/>
        <stp>EM_S_VAL_PE_TTM</stp>
        <stp>2</stp>
        <stp>600829.SH</stp>
        <stp>2015-12-31</stp>
        <tr r="Q236" s="3"/>
      </tp>
      <tp>
        <v>43.907980632445003</v>
        <stp/>
        <stp>EM_S_VAL_PE_TTM</stp>
        <stp>2</stp>
        <stp>000919.SZ</stp>
        <stp>2015-12-31</stp>
        <tr r="Q28" s="3"/>
      </tp>
      <tp>
        <v>-1955.0321822931301</v>
        <stp/>
        <stp>EM_S_VAL_PE_TTM</stp>
        <stp>2</stp>
        <stp>000908.SZ</stp>
        <stp>2014-12-31</stp>
        <tr r="R26" s="3"/>
      </tp>
      <tp>
        <v>23.0332132812539</v>
        <stp/>
        <stp>EM_S_VAL_PE_TTM</stp>
        <stp>2</stp>
        <stp>000999.SZ</stp>
        <stp>2015-12-31</stp>
        <tr r="Q32" s="3"/>
      </tp>
      <tp>
        <v>107.052099873511</v>
        <stp/>
        <stp>EM_S_VAL_PE_TTM</stp>
        <stp>2</stp>
        <stp>000989.SZ</stp>
        <stp>2015-12-31</stp>
        <tr r="Q31" s="3"/>
      </tp>
      <tp>
        <v>55.741172759010702</v>
        <stp/>
        <stp>EM_S_VAL_PE_TTM</stp>
        <stp>2</stp>
        <stp>600998.SH</stp>
        <stp>2014-12-31</stp>
        <tr r="R243" s="3"/>
      </tp>
      <tp t="s">
        <v/>
        <stp/>
        <stp>EM_S_VAL_PE_TTM</stp>
        <stp>2</stp>
        <stp>300639.SZ</stp>
        <stp>2015-12-31</stp>
        <tr r="Q170" s="3"/>
      </tp>
      <tp>
        <v>40.653474183250097</v>
        <stp/>
        <stp>EM_S_VAL_PE_TTM</stp>
        <stp>2</stp>
        <stp>000739.SZ</stp>
        <stp>2015-12-31</stp>
        <tr r="Q21" s="3"/>
      </tp>
      <tp>
        <v>146.93628793761101</v>
        <stp/>
        <stp>EM_S_VAL_PE_TTM</stp>
        <stp>2</stp>
        <stp>000788.SZ</stp>
        <stp>2014-12-31</stp>
        <tr r="R24" s="3"/>
      </tp>
      <tp>
        <v>-169.755768546007</v>
        <stp/>
        <stp>EM_S_VAL_PE_TTM</stp>
        <stp>2</stp>
        <stp>600789.SH</stp>
        <stp>2015-12-31</stp>
        <tr r="Q233" s="3"/>
      </tp>
      <tp>
        <v>91.418849229473096</v>
        <stp/>
        <stp>EM_S_VAL_PE_TTM</stp>
        <stp>2</stp>
        <stp>300439.SZ</stp>
        <stp>2015-12-31</stp>
        <tr r="Q150" s="3"/>
      </tp>
      <tp>
        <v>78.390887070185201</v>
        <stp/>
        <stp>EM_S_VAL_PE_TTM</stp>
        <stp>2</stp>
        <stp>600479.SH</stp>
        <stp>2015-12-31</stp>
        <tr r="Q207" s="3"/>
      </tp>
      <tp>
        <v>98.024013203033306</v>
        <stp/>
        <stp>EM_S_VAL_PE_TTM</stp>
        <stp>2</stp>
        <stp>600488.SH</stp>
        <stp>2014-12-31</stp>
        <tr r="R208" s="3"/>
      </tp>
      <tp>
        <v>-128.43477651478</v>
        <stp/>
        <stp>EM_S_VAL_PE_TTM</stp>
        <stp>2</stp>
        <stp>000518.SZ</stp>
        <stp>2014-12-31</stp>
        <tr r="R12" s="3"/>
      </tp>
      <tp t="s">
        <v/>
        <stp/>
        <stp>EM_S_VAL_PE_TTM</stp>
        <stp>2</stp>
        <stp>300529.SZ</stp>
        <stp>2015-12-31</stp>
        <tr r="Q158" s="3"/>
      </tp>
      <tp>
        <v>26.231929294178101</v>
        <stp/>
        <stp>EM_S_VAL_PE_TTM</stp>
        <stp>2</stp>
        <stp>000538.SZ</stp>
        <stp>2014-12-31</stp>
        <tr r="R13" s="3"/>
      </tp>
      <tp t="s">
        <v/>
        <stp/>
        <stp>EM_S_VAL_PE_TTM</stp>
        <stp>2</stp>
        <stp>300519.SZ</stp>
        <stp>2015-12-31</stp>
        <tr r="Q157" s="3"/>
      </tp>
      <tp t="s">
        <v/>
        <stp/>
        <stp>EM_S_VAL_PE_TTM</stp>
        <stp>2</stp>
        <stp>300558.SZ</stp>
        <stp>2014-12-31</stp>
        <tr r="R160" s="3"/>
      </tp>
      <tp>
        <v>17.359374800620799</v>
        <stp/>
        <stp>EM_S_VAL_PE_TTM</stp>
        <stp>2</stp>
        <stp>600518.SH</stp>
        <stp>2014-12-31</stp>
        <tr r="R211" s="3"/>
      </tp>
      <tp>
        <v>1344.6161355276599</v>
        <stp/>
        <stp>EM_S_VAL_PE_TTM</stp>
        <stp>2</stp>
        <stp>600538.SH</stp>
        <stp>2014-12-31</stp>
        <tr r="R216" s="3"/>
      </tp>
      <tp>
        <v>35.288296682197199</v>
        <stp/>
        <stp>EM_S_VAL_PE_TTM</stp>
        <stp>2</stp>
        <stp>600529.SH</stp>
        <stp>2015-12-31</stp>
        <tr r="Q213" s="3"/>
      </tp>
      <tp>
        <v>129.92528519400801</v>
        <stp/>
        <stp>EM_S_VAL_PE_TTM</stp>
        <stp>2</stp>
        <stp>300238.SZ</stp>
        <stp>2014-12-31</stp>
        <tr r="R125" s="3"/>
      </tp>
      <tp>
        <v>618.01935704612094</v>
        <stp/>
        <stp>EM_S_VAL_PE_TTM</stp>
        <stp>2</stp>
        <stp>300239.SZ</stp>
        <stp>2015-12-31</stp>
        <tr r="Q126" s="3"/>
      </tp>
      <tp>
        <v>59.818555146964897</v>
        <stp/>
        <stp>EM_S_VAL_PE_TTM</stp>
        <stp>2</stp>
        <stp>300289.SZ</stp>
        <stp>2015-12-31</stp>
        <tr r="Q133" s="3"/>
      </tp>
      <tp>
        <v>32.962656008652502</v>
        <stp/>
        <stp>EM_S_VAL_PE_TTM</stp>
        <stp>2</stp>
        <stp>300298.SZ</stp>
        <stp>2014-12-31</stp>
        <tr r="R135" s="3"/>
      </tp>
      <tp>
        <v>67.696272853041705</v>
        <stp/>
        <stp>EM_S_VAL_PE_TTM</stp>
        <stp>2</stp>
        <stp>300318.SZ</stp>
        <stp>2014-12-31</stp>
        <tr r="R137" s="3"/>
      </tp>
      <tp>
        <v>33.174405467735298</v>
        <stp/>
        <stp>EM_S_VAL_PE_TTM</stp>
        <stp>2</stp>
        <stp>300358.SZ</stp>
        <stp>2014-12-31</stp>
        <tr r="R141" s="3"/>
      </tp>
      <tp>
        <v>37.350771918948801</v>
        <stp/>
        <stp>EM_S_VAL_PE_TTM</stp>
        <stp>2</stp>
        <stp>600329.SH</stp>
        <stp>2015-12-31</stp>
        <tr r="Q200" s="3"/>
      </tp>
      <tp>
        <v>16.387288499386202</v>
        <stp/>
        <stp>EM_S_VAL_PE_TTM</stp>
        <stp>2</stp>
        <stp>200028.SZ</stp>
        <stp>2014-12-31</stp>
        <tr r="R101" s="3"/>
      </tp>
      <tp>
        <v>35.216263953851303</v>
        <stp/>
        <stp>EM_S_VAL_PE_TTM</stp>
        <stp>2</stp>
        <stp>300039.SZ</stp>
        <stp>2015-12-31</stp>
        <tr r="Q109" s="3"/>
      </tp>
      <tp>
        <v>129.14984917444801</v>
        <stp/>
        <stp>EM_S_VAL_PE_TTM</stp>
        <stp>2</stp>
        <stp>300009.SZ</stp>
        <stp>2015-12-31</stp>
        <tr r="Q104" s="3"/>
      </tp>
      <tp>
        <v>27.4958639975113</v>
        <stp/>
        <stp>EM_S_VAL_PE_TTM</stp>
        <stp>2</stp>
        <stp>000028.SZ</stp>
        <stp>2014-12-31</stp>
        <tr r="R3" s="3"/>
      </tp>
      <tp>
        <v>63.420892259669301</v>
        <stp/>
        <stp>EM_S_VAL_PE_TTM</stp>
        <stp>2</stp>
        <stp>000078.SZ</stp>
        <stp>2014-12-31</stp>
        <tr r="R4" s="3"/>
      </tp>
      <tp>
        <v>90.946175984777895</v>
        <stp/>
        <stp>EM_S_VAL_PE_TTM</stp>
        <stp>2</stp>
        <stp>300049.SZ</stp>
        <stp>2015-12-31</stp>
        <tr r="Q110" s="3"/>
      </tp>
      <tp>
        <v>50.652246733516002</v>
        <stp/>
        <stp>EM_S_VAL_PE_TTM</stp>
        <stp>2</stp>
        <stp>600079.SH</stp>
        <stp>2015-12-31</stp>
        <tr r="Q184" s="3"/>
      </tp>
      <tp>
        <v>93.277150888995493</v>
        <stp/>
        <stp>EM_S_VAL_PE_TTM</stp>
        <stp>2</stp>
        <stp>300108.SZ</stp>
        <stp>2014-12-31</stp>
        <tr r="R112" s="3"/>
      </tp>
      <tp>
        <v>67.2762864849377</v>
        <stp/>
        <stp>EM_S_VAL_PE_TTM</stp>
        <stp>2</stp>
        <stp>300158.SZ</stp>
        <stp>2014-12-31</stp>
        <tr r="R117" s="3"/>
      </tp>
      <tp>
        <v>91.130897294295096</v>
        <stp/>
        <stp>EM_S_VAL_PE_TTM</stp>
        <stp>2</stp>
        <stp>300199.SZ</stp>
        <stp>2015-12-31</stp>
        <tr r="Q121" s="3"/>
      </tp>
      <tp>
        <v>-94.327529960223401</v>
        <stp/>
        <stp>EM_S_VAL_PE_TTM</stp>
        <stp>2</stp>
        <stp>600129.SH</stp>
        <stp>2015-12-31</stp>
        <tr r="Q188" s="3"/>
      </tp>
      <tp>
        <v>25.619797047147401</v>
        <stp/>
        <stp>EM_S_VAL_PE_TTM</stp>
        <stp>2</stp>
        <stp>600664.SH</stp>
        <stp>2018-05-21</stp>
        <tr r="O224" s="3"/>
      </tp>
      <tp>
        <v>216.63828393185901</v>
        <stp/>
        <stp>EM_S_VAL_PE_TTM</stp>
        <stp>2</stp>
        <stp>300534.SZ</stp>
        <stp>2018-05-21</stp>
        <tr r="O159" s="3"/>
      </tp>
      <tp>
        <v>68.245910215295098</v>
        <stp/>
        <stp>EM_S_VAL_PE_TTM</stp>
        <stp>2</stp>
        <stp>300584.SZ</stp>
        <stp>2018-05-21</stp>
        <tr r="O164" s="3"/>
      </tp>
      <tp>
        <v>22.4078577662575</v>
        <stp/>
        <stp>EM_S_VAL_PE_TTM</stp>
        <stp>2</stp>
        <stp>600594.SH</stp>
        <stp>2018-05-21</stp>
        <tr r="O221" s="3"/>
      </tp>
      <tp>
        <v>-179.904617788428</v>
        <stp/>
        <stp>EM_S_VAL_PE_TTM</stp>
        <stp>2</stp>
        <stp>300404.SZ</stp>
        <stp>2018-05-21</stp>
        <tr r="O146" s="3"/>
      </tp>
      <tp>
        <v>88.749504039541407</v>
        <stp/>
        <stp>EM_S_VAL_PE_TTM</stp>
        <stp>2</stp>
        <stp>300314.SZ</stp>
        <stp>2018-05-21</stp>
        <tr r="O136" s="3"/>
      </tp>
      <tp>
        <v>95.133925482459702</v>
        <stp/>
        <stp>EM_S_VAL_PE_TTM</stp>
        <stp>2</stp>
        <stp>300254.SZ</stp>
        <stp>2018-05-21</stp>
        <tr r="O129" s="3"/>
      </tp>
      <tp>
        <v>36.317459685699298</v>
        <stp/>
        <stp>EM_S_VAL_PE_TTM</stp>
        <stp>2</stp>
        <stp>300244.SZ</stp>
        <stp>2018-05-21</stp>
        <tr r="O127" s="3"/>
      </tp>
      <tp>
        <v>24.741127974357401</v>
        <stp/>
        <stp>EM_S_VAL_PE_TTM</stp>
        <stp>2</stp>
        <stp>300204.SZ</stp>
        <stp>2018-05-21</stp>
        <tr r="O122" s="3"/>
      </tp>
      <tp>
        <v>43.972207873929797</v>
        <stp/>
        <stp>EM_S_VAL_PE_TTM</stp>
        <stp>2</stp>
        <stp>300294.SZ</stp>
        <stp>2018-05-21</stp>
        <tr r="O134" s="3"/>
      </tp>
      <tp>
        <v>23.838478869006799</v>
        <stp/>
        <stp>EM_S_VAL_PE_TTM</stp>
        <stp>2</stp>
        <stp>300194.SZ</stp>
        <stp>2018-05-21</stp>
        <tr r="O120" s="3"/>
      </tp>
      <tp>
        <v>159.200847022511</v>
        <stp/>
        <stp>EM_S_VAL_PE_TTM</stp>
        <stp>2</stp>
        <stp>000004.SZ</stp>
        <stp>2018-05-21</stp>
        <tr r="O2" s="3"/>
      </tp>
      <tp t="s">
        <v/>
        <stp/>
        <stp>EM_S_VAL_PE_TTM</stp>
        <stp>2</stp>
        <stp>002898.SZ</stp>
        <stp>2014-12-31</stp>
        <tr r="R96" s="3"/>
      </tp>
      <tp>
        <v>51.402095856178398</v>
        <stp/>
        <stp>EM_S_VAL_PE_TTM</stp>
        <stp>2</stp>
        <stp>002728.SZ</stp>
        <stp>2014-12-31</stp>
        <tr r="R83" s="3"/>
      </tp>
      <tp t="s">
        <v/>
        <stp/>
        <stp>EM_S_VAL_PE_TTM</stp>
        <stp>2</stp>
        <stp>002758.SZ</stp>
        <stp>2014-12-31</stp>
        <tr r="R86" s="3"/>
      </tp>
      <tp t="s">
        <v/>
        <stp/>
        <stp>EM_S_VAL_PE_TTM</stp>
        <stp>2</stp>
        <stp>002788.SZ</stp>
        <stp>2014-12-31</stp>
        <tr r="R88" s="3"/>
      </tp>
      <tp>
        <v>91.454422165451007</v>
        <stp/>
        <stp>EM_S_VAL_PE_TTM</stp>
        <stp>2</stp>
        <stp>002589.SZ</stp>
        <stp>2015-12-31</stp>
        <tr r="Q74" s="3"/>
      </tp>
      <tp>
        <v>122.78996554197199</v>
        <stp/>
        <stp>EM_S_VAL_PE_TTM</stp>
        <stp>2</stp>
        <stp>002219.SZ</stp>
        <stp>2015-12-31</stp>
        <tr r="Q47" s="3"/>
      </tp>
      <tp>
        <v>186.25527683032999</v>
        <stp/>
        <stp>EM_S_VAL_PE_TTM</stp>
        <stp>2</stp>
        <stp>002349.SZ</stp>
        <stp>2015-12-31</stp>
        <tr r="Q56" s="3"/>
      </tp>
      <tp>
        <v>53.184082627349802</v>
        <stp/>
        <stp>EM_S_VAL_PE_TTM</stp>
        <stp>2</stp>
        <stp>002399.SZ</stp>
        <stp>2015-12-31</stp>
        <tr r="Q61" s="3"/>
      </tp>
      <tp>
        <v>41.933972954507198</v>
        <stp/>
        <stp>EM_S_VAL_PE_TTM</stp>
        <stp>2</stp>
        <stp>002019.SZ</stp>
        <stp>2015-12-31</stp>
        <tr r="Q35" s="3"/>
      </tp>
      <tp>
        <v>27.0965192625717</v>
        <stp/>
        <stp>EM_S_VAL_PE_TTM</stp>
        <stp>2</stp>
        <stp>002038.SZ</stp>
        <stp>2014-12-31</stp>
        <tr r="R39" s="3"/>
      </tp>
      <tp>
        <v>36.508479080355798</v>
        <stp/>
        <stp>EM_S_VAL_PE_TTM</stp>
        <stp>2</stp>
        <stp>002099.SZ</stp>
        <stp>2015-12-31</stp>
        <tr r="Q41" s="3"/>
      </tp>
      <tp>
        <v>-206.00640841213499</v>
        <stp/>
        <stp>EM_S_VAL_PE_TTM</stp>
        <stp>2</stp>
        <stp>002118.SZ</stp>
        <stp>2014-12-31</stp>
        <tr r="R44" s="3"/>
      </tp>
      <tp>
        <v>26.8163311609384</v>
        <stp/>
        <stp>EM_S_VAL_PE_TTM</stp>
        <stp>2</stp>
        <stp>002198.SZ</stp>
        <stp>2014-12-31</stp>
        <tr r="R46" s="3"/>
      </tp>
      <tp t="s">
        <v/>
        <stp/>
        <stp>EM_S_VAL_PE_TTM</stp>
        <stp>2</stp>
        <stp>603858.SH</stp>
        <stp>2014-12-31</stp>
        <tr r="R269" s="3"/>
      </tp>
      <tp>
        <v>112.43864024432401</v>
        <stp/>
        <stp>EM_S_VAL_PE_TTM</stp>
        <stp>2</stp>
        <stp>002864.SZ</stp>
        <stp>2018-05-21</stp>
        <tr r="O92" s="3"/>
      </tp>
      <tp>
        <v>79.853178269556807</v>
        <stp/>
        <stp>EM_S_VAL_PE_TTM</stp>
        <stp>2</stp>
        <stp>603939.SH</stp>
        <stp>2015-12-31</stp>
        <tr r="Q274" s="3"/>
      </tp>
      <tp>
        <v>45.686723206934197</v>
        <stp/>
        <stp>EM_S_VAL_PE_TTM</stp>
        <stp>2</stp>
        <stp>603998.SH</stp>
        <stp>2014-12-31</stp>
        <tr r="R278" s="3"/>
      </tp>
      <tp t="s">
        <v/>
        <stp/>
        <stp>EM_S_VAL_PE_TTM</stp>
        <stp>2</stp>
        <stp>603658.SH</stp>
        <stp>2014-12-31</stp>
        <tr r="R263" s="3"/>
      </tp>
      <tp>
        <v>58.437626596739598</v>
        <stp/>
        <stp>EM_S_VAL_PE_TTM</stp>
        <stp>2</stp>
        <stp>603669.SH</stp>
        <stp>2015-12-31</stp>
        <tr r="Q264" s="3"/>
      </tp>
      <tp>
        <v>71.199930030489995</v>
        <stp/>
        <stp>EM_S_VAL_PE_TTM</stp>
        <stp>2</stp>
        <stp>002644.SZ</stp>
        <stp>2018-05-21</stp>
        <tr r="O77" s="3"/>
      </tp>
      <tp>
        <v>38.529075674607</v>
        <stp/>
        <stp>EM_S_VAL_PE_TTM</stp>
        <stp>2</stp>
        <stp>002424.SZ</stp>
        <stp>2018-05-21</stp>
        <tr r="O65" s="3"/>
      </tp>
      <tp t="s">
        <v/>
        <stp/>
        <stp>EM_S_VAL_PE_TTM</stp>
        <stp>2</stp>
        <stp>603538.SH</stp>
        <stp>2014-12-31</stp>
        <tr r="R261" s="3"/>
      </tp>
      <tp t="s">
        <v/>
        <stp/>
        <stp>EM_S_VAL_PE_TTM</stp>
        <stp>2</stp>
        <stp>603259.SH</stp>
        <stp>2015-12-31</stp>
        <tr r="Q253" s="3"/>
      </tp>
      <tp t="s">
        <v/>
        <stp/>
        <stp>EM_S_VAL_PE_TTM</stp>
        <stp>2</stp>
        <stp>603229.SH</stp>
        <stp>2015-12-31</stp>
        <tr r="Q251" s="3"/>
      </tp>
      <tp>
        <v>29.595780911811399</v>
        <stp/>
        <stp>EM_S_VAL_PE_TTM</stp>
        <stp>2</stp>
        <stp>002294.SZ</stp>
        <stp>2018-05-21</stp>
        <tr r="O53" s="3"/>
      </tp>
      <tp>
        <v>35.387304463869199</v>
        <stp/>
        <stp>EM_S_VAL_PE_TTM</stp>
        <stp>2</stp>
        <stp>603368.SH</stp>
        <stp>2014-12-31</stp>
        <tr r="R257" s="3"/>
      </tp>
      <tp>
        <v>105.340732425022</v>
        <stp/>
        <stp>EM_S_VAL_PE_TTM</stp>
        <stp>2</stp>
        <stp>603309.SH</stp>
        <stp>2015-12-31</stp>
        <tr r="Q255" s="3"/>
      </tp>
      <tp t="s">
        <v/>
        <stp/>
        <stp>EM_S_VAL_PE_TTM</stp>
        <stp>2</stp>
        <stp>603079.SH</stp>
        <stp>2015-12-31</stp>
        <tr r="Q245" s="3"/>
      </tp>
      <tp>
        <v>116.876716257344</v>
        <stp/>
        <stp>EM_S_VAL_PE_TTM</stp>
        <stp>2</stp>
        <stp>002044.SZ</stp>
        <stp>2018-05-21</stp>
        <tr r="O40" s="3"/>
      </tp>
      <tp>
        <v>40.325373198050798</v>
        <stp/>
        <stp>EM_S_VAL_PE_TTM</stp>
        <stp>2</stp>
        <stp>603168.SH</stp>
        <stp>2014-12-31</stp>
        <tr r="R249" s="3"/>
      </tp>
      <tp t="s">
        <v/>
        <stp/>
        <stp>EM_S_VAL_PE_TTM</stp>
        <stp>2</stp>
        <stp>603108.SH</stp>
        <stp>2014-12-31</stp>
        <tr r="R246" s="3"/>
      </tp>
      <tp t="s">
        <v/>
        <stp/>
        <stp>EM_S_VAL_PE_TTM</stp>
        <stp>2</stp>
        <stp>603139.SH</stp>
        <stp>2015-12-31</stp>
        <tr r="Q248" s="3"/>
      </tp>
      <tp>
        <v>45.313416258809802</v>
        <stp/>
        <stp>EM_S_VAL_PE_TTM</stp>
        <stp>2</stp>
        <stp>600829.SH</stp>
        <stp>2016-12-31</stp>
        <tr r="P236" s="3"/>
      </tp>
      <tp>
        <v>34.177139934950198</v>
        <stp/>
        <stp>EM_S_VAL_PE_TTM</stp>
        <stp>2</stp>
        <stp>000919.SZ</stp>
        <stp>2016-12-31</stp>
        <tr r="P28" s="3"/>
      </tp>
      <tp>
        <v>18.765388710437001</v>
        <stp/>
        <stp>EM_S_VAL_PE_TTM</stp>
        <stp>2</stp>
        <stp>000999.SZ</stp>
        <stp>2016-12-31</stp>
        <tr r="P32" s="3"/>
      </tp>
      <tp>
        <v>33.002836922073598</v>
        <stp/>
        <stp>EM_S_VAL_PE_TTM</stp>
        <stp>2</stp>
        <stp>000989.SZ</stp>
        <stp>2016-12-31</stp>
        <tr r="P31" s="3"/>
      </tp>
      <tp t="s">
        <v/>
        <stp/>
        <stp>EM_S_VAL_PE_TTM</stp>
        <stp>2</stp>
        <stp>300639.SZ</stp>
        <stp>2016-12-31</stp>
        <tr r="P170" s="3"/>
      </tp>
      <tp>
        <v>42.901998954712397</v>
        <stp/>
        <stp>EM_S_VAL_PE_TTM</stp>
        <stp>2</stp>
        <stp>000739.SZ</stp>
        <stp>2016-12-31</stp>
        <tr r="P21" s="3"/>
      </tp>
      <tp>
        <v>20.730000622023301</v>
        <stp/>
        <stp>EM_S_VAL_PE_TTM</stp>
        <stp>2</stp>
        <stp>601607.SH</stp>
        <stp>2018-05-21</stp>
        <tr r="O244" s="3"/>
      </tp>
      <tp>
        <v>196.44392338881801</v>
        <stp/>
        <stp>EM_S_VAL_PE_TTM</stp>
        <stp>2</stp>
        <stp>600789.SH</stp>
        <stp>2016-12-31</stp>
        <tr r="P233" s="3"/>
      </tp>
      <tp>
        <v>55.164234687751502</v>
        <stp/>
        <stp>EM_S_VAL_PE_TTM</stp>
        <stp>2</stp>
        <stp>300439.SZ</stp>
        <stp>2016-12-31</stp>
        <tr r="P150" s="3"/>
      </tp>
      <tp>
        <v>51.459825044152197</v>
        <stp/>
        <stp>EM_S_VAL_PE_TTM</stp>
        <stp>2</stp>
        <stp>600479.SH</stp>
        <stp>2016-12-31</stp>
        <tr r="P207" s="3"/>
      </tp>
      <tp>
        <v>94.889464104445096</v>
        <stp/>
        <stp>EM_S_VAL_PE_TTM</stp>
        <stp>2</stp>
        <stp>300529.SZ</stp>
        <stp>2016-12-31</stp>
        <tr r="P158" s="3"/>
      </tp>
      <tp>
        <v>55.177907812048701</v>
        <stp/>
        <stp>EM_S_VAL_PE_TTM</stp>
        <stp>2</stp>
        <stp>300519.SZ</stp>
        <stp>2016-12-31</stp>
        <tr r="P157" s="3"/>
      </tp>
      <tp>
        <v>39.842067130293898</v>
        <stp/>
        <stp>EM_S_VAL_PE_TTM</stp>
        <stp>2</stp>
        <stp>600529.SH</stp>
        <stp>2016-12-31</stp>
        <tr r="P213" s="3"/>
      </tp>
      <tp>
        <v>271.592338124685</v>
        <stp/>
        <stp>EM_S_VAL_PE_TTM</stp>
        <stp>2</stp>
        <stp>300239.SZ</stp>
        <stp>2016-12-31</stp>
        <tr r="P126" s="3"/>
      </tp>
      <tp>
        <v>42.017582661028499</v>
        <stp/>
        <stp>EM_S_VAL_PE_TTM</stp>
        <stp>2</stp>
        <stp>300289.SZ</stp>
        <stp>2016-12-31</stp>
        <tr r="P133" s="3"/>
      </tp>
      <tp>
        <v>28.794470033056601</v>
        <stp/>
        <stp>EM_S_VAL_PE_TTM</stp>
        <stp>2</stp>
        <stp>600329.SH</stp>
        <stp>2016-12-31</stp>
        <tr r="P200" s="3"/>
      </tp>
      <tp>
        <v>29.551622068476799</v>
        <stp/>
        <stp>EM_S_VAL_PE_TTM</stp>
        <stp>2</stp>
        <stp>300039.SZ</stp>
        <stp>2016-12-31</stp>
        <tr r="P109" s="3"/>
      </tp>
      <tp>
        <v>69.195373945684594</v>
        <stp/>
        <stp>EM_S_VAL_PE_TTM</stp>
        <stp>2</stp>
        <stp>300009.SZ</stp>
        <stp>2016-12-31</stp>
        <tr r="P104" s="3"/>
      </tp>
      <tp>
        <v>55.144509512406501</v>
        <stp/>
        <stp>EM_S_VAL_PE_TTM</stp>
        <stp>2</stp>
        <stp>300049.SZ</stp>
        <stp>2016-12-31</stp>
        <tr r="P110" s="3"/>
      </tp>
      <tp>
        <v>30.702850285624201</v>
        <stp/>
        <stp>EM_S_VAL_PE_TTM</stp>
        <stp>2</stp>
        <stp>600079.SH</stp>
        <stp>2016-12-31</stp>
        <tr r="P184" s="3"/>
      </tp>
      <tp>
        <v>45.712471746610703</v>
        <stp/>
        <stp>EM_S_VAL_PE_TTM</stp>
        <stp>2</stp>
        <stp>300199.SZ</stp>
        <stp>2016-12-31</stp>
        <tr r="P121" s="3"/>
      </tp>
      <tp>
        <v>7.6313496361451101</v>
        <stp/>
        <stp>EM_S_VAL_PE_TTM</stp>
        <stp>2</stp>
        <stp>600129.SH</stp>
        <stp>2016-12-31</stp>
        <tr r="P188" s="3"/>
      </tp>
      <tp>
        <v>56.792168586304001</v>
        <stp/>
        <stp>EM_S_VAL_PE_TTM</stp>
        <stp>2</stp>
        <stp>600867.SH</stp>
        <stp>2018-05-21</stp>
        <tr r="O239" s="3"/>
      </tp>
      <tp>
        <v>43.545320164905696</v>
        <stp/>
        <stp>EM_S_VAL_PE_TTM</stp>
        <stp>2</stp>
        <stp>600767.SH</stp>
        <stp>2018-05-21</stp>
        <tr r="O230" s="3"/>
      </tp>
      <tp>
        <v>38.580364833300997</v>
        <stp/>
        <stp>EM_S_VAL_PE_TTM</stp>
        <stp>2</stp>
        <stp>300677.SZ</stp>
        <stp>2018-05-21</stp>
        <tr r="O174" s="3"/>
      </tp>
      <tp>
        <v>39.252478312048602</v>
        <stp/>
        <stp>EM_S_VAL_PE_TTM</stp>
        <stp>2</stp>
        <stp>000597.SZ</stp>
        <stp>2018-05-21</stp>
        <tr r="O16" s="3"/>
      </tp>
      <tp>
        <v>22.699472809357299</v>
        <stp/>
        <stp>EM_S_VAL_PE_TTM</stp>
        <stp>2</stp>
        <stp>600557.SH</stp>
        <stp>2018-05-21</stp>
        <tr r="O217" s="3"/>
      </tp>
      <tp>
        <v>127.69281223684899</v>
        <stp/>
        <stp>EM_S_VAL_PE_TTM</stp>
        <stp>2</stp>
        <stp>600587.SH</stp>
        <stp>2018-05-21</stp>
        <tr r="O220" s="3"/>
      </tp>
      <tp>
        <v>28.222147243187699</v>
        <stp/>
        <stp>EM_S_VAL_PE_TTM</stp>
        <stp>2</stp>
        <stp>300497.SZ</stp>
        <stp>2018-05-21</stp>
        <tr r="O156" s="3"/>
      </tp>
      <tp>
        <v>62.353058723367504</v>
        <stp/>
        <stp>EM_S_VAL_PE_TTM</stp>
        <stp>2</stp>
        <stp>300357.SZ</stp>
        <stp>2018-05-21</stp>
        <tr r="O140" s="3"/>
      </tp>
      <tp>
        <v>74.417566514776894</v>
        <stp/>
        <stp>EM_S_VAL_PE_TTM</stp>
        <stp>2</stp>
        <stp>300347.SZ</stp>
        <stp>2018-05-21</stp>
        <tr r="O139" s="3"/>
      </tp>
      <tp>
        <v>31.096209600087001</v>
        <stp/>
        <stp>EM_S_VAL_PE_TTM</stp>
        <stp>2</stp>
        <stp>300267.SZ</stp>
        <stp>2018-05-21</stp>
        <tr r="O131" s="3"/>
      </tp>
      <tp>
        <v>69.414330279083202</v>
        <stp/>
        <stp>EM_S_VAL_PE_TTM</stp>
        <stp>2</stp>
        <stp>600227.SH</stp>
        <stp>2018-05-21</stp>
        <tr r="O194" s="3"/>
      </tp>
      <tp>
        <v>910.70849002375201</v>
        <stp/>
        <stp>EM_S_VAL_PE_TTM</stp>
        <stp>2</stp>
        <stp>600267.SH</stp>
        <stp>2018-05-21</stp>
        <tr r="O196" s="3"/>
      </tp>
      <tp>
        <v>91.3617281457758</v>
        <stp/>
        <stp>EM_S_VAL_PE_TTM</stp>
        <stp>2</stp>
        <stp>300147.SZ</stp>
        <stp>2018-05-21</stp>
        <tr r="O116" s="3"/>
      </tp>
      <tp>
        <v>33.579363611479899</v>
        <stp/>
        <stp>EM_S_VAL_PE_TTM</stp>
        <stp>2</stp>
        <stp>603987.SH</stp>
        <stp>2018-05-21</stp>
        <tr r="O277" s="3"/>
      </tp>
      <tp>
        <v>43.681786718979801</v>
        <stp/>
        <stp>EM_S_VAL_PE_TTM</stp>
        <stp>2</stp>
        <stp>603707.SH</stp>
        <stp>2018-05-21</stp>
        <tr r="O266" s="3"/>
      </tp>
      <tp>
        <v>22.7664367498292</v>
        <stp/>
        <stp>EM_S_VAL_PE_TTM</stp>
        <stp>2</stp>
        <stp>603567.SH</stp>
        <stp>2018-05-21</stp>
        <tr r="O262" s="3"/>
      </tp>
      <tp>
        <v>47.981989623356498</v>
        <stp/>
        <stp>EM_S_VAL_PE_TTM</stp>
        <stp>2</stp>
        <stp>002589.SZ</stp>
        <stp>2016-12-31</stp>
        <tr r="P74" s="3"/>
      </tp>
      <tp>
        <v>66.633957941138306</v>
        <stp/>
        <stp>EM_S_VAL_PE_TTM</stp>
        <stp>2</stp>
        <stp>002219.SZ</stp>
        <stp>2016-12-31</stp>
        <tr r="P47" s="3"/>
      </tp>
      <tp>
        <v>28.186100536046499</v>
        <stp/>
        <stp>EM_S_VAL_PE_TTM</stp>
        <stp>2</stp>
        <stp>603367.SH</stp>
        <stp>2018-05-21</stp>
        <tr r="O256" s="3"/>
      </tp>
      <tp>
        <v>49.288791934978399</v>
        <stp/>
        <stp>EM_S_VAL_PE_TTM</stp>
        <stp>2</stp>
        <stp>603387.SH</stp>
        <stp>2018-05-21</stp>
        <tr r="O258" s="3"/>
      </tp>
      <tp>
        <v>59.571671506257204</v>
        <stp/>
        <stp>EM_S_VAL_PE_TTM</stp>
        <stp>2</stp>
        <stp>002349.SZ</stp>
        <stp>2016-12-31</stp>
        <tr r="P56" s="3"/>
      </tp>
      <tp>
        <v>48.805440447589</v>
        <stp/>
        <stp>EM_S_VAL_PE_TTM</stp>
        <stp>2</stp>
        <stp>002399.SZ</stp>
        <stp>2016-12-31</stp>
        <tr r="P61" s="3"/>
      </tp>
      <tp>
        <v>27.882484807215501</v>
        <stp/>
        <stp>EM_S_VAL_PE_TTM</stp>
        <stp>2</stp>
        <stp>002019.SZ</stp>
        <stp>2016-12-31</stp>
        <tr r="P35" s="3"/>
      </tp>
      <tp>
        <v>27.5129247525024</v>
        <stp/>
        <stp>EM_S_VAL_PE_TTM</stp>
        <stp>2</stp>
        <stp>002099.SZ</stp>
        <stp>2016-12-31</stp>
        <tr r="P41" s="3"/>
      </tp>
      <tp>
        <v>73.950788455218401</v>
        <stp/>
        <stp>EM_S_VAL_PE_TTM</stp>
        <stp>2</stp>
        <stp>603127.SH</stp>
        <stp>2018-05-21</stp>
        <tr r="O247" s="3"/>
      </tp>
      <tp>
        <v>131.64206705426801</v>
        <stp/>
        <stp>EM_S_VAL_PE_TTM</stp>
        <stp>2</stp>
        <stp>002907.SZ</stp>
        <stp>2018-05-21</stp>
        <tr r="O99" s="3"/>
      </tp>
      <tp>
        <v>56.190436858401597</v>
        <stp/>
        <stp>EM_S_VAL_PE_TTM</stp>
        <stp>2</stp>
        <stp>002817.SZ</stp>
        <stp>2018-05-21</stp>
        <tr r="O89" s="3"/>
      </tp>
      <tp>
        <v>51.181807849364198</v>
        <stp/>
        <stp>EM_S_VAL_PE_TTM</stp>
        <stp>2</stp>
        <stp>603939.SH</stp>
        <stp>2016-12-31</stp>
        <tr r="P274" s="3"/>
      </tp>
      <tp>
        <v>39.056006322787503</v>
        <stp/>
        <stp>EM_S_VAL_PE_TTM</stp>
        <stp>2</stp>
        <stp>002727.SZ</stp>
        <stp>2018-05-21</stp>
        <tr r="O82" s="3"/>
      </tp>
      <tp>
        <v>28.782872243510401</v>
        <stp/>
        <stp>EM_S_VAL_PE_TTM</stp>
        <stp>2</stp>
        <stp>002737.SZ</stp>
        <stp>2018-05-21</stp>
        <tr r="O84" s="3"/>
      </tp>
      <tp>
        <v>51.721039450489201</v>
        <stp/>
        <stp>EM_S_VAL_PE_TTM</stp>
        <stp>2</stp>
        <stp>603669.SH</stp>
        <stp>2016-12-31</stp>
        <tr r="P264" s="3"/>
      </tp>
      <tp>
        <v>43.619050070152802</v>
        <stp/>
        <stp>EM_S_VAL_PE_TTM</stp>
        <stp>2</stp>
        <stp>002437.SZ</stp>
        <stp>2018-05-21</stp>
        <tr r="O68" s="3"/>
      </tp>
      <tp>
        <v>23.201624953457099</v>
        <stp/>
        <stp>EM_S_VAL_PE_TTM</stp>
        <stp>2</stp>
        <stp>002317.SZ</stp>
        <stp>2018-05-21</stp>
        <tr r="O54" s="3"/>
      </tp>
      <tp t="s">
        <v/>
        <stp/>
        <stp>EM_S_VAL_PE_TTM</stp>
        <stp>2</stp>
        <stp>603259.SH</stp>
        <stp>2016-12-31</stp>
        <tr r="P253" s="3"/>
      </tp>
      <tp t="s">
        <v/>
        <stp/>
        <stp>EM_S_VAL_PE_TTM</stp>
        <stp>2</stp>
        <stp>603229.SH</stp>
        <stp>2016-12-31</stp>
        <tr r="P251" s="3"/>
      </tp>
      <tp>
        <v>43.769235118487799</v>
        <stp/>
        <stp>EM_S_VAL_PE_TTM</stp>
        <stp>2</stp>
        <stp>002287.SZ</stp>
        <stp>2018-05-21</stp>
        <tr r="O52" s="3"/>
      </tp>
      <tp>
        <v>61.937249539090601</v>
        <stp/>
        <stp>EM_S_VAL_PE_TTM</stp>
        <stp>2</stp>
        <stp>603309.SH</stp>
        <stp>2016-12-31</stp>
        <tr r="P255" s="3"/>
      </tp>
      <tp>
        <v>75.508458773394906</v>
        <stp/>
        <stp>EM_S_VAL_PE_TTM</stp>
        <stp>2</stp>
        <stp>002107.SZ</stp>
        <stp>2018-05-21</stp>
        <tr r="O43" s="3"/>
      </tp>
      <tp t="s">
        <v/>
        <stp/>
        <stp>EM_S_VAL_PE_TTM</stp>
        <stp>2</stp>
        <stp>603079.SH</stp>
        <stp>2016-12-31</stp>
        <tr r="P245" s="3"/>
      </tp>
      <tp>
        <v>42.001768687740601</v>
        <stp/>
        <stp>EM_S_VAL_PE_TTM</stp>
        <stp>2</stp>
        <stp>002007.SZ</stp>
        <stp>2018-05-21</stp>
        <tr r="O34" s="3"/>
      </tp>
      <tp t="s">
        <v/>
        <stp/>
        <stp>EM_S_VAL_PE_TTM</stp>
        <stp>2</stp>
        <stp>603139.SH</stp>
        <stp>2016-12-31</stp>
        <tr r="P248" s="3"/>
      </tp>
      <tp>
        <v>28.8240443549799</v>
        <stp/>
        <stp>EM_S_VAL_PE_TTM</stp>
        <stp>2</stp>
        <stp>000908.SZ</stp>
        <stp>2016-12-31</stp>
        <tr r="P26" s="3"/>
      </tp>
      <tp>
        <v>43.986139568382399</v>
        <stp/>
        <stp>EM_S_VAL_PE_TTM</stp>
        <stp>2</stp>
        <stp>600998.SH</stp>
        <stp>2016-12-31</stp>
        <tr r="P243" s="3"/>
      </tp>
      <tp>
        <v>37.546170884593501</v>
        <stp/>
        <stp>EM_S_VAL_PE_TTM</stp>
        <stp>2</stp>
        <stp>000788.SZ</stp>
        <stp>2016-12-31</stp>
        <tr r="P24" s="3"/>
      </tp>
      <tp>
        <v>103.518509752348</v>
        <stp/>
        <stp>EM_S_VAL_PE_TTM</stp>
        <stp>2</stp>
        <stp>600488.SH</stp>
        <stp>2016-12-31</stp>
        <tr r="P208" s="3"/>
      </tp>
      <tp>
        <v>-153.77676332284801</v>
        <stp/>
        <stp>EM_S_VAL_PE_TTM</stp>
        <stp>2</stp>
        <stp>000518.SZ</stp>
        <stp>2016-12-31</stp>
        <tr r="P12" s="3"/>
      </tp>
      <tp>
        <v>26.535579506282598</v>
        <stp/>
        <stp>EM_S_VAL_PE_TTM</stp>
        <stp>2</stp>
        <stp>000538.SZ</stp>
        <stp>2016-12-31</stp>
        <tr r="P13" s="3"/>
      </tp>
      <tp>
        <v>81.3561028521612</v>
        <stp/>
        <stp>EM_S_VAL_PE_TTM</stp>
        <stp>2</stp>
        <stp>300558.SZ</stp>
        <stp>2016-12-31</stp>
        <tr r="P160" s="3"/>
      </tp>
      <tp>
        <v>27.2472961071845</v>
        <stp/>
        <stp>EM_S_VAL_PE_TTM</stp>
        <stp>2</stp>
        <stp>600518.SH</stp>
        <stp>2016-12-31</stp>
        <tr r="P211" s="3"/>
      </tp>
      <tp>
        <v>-533.551694280785</v>
        <stp/>
        <stp>EM_S_VAL_PE_TTM</stp>
        <stp>2</stp>
        <stp>600538.SH</stp>
        <stp>2016-12-31</stp>
        <tr r="P216" s="3"/>
      </tp>
      <tp>
        <v>140.58807239270001</v>
        <stp/>
        <stp>EM_S_VAL_PE_TTM</stp>
        <stp>2</stp>
        <stp>300238.SZ</stp>
        <stp>2016-12-31</stp>
        <tr r="P125" s="3"/>
      </tp>
      <tp>
        <v>44.585560860107698</v>
        <stp/>
        <stp>EM_S_VAL_PE_TTM</stp>
        <stp>2</stp>
        <stp>300298.SZ</stp>
        <stp>2016-12-31</stp>
        <tr r="P135" s="3"/>
      </tp>
      <tp>
        <v>442.04413276661001</v>
        <stp/>
        <stp>EM_S_VAL_PE_TTM</stp>
        <stp>2</stp>
        <stp>300318.SZ</stp>
        <stp>2016-12-31</stp>
        <tr r="P137" s="3"/>
      </tp>
      <tp>
        <v>47.383311200762797</v>
        <stp/>
        <stp>EM_S_VAL_PE_TTM</stp>
        <stp>2</stp>
        <stp>300358.SZ</stp>
        <stp>2016-12-31</stp>
        <tr r="P141" s="3"/>
      </tp>
      <tp>
        <v>16.570838348305202</v>
        <stp/>
        <stp>EM_S_VAL_PE_TTM</stp>
        <stp>2</stp>
        <stp>200028.SZ</stp>
        <stp>2016-12-31</stp>
        <tr r="P101" s="3"/>
      </tp>
      <tp>
        <v>26.657894952225298</v>
        <stp/>
        <stp>EM_S_VAL_PE_TTM</stp>
        <stp>2</stp>
        <stp>000028.SZ</stp>
        <stp>2016-12-31</stp>
        <tr r="P3" s="3"/>
      </tp>
      <tp>
        <v>47.428760982875403</v>
        <stp/>
        <stp>EM_S_VAL_PE_TTM</stp>
        <stp>2</stp>
        <stp>000078.SZ</stp>
        <stp>2016-12-31</stp>
        <tr r="P4" s="3"/>
      </tp>
      <tp>
        <v>49.526963517239601</v>
        <stp/>
        <stp>EM_S_VAL_PE_TTM</stp>
        <stp>2</stp>
        <stp>300108.SZ</stp>
        <stp>2016-12-31</stp>
        <tr r="P112" s="3"/>
      </tp>
      <tp>
        <v>86.860123245088303</v>
        <stp/>
        <stp>EM_S_VAL_PE_TTM</stp>
        <stp>2</stp>
        <stp>300158.SZ</stp>
        <stp>2016-12-31</stp>
        <tr r="P117" s="3"/>
      </tp>
      <tp>
        <v>40.500490688598099</v>
        <stp/>
        <stp>EM_S_VAL_PE_TTM</stp>
        <stp>2</stp>
        <stp>600976.SH</stp>
        <stp>2018-05-21</stp>
        <tr r="O241" s="3"/>
      </tp>
      <tp>
        <v>-8.6568253495806697</v>
        <stp/>
        <stp>EM_S_VAL_PE_TTM</stp>
        <stp>2</stp>
        <stp>600896.SH</stp>
        <stp>2018-05-21</stp>
        <tr r="O240" s="3"/>
      </tp>
      <tp>
        <v>51.205113736130997</v>
        <stp/>
        <stp>EM_S_VAL_PE_TTM</stp>
        <stp>2</stp>
        <stp>000766.SZ</stp>
        <stp>2018-05-21</stp>
        <tr r="O23" s="3"/>
      </tp>
      <tp>
        <v>27.751212582921699</v>
        <stp/>
        <stp>EM_S_VAL_PE_TTM</stp>
        <stp>2</stp>
        <stp>000756.SZ</stp>
        <stp>2018-05-21</stp>
        <tr r="O22" s="3"/>
      </tp>
      <tp>
        <v>58.5278435048156</v>
        <stp/>
        <stp>EM_S_VAL_PE_TTM</stp>
        <stp>2</stp>
        <stp>600796.SH</stp>
        <stp>2018-05-21</stp>
        <tr r="O234" s="3"/>
      </tp>
      <tp>
        <v>150.43384644810999</v>
        <stp/>
        <stp>EM_S_VAL_PE_TTM</stp>
        <stp>2</stp>
        <stp>300676.SZ</stp>
        <stp>2018-05-21</stp>
        <tr r="O173" s="3"/>
      </tp>
      <tp>
        <v>39.548982992995299</v>
        <stp/>
        <stp>EM_S_VAL_PE_TTM</stp>
        <stp>2</stp>
        <stp>300636.SZ</stp>
        <stp>2018-05-21</stp>
        <tr r="O169" s="3"/>
      </tp>
      <tp>
        <v>185.50142820760601</v>
        <stp/>
        <stp>EM_S_VAL_PE_TTM</stp>
        <stp>2</stp>
        <stp>000566.SZ</stp>
        <stp>2018-05-21</stp>
        <tr r="O14" s="3"/>
      </tp>
      <tp>
        <v>29.941808311188701</v>
        <stp/>
        <stp>EM_S_VAL_PE_TTM</stp>
        <stp>2</stp>
        <stp>600566.SH</stp>
        <stp>2018-05-21</stp>
        <tr r="O218" s="3"/>
      </tp>
      <tp>
        <v>31.330955879276001</v>
        <stp/>
        <stp>EM_S_VAL_PE_TTM</stp>
        <stp>2</stp>
        <stp>300406.SZ</stp>
        <stp>2018-05-21</stp>
        <tr r="O147" s="3"/>
      </tp>
      <tp>
        <v>178.26191903079101</v>
        <stp/>
        <stp>EM_S_VAL_PE_TTM</stp>
        <stp>2</stp>
        <stp>300436.SZ</stp>
        <stp>2018-05-21</stp>
        <tr r="O149" s="3"/>
      </tp>
      <tp>
        <v>72.503069753710093</v>
        <stp/>
        <stp>EM_S_VAL_PE_TTM</stp>
        <stp>2</stp>
        <stp>600436.SH</stp>
        <stp>2018-05-21</stp>
        <tr r="O206" s="3"/>
      </tp>
      <tp>
        <v>38.664365660256898</v>
        <stp/>
        <stp>EM_S_VAL_PE_TTM</stp>
        <stp>2</stp>
        <stp>300326.SZ</stp>
        <stp>2018-05-21</stp>
        <tr r="O138" s="3"/>
      </tp>
      <tp>
        <v>39.509577906055398</v>
        <stp/>
        <stp>EM_S_VAL_PE_TTM</stp>
        <stp>2</stp>
        <stp>300396.SZ</stp>
        <stp>2018-05-21</stp>
        <tr r="O144" s="3"/>
      </tp>
      <tp>
        <v>48.827176407174797</v>
        <stp/>
        <stp>EM_S_VAL_PE_TTM</stp>
        <stp>2</stp>
        <stp>300246.SZ</stp>
        <stp>2018-05-21</stp>
        <tr r="O128" s="3"/>
      </tp>
      <tp>
        <v>101.767927702211</v>
        <stp/>
        <stp>EM_S_VAL_PE_TTM</stp>
        <stp>2</stp>
        <stp>300206.SZ</stp>
        <stp>2018-05-21</stp>
        <tr r="O123" s="3"/>
      </tp>
      <tp>
        <v>23.275527404105201</v>
        <stp/>
        <stp>EM_S_VAL_PE_TTM</stp>
        <stp>2</stp>
        <stp>600216.SH</stp>
        <stp>2018-05-21</stp>
        <tr r="O192" s="3"/>
      </tp>
      <tp>
        <v>77.507730057960103</v>
        <stp/>
        <stp>EM_S_VAL_PE_TTM</stp>
        <stp>2</stp>
        <stp>600276.SH</stp>
        <stp>2018-05-21</stp>
        <tr r="O198" s="3"/>
      </tp>
      <tp>
        <v>35.168445960421899</v>
        <stp/>
        <stp>EM_S_VAL_PE_TTM</stp>
        <stp>2</stp>
        <stp>600196.SH</stp>
        <stp>2018-05-21</stp>
        <tr r="O190" s="3"/>
      </tp>
      <tp>
        <v>41.706551983365799</v>
        <stp/>
        <stp>EM_S_VAL_PE_TTM</stp>
        <stp>2</stp>
        <stp>300016.SZ</stp>
        <stp>2018-05-21</stp>
        <tr r="O106" s="3"/>
      </tp>
      <tp>
        <v>60.058328408333502</v>
        <stp/>
        <stp>EM_S_VAL_PE_TTM</stp>
        <stp>2</stp>
        <stp>300006.SZ</stp>
        <stp>2018-05-21</stp>
        <tr r="O103" s="3"/>
      </tp>
      <tp>
        <v>26.573794718579801</v>
        <stp/>
        <stp>EM_S_VAL_PE_TTM</stp>
        <stp>2</stp>
        <stp>300026.SZ</stp>
        <stp>2018-05-21</stp>
        <tr r="O107" s="3"/>
      </tp>
      <tp>
        <v>87.804177439657295</v>
        <stp/>
        <stp>EM_S_VAL_PE_TTM</stp>
        <stp>2</stp>
        <stp>300086.SZ</stp>
        <stp>2018-05-21</stp>
        <tr r="O111" s="3"/>
      </tp>
      <tp>
        <v>17.195343598290201</v>
        <stp/>
        <stp>EM_S_VAL_PE_TTM</stp>
        <stp>2</stp>
        <stp>600056.SH</stp>
        <stp>2018-05-21</stp>
        <tr r="O182" s="3"/>
      </tp>
      <tp t="s">
        <v/>
        <stp/>
        <stp>EM_S_VAL_PE_TTM</stp>
        <stp>2</stp>
        <stp>002898.SZ</stp>
        <stp>2016-12-31</stp>
        <tr r="P96" s="3"/>
      </tp>
      <tp>
        <v>38.695678613727701</v>
        <stp/>
        <stp>EM_S_VAL_PE_TTM</stp>
        <stp>2</stp>
        <stp>603976.SH</stp>
        <stp>2018-05-21</stp>
        <tr r="O276" s="3"/>
      </tp>
      <tp>
        <v>68.712979758954305</v>
        <stp/>
        <stp>EM_S_VAL_PE_TTM</stp>
        <stp>2</stp>
        <stp>603896.SH</stp>
        <stp>2018-05-21</stp>
        <tr r="O273" s="3"/>
      </tp>
      <tp>
        <v>46.201558702411504</v>
        <stp/>
        <stp>EM_S_VAL_PE_TTM</stp>
        <stp>2</stp>
        <stp>603716.SH</stp>
        <stp>2018-05-21</stp>
        <tr r="O267" s="3"/>
      </tp>
      <tp>
        <v>62.949338014496703</v>
        <stp/>
        <stp>EM_S_VAL_PE_TTM</stp>
        <stp>2</stp>
        <stp>002728.SZ</stp>
        <stp>2016-12-31</stp>
        <tr r="P83" s="3"/>
      </tp>
      <tp>
        <v>91.633095204933397</v>
        <stp/>
        <stp>EM_S_VAL_PE_TTM</stp>
        <stp>2</stp>
        <stp>002758.SZ</stp>
        <stp>2016-12-31</stp>
        <tr r="P86" s="3"/>
      </tp>
      <tp>
        <v>65.440913062797904</v>
        <stp/>
        <stp>EM_S_VAL_PE_TTM</stp>
        <stp>2</stp>
        <stp>002788.SZ</stp>
        <stp>2016-12-31</stp>
        <tr r="P88" s="3"/>
      </tp>
      <tp>
        <v>73.376093754260907</v>
        <stp/>
        <stp>EM_S_VAL_PE_TTM</stp>
        <stp>2</stp>
        <stp>603676.SH</stp>
        <stp>2018-05-21</stp>
        <tr r="O265" s="3"/>
      </tp>
      <tp>
        <v>53.6574788064882</v>
        <stp/>
        <stp>EM_S_VAL_PE_TTM</stp>
        <stp>2</stp>
        <stp>603456.SH</stp>
        <stp>2018-05-21</stp>
        <tr r="O259" s="3"/>
      </tp>
      <tp>
        <v>41.250734649375197</v>
        <stp/>
        <stp>EM_S_VAL_PE_TTM</stp>
        <stp>2</stp>
        <stp>002038.SZ</stp>
        <stp>2016-12-31</stp>
        <tr r="P39" s="3"/>
      </tp>
      <tp>
        <v>64.908912963803303</v>
        <stp/>
        <stp>EM_S_VAL_PE_TTM</stp>
        <stp>2</stp>
        <stp>002118.SZ</stp>
        <stp>2016-12-31</stp>
        <tr r="P44" s="3"/>
      </tp>
      <tp>
        <v>151.81549007034499</v>
        <stp/>
        <stp>EM_S_VAL_PE_TTM</stp>
        <stp>2</stp>
        <stp>002198.SZ</stp>
        <stp>2016-12-31</stp>
        <tr r="P46" s="3"/>
      </tp>
      <tp>
        <v>34.143750996341502</v>
        <stp/>
        <stp>EM_S_VAL_PE_TTM</stp>
        <stp>2</stp>
        <stp>603858.SH</stp>
        <stp>2016-12-31</stp>
        <tr r="P269" s="3"/>
      </tp>
      <tp>
        <v>55.328791126910097</v>
        <stp/>
        <stp>EM_S_VAL_PE_TTM</stp>
        <stp>2</stp>
        <stp>002826.SZ</stp>
        <stp>2018-05-21</stp>
        <tr r="O91" s="3"/>
      </tp>
      <tp>
        <v>102.011179622344</v>
        <stp/>
        <stp>EM_S_VAL_PE_TTM</stp>
        <stp>2</stp>
        <stp>603998.SH</stp>
        <stp>2016-12-31</stp>
        <tr r="P278" s="3"/>
      </tp>
      <tp>
        <v>69.630206530104104</v>
        <stp/>
        <stp>EM_S_VAL_PE_TTM</stp>
        <stp>2</stp>
        <stp>603658.SH</stp>
        <stp>2016-12-31</stp>
        <tr r="P263" s="3"/>
      </tp>
      <tp>
        <v>16.722640598696</v>
        <stp/>
        <stp>EM_S_VAL_PE_TTM</stp>
        <stp>2</stp>
        <stp>002626.SZ</stp>
        <stp>2018-05-21</stp>
        <tr r="O76" s="3"/>
      </tp>
      <tp>
        <v>47.854906067617897</v>
        <stp/>
        <stp>EM_S_VAL_PE_TTM</stp>
        <stp>2</stp>
        <stp>002566.SZ</stp>
        <stp>2018-05-21</stp>
        <tr r="O72" s="3"/>
      </tp>
      <tp t="s">
        <v/>
        <stp/>
        <stp>EM_S_VAL_PE_TTM</stp>
        <stp>2</stp>
        <stp>603538.SH</stp>
        <stp>2016-12-31</stp>
        <tr r="P261" s="3"/>
      </tp>
      <tp>
        <v>40.957010694622703</v>
        <stp/>
        <stp>EM_S_VAL_PE_TTM</stp>
        <stp>2</stp>
        <stp>603368.SH</stp>
        <stp>2016-12-31</stp>
        <tr r="P257" s="3"/>
      </tp>
      <tp>
        <v>20.615272189079</v>
        <stp/>
        <stp>EM_S_VAL_PE_TTM</stp>
        <stp>2</stp>
        <stp>002166.SZ</stp>
        <stp>2018-05-21</stp>
        <tr r="O45" s="3"/>
      </tp>
      <tp>
        <v>29.1929651920018</v>
        <stp/>
        <stp>EM_S_VAL_PE_TTM</stp>
        <stp>2</stp>
        <stp>603168.SH</stp>
        <stp>2016-12-31</stp>
        <tr r="P249" s="3"/>
      </tp>
      <tp>
        <v>85.506626770335103</v>
        <stp/>
        <stp>EM_S_VAL_PE_TTM</stp>
        <stp>2</stp>
        <stp>603108.SH</stp>
        <stp>2016-12-31</stp>
        <tr r="P246" s="3"/>
      </tp>
      <tp>
        <v>108.538429756615</v>
        <stp/>
        <stp>EM_S_VAL_PE_TTM</stp>
        <stp>2</stp>
        <stp>600851.SH</stp>
        <stp>2018-05-21</stp>
        <tr r="O238" s="3"/>
      </tp>
      <tp>
        <v>-6.6049189622697497</v>
        <stp/>
        <stp>EM_S_VAL_PE_TTM</stp>
        <stp>2</stp>
        <stp>600721.SH</stp>
        <stp>2018-05-21</stp>
        <tr r="O227" s="3"/>
      </tp>
      <tp>
        <v>73.483370898211504</v>
        <stp/>
        <stp>EM_S_VAL_PE_TTM</stp>
        <stp>2</stp>
        <stp>600771.SH</stp>
        <stp>2018-05-21</stp>
        <tr r="O231" s="3"/>
      </tp>
      <tp>
        <v>25.427416691413999</v>
        <stp/>
        <stp>EM_S_VAL_PE_TTM</stp>
        <stp>2</stp>
        <stp>600781.SH</stp>
        <stp>2018-05-21</stp>
        <tr r="O232" s="3"/>
      </tp>
      <tp>
        <v>47.966878990971097</v>
        <stp/>
        <stp>EM_S_VAL_PE_TTM</stp>
        <stp>2</stp>
        <stp>000661.SZ</stp>
        <stp>2018-05-21</stp>
        <tr r="O19" s="3"/>
      </tp>
      <tp>
        <v>124.17323850711399</v>
        <stp/>
        <stp>EM_S_VAL_PE_TTM</stp>
        <stp>2</stp>
        <stp>300601.SZ</stp>
        <stp>2018-05-21</stp>
        <tr r="O166" s="3"/>
      </tp>
      <tp>
        <v>73.542359456334196</v>
        <stp/>
        <stp>EM_S_VAL_PE_TTM</stp>
        <stp>2</stp>
        <stp>600671.SH</stp>
        <stp>2018-05-21</stp>
        <tr r="O225" s="3"/>
      </tp>
      <tp>
        <v>54.203277549272599</v>
        <stp/>
        <stp>EM_S_VAL_PE_TTM</stp>
        <stp>2</stp>
        <stp>600521.SH</stp>
        <stp>2018-05-21</stp>
        <tr r="O212" s="3"/>
      </tp>
      <tp>
        <v>18.789613239552899</v>
        <stp/>
        <stp>EM_S_VAL_PE_TTM</stp>
        <stp>2</stp>
        <stp>600511.SH</stp>
        <stp>2018-05-21</stp>
        <tr r="O209" s="3"/>
      </tp>
      <tp>
        <v>48.597903984784899</v>
        <stp/>
        <stp>EM_S_VAL_PE_TTM</stp>
        <stp>2</stp>
        <stp>300401.SZ</stp>
        <stp>2018-05-21</stp>
        <tr r="O145" s="3"/>
      </tp>
      <tp>
        <v>61.7590293086473</v>
        <stp/>
        <stp>EM_S_VAL_PE_TTM</stp>
        <stp>2</stp>
        <stp>000411.SZ</stp>
        <stp>2018-05-21</stp>
        <tr r="O8" s="3"/>
      </tp>
      <tp>
        <v>56.944811348046301</v>
        <stp/>
        <stp>EM_S_VAL_PE_TTM</stp>
        <stp>2</stp>
        <stp>300381.SZ</stp>
        <stp>2018-05-21</stp>
        <tr r="O143" s="3"/>
      </tp>
      <tp>
        <v>30.1370663707056</v>
        <stp/>
        <stp>EM_S_VAL_PE_TTM</stp>
        <stp>2</stp>
        <stp>600351.SH</stp>
        <stp>2018-05-21</stp>
        <tr r="O202" s="3"/>
      </tp>
      <tp>
        <v>32.006661743560301</v>
        <stp/>
        <stp>EM_S_VAL_PE_TTM</stp>
        <stp>2</stp>
        <stp>600211.SH</stp>
        <stp>2018-05-21</stp>
        <tr r="O191" s="3"/>
      </tp>
      <tp>
        <v>56.1051442082032</v>
        <stp/>
        <stp>EM_S_VAL_PE_TTM</stp>
        <stp>2</stp>
        <stp>300171.SZ</stp>
        <stp>2018-05-21</stp>
        <tr r="O118" s="3"/>
      </tp>
      <tp>
        <v>95.106436329098997</v>
        <stp/>
        <stp>EM_S_VAL_PE_TTM</stp>
        <stp>2</stp>
        <stp>300181.SZ</stp>
        <stp>2018-05-21</stp>
        <tr r="O119" s="3"/>
      </tp>
      <tp>
        <v>16.172164068903299</v>
        <stp/>
        <stp>EM_S_VAL_PE_TTM</stp>
        <stp>2</stp>
        <stp>600161.SH</stp>
        <stp>2018-05-21</stp>
        <tr r="O189" s="3"/>
      </tp>
      <tp>
        <v>35.6861290832449</v>
        <stp/>
        <stp>EM_S_VAL_PE_TTM</stp>
        <stp>2</stp>
        <stp>603811.SH</stp>
        <stp>2018-05-21</stp>
        <tr r="O268" s="3"/>
      </tp>
      <tp>
        <v>62.797042852977803</v>
        <stp/>
        <stp>EM_S_VAL_PE_TTM</stp>
        <stp>2</stp>
        <stp>603301.SH</stp>
        <stp>2018-05-21</stp>
        <tr r="O254" s="3"/>
      </tp>
      <tp>
        <v>52.522549716980897</v>
        <stp/>
        <stp>EM_S_VAL_PE_TTM</stp>
        <stp>2</stp>
        <stp>002901.SZ</stp>
        <stp>2018-05-21</stp>
        <tr r="O98" s="3"/>
      </tp>
      <tp>
        <v>53.047256562177601</v>
        <stp/>
        <stp>EM_S_VAL_PE_TTM</stp>
        <stp>2</stp>
        <stp>002821.SZ</stp>
        <stp>2018-05-21</stp>
        <tr r="O90" s="3"/>
      </tp>
      <tp>
        <v>32.193150856962603</v>
        <stp/>
        <stp>EM_S_VAL_PE_TTM</stp>
        <stp>2</stp>
        <stp>002551.SZ</stp>
        <stp>2018-05-21</stp>
        <tr r="O71" s="3"/>
      </tp>
      <tp>
        <v>26.051806404763301</v>
        <stp/>
        <stp>EM_S_VAL_PE_TTM</stp>
        <stp>2</stp>
        <stp>002581.SZ</stp>
        <stp>2018-05-21</stp>
        <tr r="O73" s="3"/>
      </tp>
      <tp>
        <v>52.045242775344498</v>
        <stp/>
        <stp>EM_S_VAL_PE_TTM</stp>
        <stp>2</stp>
        <stp>002411.SZ</stp>
        <stp>2018-05-21</stp>
        <tr r="O62" s="3"/>
      </tp>
      <tp>
        <v>15.850194139327799</v>
        <stp/>
        <stp>EM_S_VAL_PE_TTM</stp>
        <stp>2</stp>
        <stp>002001.SZ</stp>
        <stp>2018-05-21</stp>
        <tr r="O33" s="3"/>
      </tp>
      <tp>
        <v>20.027478936643099</v>
        <stp/>
        <stp>EM_S_VAL_PE_TTM</stp>
        <stp>2</stp>
        <stp>000790.SZ</stp>
        <stp>2018-05-21</stp>
        <tr r="O25" s="3"/>
      </tp>
      <tp>
        <v>17.874798737116901</v>
        <stp/>
        <stp>EM_S_VAL_PE_TTM</stp>
        <stp>2</stp>
        <stp>600750.SH</stp>
        <stp>2018-05-21</stp>
        <tr r="O228" s="3"/>
      </tp>
      <tp>
        <v>19.034799363803</v>
        <stp/>
        <stp>EM_S_VAL_PE_TTM</stp>
        <stp>2</stp>
        <stp>000650.SZ</stp>
        <stp>2018-05-21</stp>
        <tr r="O18" s="3"/>
      </tp>
      <tp>
        <v>106.475105515501</v>
        <stp/>
        <stp>EM_S_VAL_PE_TTM</stp>
        <stp>2</stp>
        <stp>300630.SZ</stp>
        <stp>2018-05-21</stp>
        <tr r="O167" s="3"/>
      </tp>
      <tp>
        <v>235.61431991649999</v>
        <stp/>
        <stp>EM_S_VAL_PE_TTM</stp>
        <stp>2</stp>
        <stp>000590.SZ</stp>
        <stp>2018-05-21</stp>
        <tr r="O15" s="3"/>
      </tp>
      <tp>
        <v>29.822858613167799</v>
        <stp/>
        <stp>EM_S_VAL_PE_TTM</stp>
        <stp>2</stp>
        <stp>600530.SH</stp>
        <stp>2018-05-21</stp>
        <tr r="O214" s="3"/>
      </tp>
      <tp>
        <v>25.565786099476199</v>
        <stp/>
        <stp>EM_S_VAL_PE_TTM</stp>
        <stp>2</stp>
        <stp>600420.SH</stp>
        <stp>2018-05-21</stp>
        <tr r="O204" s="3"/>
      </tp>
      <tp>
        <v>8.1911357914875893</v>
        <stp/>
        <stp>EM_S_VAL_PE_TTM</stp>
        <stp>2</stp>
        <stp>600380.SH</stp>
        <stp>2018-05-21</stp>
        <tr r="O203" s="3"/>
      </tp>
      <tp>
        <v>56.864124647830501</v>
        <stp/>
        <stp>EM_S_VAL_PE_TTM</stp>
        <stp>2</stp>
        <stp>000150.SZ</stp>
        <stp>2018-05-21</stp>
        <tr r="O5" s="3"/>
      </tp>
      <tp>
        <v>183.05192608016799</v>
        <stp/>
        <stp>EM_S_VAL_PE_TTM</stp>
        <stp>2</stp>
        <stp>300110.SZ</stp>
        <stp>2018-05-21</stp>
        <tr r="O113" s="3"/>
      </tp>
      <tp>
        <v>297.23592571240101</v>
        <stp/>
        <stp>EM_S_VAL_PE_TTM</stp>
        <stp>2</stp>
        <stp>300030.SZ</stp>
        <stp>2018-05-21</stp>
        <tr r="O108" s="3"/>
      </tp>
      <tp>
        <v>75.361159413039204</v>
        <stp/>
        <stp>EM_S_VAL_PE_TTM</stp>
        <stp>2</stp>
        <stp>600080.SH</stp>
        <stp>2018-05-21</stp>
        <tr r="O185" s="3"/>
      </tp>
      <tp>
        <v>21.694460290865901</v>
        <stp/>
        <stp>EM_S_VAL_PE_TTM</stp>
        <stp>2</stp>
        <stp>600090.SH</stp>
        <stp>2018-05-21</stp>
        <tr r="O187" s="3"/>
      </tp>
      <tp>
        <v>51.113491847387301</v>
        <stp/>
        <stp>EM_S_VAL_PE_TTM</stp>
        <stp>2</stp>
        <stp>603880.SH</stp>
        <stp>2018-05-21</stp>
        <tr r="O270" s="3"/>
      </tp>
      <tp>
        <v>44.990709412678498</v>
        <stp/>
        <stp>EM_S_VAL_PE_TTM</stp>
        <stp>2</stp>
        <stp>603520.SH</stp>
        <stp>2018-05-21</stp>
        <tr r="O260" s="3"/>
      </tp>
      <tp>
        <v>31.634657921114599</v>
        <stp/>
        <stp>EM_S_VAL_PE_TTM</stp>
        <stp>2</stp>
        <stp>002900.SZ</stp>
        <stp>2018-05-21</stp>
        <tr r="O97" s="3"/>
      </tp>
      <tp>
        <v>38.1253489557729</v>
        <stp/>
        <stp>EM_S_VAL_PE_TTM</stp>
        <stp>2</stp>
        <stp>002880.SZ</stp>
        <stp>2018-05-21</stp>
        <tr r="O95" s="3"/>
      </tp>
      <tp>
        <v>134.838836956867</v>
        <stp/>
        <stp>EM_S_VAL_PE_TTM</stp>
        <stp>2</stp>
        <stp>002750.SZ</stp>
        <stp>2018-05-21</stp>
        <tr r="O85" s="3"/>
      </tp>
      <tp>
        <v>40.197054894690197</v>
        <stp/>
        <stp>EM_S_VAL_PE_TTM</stp>
        <stp>2</stp>
        <stp>002680.SZ</stp>
        <stp>2018-05-21</stp>
        <tr r="O80" s="3"/>
      </tp>
      <tp>
        <v>43.932845978442302</v>
        <stp/>
        <stp>EM_S_VAL_PE_TTM</stp>
        <stp>2</stp>
        <stp>002550.SZ</stp>
        <stp>2018-05-21</stp>
        <tr r="O70" s="3"/>
      </tp>
      <tp>
        <v>45.323136826267103</v>
        <stp/>
        <stp>EM_S_VAL_PE_TTM</stp>
        <stp>2</stp>
        <stp>002370.SZ</stp>
        <stp>2018-05-21</stp>
        <tr r="O58" s="3"/>
      </tp>
      <tp>
        <v>46.197525749544198</v>
        <stp/>
        <stp>EM_S_VAL_PE_TTM</stp>
        <stp>2</stp>
        <stp>002390.SZ</stp>
        <stp>2018-05-21</stp>
        <tr r="O59" s="3"/>
      </tp>
      <tp>
        <v>31.582465283456902</v>
        <stp/>
        <stp>EM_S_VAL_PE_TTM</stp>
        <stp>2</stp>
        <stp>002020.SZ</stp>
        <stp>2018-05-21</stp>
        <tr r="O36" s="3"/>
      </tp>
      <tp>
        <v>142.55016983928601</v>
        <stp/>
        <stp>EM_S_VAL_PE_TTM</stp>
        <stp>2</stp>
        <stp>002030.SZ</stp>
        <stp>2018-05-21</stp>
        <tr r="O38" s="3"/>
      </tp>
      <tp>
        <v>-58.403867622368502</v>
        <stp/>
        <stp>EM_S_VAL_PE_TTM</stp>
        <stp>2</stp>
        <stp>000908.SZ</stp>
        <stp>2013-12-31</stp>
        <tr r="S26" s="3"/>
      </tp>
      <tp>
        <v>45.844708321092497</v>
        <stp/>
        <stp>EM_S_VAL_PE_TTM</stp>
        <stp>2</stp>
        <stp>600998.SH</stp>
        <stp>2013-12-31</stp>
        <tr r="S243" s="3"/>
      </tp>
      <tp>
        <v>89.2737090551162</v>
        <stp/>
        <stp>EM_S_VAL_PE_TTM</stp>
        <stp>2</stp>
        <stp>000788.SZ</stp>
        <stp>2013-12-31</stp>
        <tr r="S24" s="3"/>
      </tp>
      <tp>
        <v>53.139146939363499</v>
        <stp/>
        <stp>EM_S_VAL_PE_TTM</stp>
        <stp>2</stp>
        <stp>600488.SH</stp>
        <stp>2013-12-31</stp>
        <tr r="S208" s="3"/>
      </tp>
      <tp>
        <v>383.27615855945498</v>
        <stp/>
        <stp>EM_S_VAL_PE_TTM</stp>
        <stp>2</stp>
        <stp>000518.SZ</stp>
        <stp>2013-12-31</stp>
        <tr r="S12" s="3"/>
      </tp>
      <tp>
        <v>31.899541996352902</v>
        <stp/>
        <stp>EM_S_VAL_PE_TTM</stp>
        <stp>2</stp>
        <stp>000538.SZ</stp>
        <stp>2013-12-31</stp>
        <tr r="S13" s="3"/>
      </tp>
      <tp t="s">
        <v/>
        <stp/>
        <stp>EM_S_VAL_PE_TTM</stp>
        <stp>2</stp>
        <stp>300558.SZ</stp>
        <stp>2013-12-31</stp>
        <tr r="S160" s="3"/>
      </tp>
      <tp>
        <v>21.724582944936</v>
        <stp/>
        <stp>EM_S_VAL_PE_TTM</stp>
        <stp>2</stp>
        <stp>600518.SH</stp>
        <stp>2013-12-31</stp>
        <tr r="S211" s="3"/>
      </tp>
      <tp>
        <v>-14.9282877781284</v>
        <stp/>
        <stp>EM_S_VAL_PE_TTM</stp>
        <stp>2</stp>
        <stp>600538.SH</stp>
        <stp>2013-12-31</stp>
        <tr r="S216" s="3"/>
      </tp>
      <tp>
        <v>106.678523587238</v>
        <stp/>
        <stp>EM_S_VAL_PE_TTM</stp>
        <stp>2</stp>
        <stp>300238.SZ</stp>
        <stp>2013-12-31</stp>
        <tr r="S125" s="3"/>
      </tp>
      <tp>
        <v>58.174550003256499</v>
        <stp/>
        <stp>EM_S_VAL_PE_TTM</stp>
        <stp>2</stp>
        <stp>300298.SZ</stp>
        <stp>2013-12-31</stp>
        <tr r="S135" s="3"/>
      </tp>
      <tp>
        <v>44.366769526607399</v>
        <stp/>
        <stp>EM_S_VAL_PE_TTM</stp>
        <stp>2</stp>
        <stp>300318.SZ</stp>
        <stp>2013-12-31</stp>
        <tr r="S137" s="3"/>
      </tp>
      <tp t="s">
        <v/>
        <stp/>
        <stp>EM_S_VAL_PE_TTM</stp>
        <stp>2</stp>
        <stp>300358.SZ</stp>
        <stp>2013-12-31</stp>
        <tr r="S141" s="3"/>
      </tp>
      <tp>
        <v>15.8154811908457</v>
        <stp/>
        <stp>EM_S_VAL_PE_TTM</stp>
        <stp>2</stp>
        <stp>200028.SZ</stp>
        <stp>2013-12-31</stp>
        <tr r="S101" s="3"/>
      </tp>
      <tp>
        <v>25.885265924047701</v>
        <stp/>
        <stp>EM_S_VAL_PE_TTM</stp>
        <stp>2</stp>
        <stp>000028.SZ</stp>
        <stp>2013-12-31</stp>
        <tr r="S3" s="3"/>
      </tp>
      <tp>
        <v>96.318919000562104</v>
        <stp/>
        <stp>EM_S_VAL_PE_TTM</stp>
        <stp>2</stp>
        <stp>000078.SZ</stp>
        <stp>2013-12-31</stp>
        <tr r="S4" s="3"/>
      </tp>
      <tp>
        <v>38.442795014113898</v>
        <stp/>
        <stp>EM_S_VAL_PE_TTM</stp>
        <stp>2</stp>
        <stp>300108.SZ</stp>
        <stp>2013-12-31</stp>
        <tr r="S112" s="3"/>
      </tp>
      <tp>
        <v>46.302572182505799</v>
        <stp/>
        <stp>EM_S_VAL_PE_TTM</stp>
        <stp>2</stp>
        <stp>300158.SZ</stp>
        <stp>2013-12-31</stp>
        <tr r="S117" s="3"/>
      </tp>
      <tp>
        <v>38.044439861188501</v>
        <stp/>
        <stp>EM_S_VAL_PE_TTM</stp>
        <stp>2</stp>
        <stp>000963.SZ</stp>
        <stp>2018-05-21</stp>
        <tr r="O30" s="3"/>
      </tp>
      <tp>
        <v>28.477995542546601</v>
        <stp/>
        <stp>EM_S_VAL_PE_TTM</stp>
        <stp>2</stp>
        <stp>600993.SH</stp>
        <stp>2018-05-21</stp>
        <tr r="O242" s="3"/>
      </tp>
      <tp>
        <v>74.065955084829</v>
        <stp/>
        <stp>EM_S_VAL_PE_TTM</stp>
        <stp>2</stp>
        <stp>600833.SH</stp>
        <stp>2018-05-21</stp>
        <tr r="O237" s="3"/>
      </tp>
      <tp>
        <v>43.449702903564202</v>
        <stp/>
        <stp>EM_S_VAL_PE_TTM</stp>
        <stp>2</stp>
        <stp>300723.SZ</stp>
        <stp>2018-05-21</stp>
        <tr r="O179" s="3"/>
      </tp>
      <tp>
        <v>23.8729814631027</v>
        <stp/>
        <stp>EM_S_VAL_PE_TTM</stp>
        <stp>2</stp>
        <stp>600713.SH</stp>
        <stp>2018-05-21</stp>
        <tr r="O226" s="3"/>
      </tp>
      <tp>
        <v>64.756197056182401</v>
        <stp/>
        <stp>EM_S_VAL_PE_TTM</stp>
        <stp>2</stp>
        <stp>600763.SH</stp>
        <stp>2018-05-21</stp>
        <tr r="O229" s="3"/>
      </tp>
      <tp>
        <v>62.903777445687901</v>
        <stp/>
        <stp>EM_S_VAL_PE_TTM</stp>
        <stp>2</stp>
        <stp>300653.SZ</stp>
        <stp>2018-05-21</stp>
        <tr r="O172" s="3"/>
      </tp>
      <tp>
        <v>13.534130084256599</v>
        <stp/>
        <stp>EM_S_VAL_PE_TTM</stp>
        <stp>2</stp>
        <stp>000623.SZ</stp>
        <stp>2018-05-21</stp>
        <tr r="O17" s="3"/>
      </tp>
      <tp>
        <v>76.264514575772097</v>
        <stp/>
        <stp>EM_S_VAL_PE_TTM</stp>
        <stp>2</stp>
        <stp>300633.SZ</stp>
        <stp>2018-05-21</stp>
        <tr r="O168" s="3"/>
      </tp>
      <tp>
        <v>37.3854222206988</v>
        <stp/>
        <stp>EM_S_VAL_PE_TTM</stp>
        <stp>2</stp>
        <stp>300683.SZ</stp>
        <stp>2018-05-21</stp>
        <tr r="O175" s="3"/>
      </tp>
      <tp>
        <v>32.383733783786099</v>
        <stp/>
        <stp>EM_S_VAL_PE_TTM</stp>
        <stp>2</stp>
        <stp>600613.SH</stp>
        <stp>2018-05-21</stp>
        <tr r="O222" s="3"/>
      </tp>
      <tp>
        <v>65.771160340658497</v>
        <stp/>
        <stp>EM_S_VAL_PE_TTM</stp>
        <stp>2</stp>
        <stp>300573.SZ</stp>
        <stp>2018-05-21</stp>
        <tr r="O162" s="3"/>
      </tp>
      <tp>
        <v>-12084.5465814897</v>
        <stp/>
        <stp>EM_S_VAL_PE_TTM</stp>
        <stp>2</stp>
        <stp>000503.SZ</stp>
        <stp>2018-05-21</stp>
        <tr r="O10" s="3"/>
      </tp>
      <tp>
        <v>8.80029269865366</v>
        <stp/>
        <stp>EM_S_VAL_PE_TTM</stp>
        <stp>2</stp>
        <stp>000513.SZ</stp>
        <stp>2018-05-21</stp>
        <tr r="O11" s="3"/>
      </tp>
      <tp>
        <v>42.016712761416002</v>
        <stp/>
        <stp>EM_S_VAL_PE_TTM</stp>
        <stp>2</stp>
        <stp>300583.SZ</stp>
        <stp>2018-05-21</stp>
        <tr r="O163" s="3"/>
      </tp>
      <tp>
        <v>32.573068883555997</v>
        <stp/>
        <stp>EM_S_VAL_PE_TTM</stp>
        <stp>2</stp>
        <stp>600513.SH</stp>
        <stp>2018-05-21</stp>
        <tr r="O210" s="3"/>
      </tp>
      <tp>
        <v>53.871822571362898</v>
        <stp/>
        <stp>EM_S_VAL_PE_TTM</stp>
        <stp>2</stp>
        <stp>300453.SZ</stp>
        <stp>2018-05-21</stp>
        <tr r="O152" s="3"/>
      </tp>
      <tp>
        <v>37.909718513376298</v>
        <stp/>
        <stp>EM_S_VAL_PE_TTM</stp>
        <stp>2</stp>
        <stp>300463.SZ</stp>
        <stp>2018-05-21</stp>
        <tr r="O153" s="3"/>
      </tp>
      <tp>
        <v>17.793120675146699</v>
        <stp/>
        <stp>EM_S_VAL_PE_TTM</stp>
        <stp>2</stp>
        <stp>000423.SZ</stp>
        <stp>2018-05-21</stp>
        <tr r="O9" s="3"/>
      </tp>
      <tp>
        <v>185.64277981759901</v>
        <stp/>
        <stp>EM_S_VAL_PE_TTM</stp>
        <stp>2</stp>
        <stp>000403.SZ</stp>
        <stp>2018-05-21</stp>
        <tr r="O7" s="3"/>
      </tp>
      <tp>
        <v>80.758878814844707</v>
        <stp/>
        <stp>EM_S_VAL_PE_TTM</stp>
        <stp>2</stp>
        <stp>300363.SZ</stp>
        <stp>2018-05-21</stp>
        <tr r="O142" s="3"/>
      </tp>
      <tp>
        <v>70.042948553162006</v>
        <stp/>
        <stp>EM_S_VAL_PE_TTM</stp>
        <stp>2</stp>
        <stp>300273.SZ</stp>
        <stp>2018-05-21</stp>
        <tr r="O132" s="3"/>
      </tp>
      <tp>
        <v>25.973564628364802</v>
        <stp/>
        <stp>EM_S_VAL_PE_TTM</stp>
        <stp>2</stp>
        <stp>300233.SZ</stp>
        <stp>2018-05-21</stp>
        <tr r="O124" s="3"/>
      </tp>
      <tp>
        <v>37.905907279601998</v>
        <stp/>
        <stp>EM_S_VAL_PE_TTM</stp>
        <stp>2</stp>
        <stp>000153.SZ</stp>
        <stp>2018-05-21</stp>
        <tr r="O6" s="3"/>
      </tp>
      <tp>
        <v>69.9220313129929</v>
        <stp/>
        <stp>EM_S_VAL_PE_TTM</stp>
        <stp>2</stp>
        <stp>300003.SZ</stp>
        <stp>2018-05-21</stp>
        <tr r="O102" s="3"/>
      </tp>
      <tp t="s">
        <v/>
        <stp/>
        <stp>EM_S_VAL_PE_TTM</stp>
        <stp>2</stp>
        <stp>002898.SZ</stp>
        <stp>2013-12-31</stp>
        <tr r="S96" s="3"/>
      </tp>
      <tp>
        <v>94.856561006595101</v>
        <stp/>
        <stp>EM_S_VAL_PE_TTM</stp>
        <stp>2</stp>
        <stp>603963.SH</stp>
        <stp>2018-05-21</stp>
        <tr r="O275" s="3"/>
      </tp>
      <tp>
        <v>55.555511414714402</v>
        <stp/>
        <stp>EM_S_VAL_PE_TTM</stp>
        <stp>2</stp>
        <stp>603883.SH</stp>
        <stp>2018-05-21</stp>
        <tr r="O272" s="3"/>
      </tp>
      <tp t="s">
        <v/>
        <stp/>
        <stp>EM_S_VAL_PE_TTM</stp>
        <stp>2</stp>
        <stp>002728.SZ</stp>
        <stp>2013-12-31</stp>
        <tr r="S83" s="3"/>
      </tp>
      <tp t="s">
        <v/>
        <stp/>
        <stp>EM_S_VAL_PE_TTM</stp>
        <stp>2</stp>
        <stp>002758.SZ</stp>
        <stp>2013-12-31</stp>
        <tr r="S86" s="3"/>
      </tp>
      <tp t="s">
        <v/>
        <stp/>
        <stp>EM_S_VAL_PE_TTM</stp>
        <stp>2</stp>
        <stp>002788.SZ</stp>
        <stp>2013-12-31</stp>
        <tr r="S88" s="3"/>
      </tp>
      <tp>
        <v>55.214976843587998</v>
        <stp/>
        <stp>EM_S_VAL_PE_TTM</stp>
        <stp>2</stp>
        <stp>603233.SH</stp>
        <stp>2018-05-21</stp>
        <tr r="O252" s="3"/>
      </tp>
      <tp>
        <v>40.357239931398802</v>
        <stp/>
        <stp>EM_S_VAL_PE_TTM</stp>
        <stp>2</stp>
        <stp>002038.SZ</stp>
        <stp>2013-12-31</stp>
        <tr r="S39" s="3"/>
      </tp>
      <tp>
        <v>96.446086661898605</v>
        <stp/>
        <stp>EM_S_VAL_PE_TTM</stp>
        <stp>2</stp>
        <stp>002118.SZ</stp>
        <stp>2013-12-31</stp>
        <tr r="S44" s="3"/>
      </tp>
      <tp>
        <v>163.68689306400299</v>
        <stp/>
        <stp>EM_S_VAL_PE_TTM</stp>
        <stp>2</stp>
        <stp>002198.SZ</stp>
        <stp>2013-12-31</stp>
        <tr r="S46" s="3"/>
      </tp>
      <tp>
        <v>49.593600656459898</v>
        <stp/>
        <stp>EM_S_VAL_PE_TTM</stp>
        <stp>2</stp>
        <stp>002923.SZ</stp>
        <stp>2018-05-21</stp>
        <tr r="O100" s="3"/>
      </tp>
      <tp t="s">
        <v/>
        <stp/>
        <stp>EM_S_VAL_PE_TTM</stp>
        <stp>2</stp>
        <stp>603858.SH</stp>
        <stp>2013-12-31</stp>
        <tr r="S269" s="3"/>
      </tp>
      <tp>
        <v>53.115180684360404</v>
        <stp/>
        <stp>EM_S_VAL_PE_TTM</stp>
        <stp>2</stp>
        <stp>002873.SZ</stp>
        <stp>2018-05-21</stp>
        <tr r="O94" s="3"/>
      </tp>
      <tp t="s">
        <v/>
        <stp/>
        <stp>EM_S_VAL_PE_TTM</stp>
        <stp>2</stp>
        <stp>603998.SH</stp>
        <stp>2013-12-31</stp>
        <tr r="S278" s="3"/>
      </tp>
      <tp>
        <v>50.436286575946198</v>
        <stp/>
        <stp>EM_S_VAL_PE_TTM</stp>
        <stp>2</stp>
        <stp>002773.SZ</stp>
        <stp>2018-05-21</stp>
        <tr r="O87" s="3"/>
      </tp>
      <tp t="s">
        <v/>
        <stp/>
        <stp>EM_S_VAL_PE_TTM</stp>
        <stp>2</stp>
        <stp>603658.SH</stp>
        <stp>2013-12-31</stp>
        <tr r="S263" s="3"/>
      </tp>
      <tp>
        <v>59.9312391980584</v>
        <stp/>
        <stp>EM_S_VAL_PE_TTM</stp>
        <stp>2</stp>
        <stp>002653.SZ</stp>
        <stp>2018-05-21</stp>
        <tr r="O78" s="3"/>
      </tp>
      <tp>
        <v>32.104303498103199</v>
        <stp/>
        <stp>EM_S_VAL_PE_TTM</stp>
        <stp>2</stp>
        <stp>002603.SZ</stp>
        <stp>2018-05-21</stp>
        <tr r="O75" s="3"/>
      </tp>
      <tp>
        <v>273.67655621360598</v>
        <stp/>
        <stp>EM_S_VAL_PE_TTM</stp>
        <stp>2</stp>
        <stp>002693.SZ</stp>
        <stp>2018-05-21</stp>
        <tr r="O81" s="3"/>
      </tp>
      <tp>
        <v>22.1021562958991</v>
        <stp/>
        <stp>EM_S_VAL_PE_TTM</stp>
        <stp>2</stp>
        <stp>002433.SZ</stp>
        <stp>2018-05-21</stp>
        <tr r="O67" s="3"/>
      </tp>
      <tp t="s">
        <v/>
        <stp/>
        <stp>EM_S_VAL_PE_TTM</stp>
        <stp>2</stp>
        <stp>603538.SH</stp>
        <stp>2013-12-31</stp>
        <tr r="S261" s="3"/>
      </tp>
      <tp>
        <v>46.378809446004198</v>
        <stp/>
        <stp>EM_S_VAL_PE_TTM</stp>
        <stp>2</stp>
        <stp>002393.SZ</stp>
        <stp>2018-05-21</stp>
        <tr r="O60" s="3"/>
      </tp>
      <tp>
        <v>33.810622306874698</v>
        <stp/>
        <stp>EM_S_VAL_PE_TTM</stp>
        <stp>2</stp>
        <stp>002223.SZ</stp>
        <stp>2018-05-21</stp>
        <tr r="O48" s="3"/>
      </tp>
      <tp t="s">
        <v/>
        <stp/>
        <stp>EM_S_VAL_PE_TTM</stp>
        <stp>2</stp>
        <stp>603368.SH</stp>
        <stp>2013-12-31</stp>
        <tr r="S257" s="3"/>
      </tp>
      <tp t="s">
        <v/>
        <stp/>
        <stp>EM_S_VAL_PE_TTM</stp>
        <stp>2</stp>
        <stp>603168.SH</stp>
        <stp>2013-12-31</stp>
        <tr r="S249" s="3"/>
      </tp>
      <tp t="s">
        <v/>
        <stp/>
        <stp>EM_S_VAL_PE_TTM</stp>
        <stp>2</stp>
        <stp>603108.SH</stp>
        <stp>2013-12-31</stp>
        <tr r="S246" s="3"/>
      </tp>
      <tp>
        <v>56.513657263226499</v>
        <stp/>
        <stp>EM_S_VAL_PE_TTM</stp>
        <stp>2</stp>
        <stp>600829.SH</stp>
        <stp>2013-12-31</stp>
        <tr r="S236" s="3"/>
      </tp>
      <tp>
        <v>28.342510010176699</v>
        <stp/>
        <stp>EM_S_VAL_PE_TTM</stp>
        <stp>2</stp>
        <stp>000919.SZ</stp>
        <stp>2013-12-31</stp>
        <tr r="S28" s="3"/>
      </tp>
      <tp>
        <v>21.311166822349499</v>
        <stp/>
        <stp>EM_S_VAL_PE_TTM</stp>
        <stp>2</stp>
        <stp>000999.SZ</stp>
        <stp>2013-12-31</stp>
        <tr r="S32" s="3"/>
      </tp>
      <tp>
        <v>18.595491362701999</v>
        <stp/>
        <stp>EM_S_VAL_PE_TTM</stp>
        <stp>2</stp>
        <stp>000989.SZ</stp>
        <stp>2013-12-31</stp>
        <tr r="S31" s="3"/>
      </tp>
      <tp t="s">
        <v/>
        <stp/>
        <stp>EM_S_VAL_PE_TTM</stp>
        <stp>2</stp>
        <stp>300639.SZ</stp>
        <stp>2013-12-31</stp>
        <tr r="S170" s="3"/>
      </tp>
      <tp>
        <v>31.184234416436698</v>
        <stp/>
        <stp>EM_S_VAL_PE_TTM</stp>
        <stp>2</stp>
        <stp>000739.SZ</stp>
        <stp>2013-12-31</stp>
        <tr r="S21" s="3"/>
      </tp>
      <tp>
        <v>-32.184805779994797</v>
        <stp/>
        <stp>EM_S_VAL_PE_TTM</stp>
        <stp>2</stp>
        <stp>600789.SH</stp>
        <stp>2013-12-31</stp>
        <tr r="S233" s="3"/>
      </tp>
      <tp t="s">
        <v/>
        <stp/>
        <stp>EM_S_VAL_PE_TTM</stp>
        <stp>2</stp>
        <stp>300439.SZ</stp>
        <stp>2013-12-31</stp>
        <tr r="S150" s="3"/>
      </tp>
      <tp>
        <v>34.350438235261102</v>
        <stp/>
        <stp>EM_S_VAL_PE_TTM</stp>
        <stp>2</stp>
        <stp>600479.SH</stp>
        <stp>2013-12-31</stp>
        <tr r="S207" s="3"/>
      </tp>
      <tp t="s">
        <v/>
        <stp/>
        <stp>EM_S_VAL_PE_TTM</stp>
        <stp>2</stp>
        <stp>300529.SZ</stp>
        <stp>2013-12-31</stp>
        <tr r="S158" s="3"/>
      </tp>
      <tp t="s">
        <v/>
        <stp/>
        <stp>EM_S_VAL_PE_TTM</stp>
        <stp>2</stp>
        <stp>300519.SZ</stp>
        <stp>2013-12-31</stp>
        <tr r="S157" s="3"/>
      </tp>
      <tp>
        <v>20.421613769987498</v>
        <stp/>
        <stp>EM_S_VAL_PE_TTM</stp>
        <stp>2</stp>
        <stp>600529.SH</stp>
        <stp>2013-12-31</stp>
        <tr r="S213" s="3"/>
      </tp>
      <tp>
        <v>49.445275027686797</v>
        <stp/>
        <stp>EM_S_VAL_PE_TTM</stp>
        <stp>2</stp>
        <stp>300239.SZ</stp>
        <stp>2013-12-31</stp>
        <tr r="S126" s="3"/>
      </tp>
      <tp>
        <v>44.896773911524797</v>
        <stp/>
        <stp>EM_S_VAL_PE_TTM</stp>
        <stp>2</stp>
        <stp>300289.SZ</stp>
        <stp>2013-12-31</stp>
        <tr r="S133" s="3"/>
      </tp>
      <tp>
        <v>30.403429911116099</v>
        <stp/>
        <stp>EM_S_VAL_PE_TTM</stp>
        <stp>2</stp>
        <stp>600329.SH</stp>
        <stp>2013-12-31</stp>
        <tr r="S200" s="3"/>
      </tp>
      <tp>
        <v>25.177833075147799</v>
        <stp/>
        <stp>EM_S_VAL_PE_TTM</stp>
        <stp>2</stp>
        <stp>300039.SZ</stp>
        <stp>2013-12-31</stp>
        <tr r="S109" s="3"/>
      </tp>
      <tp>
        <v>44.784748989339803</v>
        <stp/>
        <stp>EM_S_VAL_PE_TTM</stp>
        <stp>2</stp>
        <stp>300009.SZ</stp>
        <stp>2013-12-31</stp>
        <tr r="S104" s="3"/>
      </tp>
      <tp>
        <v>480.07385777464799</v>
        <stp/>
        <stp>EM_S_VAL_PE_TTM</stp>
        <stp>2</stp>
        <stp>300049.SZ</stp>
        <stp>2013-12-31</stp>
        <tr r="S110" s="3"/>
      </tp>
      <tp>
        <v>38.488710494057699</v>
        <stp/>
        <stp>EM_S_VAL_PE_TTM</stp>
        <stp>2</stp>
        <stp>600079.SH</stp>
        <stp>2013-12-31</stp>
        <tr r="S184" s="3"/>
      </tp>
      <tp>
        <v>87.100340111226103</v>
        <stp/>
        <stp>EM_S_VAL_PE_TTM</stp>
        <stp>2</stp>
        <stp>300199.SZ</stp>
        <stp>2013-12-31</stp>
        <tr r="S121" s="3"/>
      </tp>
      <tp>
        <v>-21.962429661517302</v>
        <stp/>
        <stp>EM_S_VAL_PE_TTM</stp>
        <stp>2</stp>
        <stp>600129.SH</stp>
        <stp>2013-12-31</stp>
        <tr r="S188" s="3"/>
      </tp>
      <tp>
        <v>22.487663637694901</v>
        <stp/>
        <stp>EM_S_VAL_PE_TTM</stp>
        <stp>2</stp>
        <stp>000952.SZ</stp>
        <stp>2018-05-21</stp>
        <tr r="O29" s="3"/>
      </tp>
      <tp>
        <v>251.978201626675</v>
        <stp/>
        <stp>EM_S_VAL_PE_TTM</stp>
        <stp>2</stp>
        <stp>600812.SH</stp>
        <stp>2018-05-21</stp>
        <tr r="O235" s="3"/>
      </tp>
      <tp>
        <v>54.384255157323103</v>
        <stp/>
        <stp>EM_S_VAL_PE_TTM</stp>
        <stp>2</stp>
        <stp>300702.SZ</stp>
        <stp>2018-05-21</stp>
        <tr r="O177" s="3"/>
      </tp>
      <tp>
        <v>49.660714092894501</v>
        <stp/>
        <stp>EM_S_VAL_PE_TTM</stp>
        <stp>2</stp>
        <stp>300642.SZ</stp>
        <stp>2018-05-21</stp>
        <tr r="O171" s="3"/>
      </tp>
      <tp>
        <v>367.30721230352901</v>
        <stp/>
        <stp>EM_S_VAL_PE_TTM</stp>
        <stp>2</stp>
        <stp>300562.SZ</stp>
        <stp>2018-05-21</stp>
        <tr r="O161" s="3"/>
      </tp>
      <tp>
        <v>24.984628261603699</v>
        <stp/>
        <stp>EM_S_VAL_PE_TTM</stp>
        <stp>2</stp>
        <stp>600572.SH</stp>
        <stp>2018-05-21</stp>
        <tr r="O219" s="3"/>
      </tp>
      <tp>
        <v>46.8062745039974</v>
        <stp/>
        <stp>EM_S_VAL_PE_TTM</stp>
        <stp>2</stp>
        <stp>300452.SZ</stp>
        <stp>2018-05-21</stp>
        <tr r="O151" s="3"/>
      </tp>
      <tp>
        <v>69.271657504621501</v>
        <stp/>
        <stp>EM_S_VAL_PE_TTM</stp>
        <stp>2</stp>
        <stp>300412.SZ</stp>
        <stp>2018-05-21</stp>
        <tr r="O148" s="3"/>
      </tp>
      <tp>
        <v>63.260965415195201</v>
        <stp/>
        <stp>EM_S_VAL_PE_TTM</stp>
        <stp>2</stp>
        <stp>300482.SZ</stp>
        <stp>2018-05-21</stp>
        <tr r="O154" s="3"/>
      </tp>
      <tp>
        <v>23.4938074536805</v>
        <stp/>
        <stp>EM_S_VAL_PE_TTM</stp>
        <stp>2</stp>
        <stp>600422.SH</stp>
        <stp>2018-05-21</stp>
        <tr r="O205" s="3"/>
      </tp>
      <tp>
        <v>27.8174516284205</v>
        <stp/>
        <stp>EM_S_VAL_PE_TTM</stp>
        <stp>2</stp>
        <stp>600332.SH</stp>
        <stp>2018-05-21</stp>
        <tr r="O201" s="3"/>
      </tp>
      <tp>
        <v>514.98141559921396</v>
        <stp/>
        <stp>EM_S_VAL_PE_TTM</stp>
        <stp>2</stp>
        <stp>600222.SH</stp>
        <stp>2018-05-21</stp>
        <tr r="O193" s="3"/>
      </tp>
      <tp>
        <v>57.6274549203699</v>
        <stp/>
        <stp>EM_S_VAL_PE_TTM</stp>
        <stp>2</stp>
        <stp>600272.SH</stp>
        <stp>2018-05-21</stp>
        <tr r="O197" s="3"/>
      </tp>
      <tp>
        <v>23.3774250578502</v>
        <stp/>
        <stp>EM_S_VAL_PE_TTM</stp>
        <stp>2</stp>
        <stp>600252.SH</stp>
        <stp>2018-05-21</stp>
        <tr r="O195" s="3"/>
      </tp>
      <tp>
        <v>-78.161312166663507</v>
        <stp/>
        <stp>EM_S_VAL_PE_TTM</stp>
        <stp>2</stp>
        <stp>300142.SZ</stp>
        <stp>2018-05-21</stp>
        <tr r="O115" s="3"/>
      </tp>
      <tp>
        <v>118.00053559833199</v>
        <stp/>
        <stp>EM_S_VAL_PE_TTM</stp>
        <stp>2</stp>
        <stp>300122.SZ</stp>
        <stp>2018-05-21</stp>
        <tr r="O114" s="3"/>
      </tp>
      <tp>
        <v>25.136644941832699</v>
        <stp/>
        <stp>EM_S_VAL_PE_TTM</stp>
        <stp>2</stp>
        <stp>600062.SH</stp>
        <stp>2018-05-21</stp>
        <tr r="O183" s="3"/>
      </tp>
      <tp>
        <v>75.186368870713594</v>
        <stp/>
        <stp>EM_S_VAL_PE_TTM</stp>
        <stp>2</stp>
        <stp>603882.SH</stp>
        <stp>2018-05-21</stp>
        <tr r="O271" s="3"/>
      </tp>
      <tp>
        <v>41.422366024873902</v>
        <stp/>
        <stp>EM_S_VAL_PE_TTM</stp>
        <stp>2</stp>
        <stp>002589.SZ</stp>
        <stp>2013-12-31</stp>
        <tr r="S74" s="3"/>
      </tp>
      <tp>
        <v>68.951313691311498</v>
        <stp/>
        <stp>EM_S_VAL_PE_TTM</stp>
        <stp>2</stp>
        <stp>002219.SZ</stp>
        <stp>2013-12-31</stp>
        <tr r="S47" s="3"/>
      </tp>
      <tp>
        <v>65.280887873920094</v>
        <stp/>
        <stp>EM_S_VAL_PE_TTM</stp>
        <stp>2</stp>
        <stp>002349.SZ</stp>
        <stp>2013-12-31</stp>
        <tr r="S56" s="3"/>
      </tp>
      <tp>
        <v>37.270846448993098</v>
        <stp/>
        <stp>EM_S_VAL_PE_TTM</stp>
        <stp>2</stp>
        <stp>002399.SZ</stp>
        <stp>2013-12-31</stp>
        <tr r="S61" s="3"/>
      </tp>
      <tp>
        <v>60.557801557905897</v>
        <stp/>
        <stp>EM_S_VAL_PE_TTM</stp>
        <stp>2</stp>
        <stp>603222.SH</stp>
        <stp>2018-05-21</stp>
        <tr r="O250" s="3"/>
      </tp>
      <tp>
        <v>1100.9492972763501</v>
        <stp/>
        <stp>EM_S_VAL_PE_TTM</stp>
        <stp>2</stp>
        <stp>002019.SZ</stp>
        <stp>2013-12-31</stp>
        <tr r="S35" s="3"/>
      </tp>
      <tp>
        <v>-30.2385130888544</v>
        <stp/>
        <stp>EM_S_VAL_PE_TTM</stp>
        <stp>2</stp>
        <stp>002099.SZ</stp>
        <stp>2013-12-31</stp>
        <tr r="S41" s="3"/>
      </tp>
      <tp>
        <v>25.416138884830598</v>
        <stp/>
        <stp>EM_S_VAL_PE_TTM</stp>
        <stp>2</stp>
        <stp>002872.SZ</stp>
        <stp>2018-05-21</stp>
        <tr r="O93" s="3"/>
      </tp>
      <tp t="s">
        <v/>
        <stp/>
        <stp>EM_S_VAL_PE_TTM</stp>
        <stp>2</stp>
        <stp>603939.SH</stp>
        <stp>2013-12-31</stp>
        <tr r="S274" s="3"/>
      </tp>
      <tp t="s">
        <v/>
        <stp/>
        <stp>EM_S_VAL_PE_TTM</stp>
        <stp>2</stp>
        <stp>603669.SH</stp>
        <stp>2013-12-31</stp>
        <tr r="S264" s="3"/>
      </tp>
      <tp>
        <v>20.909527378529901</v>
        <stp/>
        <stp>EM_S_VAL_PE_TTM</stp>
        <stp>2</stp>
        <stp>002462.SZ</stp>
        <stp>2018-05-21</stp>
        <tr r="O69" s="3"/>
      </tp>
      <tp>
        <v>51.859318279952099</v>
        <stp/>
        <stp>EM_S_VAL_PE_TTM</stp>
        <stp>2</stp>
        <stp>002422.SZ</stp>
        <stp>2018-05-21</stp>
        <tr r="O64" s="3"/>
      </tp>
      <tp>
        <v>-24.127146797072999</v>
        <stp/>
        <stp>EM_S_VAL_PE_TTM</stp>
        <stp>2</stp>
        <stp>002432.SZ</stp>
        <stp>2018-05-21</stp>
        <tr r="O66" s="3"/>
      </tp>
      <tp>
        <v>42.942341483534904</v>
        <stp/>
        <stp>EM_S_VAL_PE_TTM</stp>
        <stp>2</stp>
        <stp>002412.SZ</stp>
        <stp>2018-05-21</stp>
        <tr r="O63" s="3"/>
      </tp>
      <tp>
        <v>36.665092036383399</v>
        <stp/>
        <stp>EM_S_VAL_PE_TTM</stp>
        <stp>2</stp>
        <stp>002332.SZ</stp>
        <stp>2018-05-21</stp>
        <tr r="O55" s="3"/>
      </tp>
      <tp t="s">
        <v/>
        <stp/>
        <stp>EM_S_VAL_PE_TTM</stp>
        <stp>2</stp>
        <stp>603259.SH</stp>
        <stp>2013-12-31</stp>
        <tr r="S253" s="3"/>
      </tp>
      <tp t="s">
        <v/>
        <stp/>
        <stp>EM_S_VAL_PE_TTM</stp>
        <stp>2</stp>
        <stp>603229.SH</stp>
        <stp>2013-12-31</stp>
        <tr r="S251" s="3"/>
      </tp>
      <tp>
        <v>45.759550587116699</v>
        <stp/>
        <stp>EM_S_VAL_PE_TTM</stp>
        <stp>2</stp>
        <stp>002262.SZ</stp>
        <stp>2018-05-21</stp>
        <tr r="O50" s="3"/>
      </tp>
      <tp>
        <v>-1283.7404144535201</v>
        <stp/>
        <stp>EM_S_VAL_PE_TTM</stp>
        <stp>2</stp>
        <stp>002252.SZ</stp>
        <stp>2018-05-21</stp>
        <tr r="O49" s="3"/>
      </tp>
      <tp t="s">
        <v/>
        <stp/>
        <stp>EM_S_VAL_PE_TTM</stp>
        <stp>2</stp>
        <stp>603309.SH</stp>
        <stp>2013-12-31</stp>
        <tr r="S255" s="3"/>
      </tp>
      <tp>
        <v>22.2124540411255</v>
        <stp/>
        <stp>EM_S_VAL_PE_TTM</stp>
        <stp>2</stp>
        <stp>002102.SZ</stp>
        <stp>2018-05-21</stp>
        <tr r="O42" s="3"/>
      </tp>
      <tp t="s">
        <v/>
        <stp/>
        <stp>EM_S_VAL_PE_TTM</stp>
        <stp>2</stp>
        <stp>603079.SH</stp>
        <stp>2013-12-31</stp>
        <tr r="S245" s="3"/>
      </tp>
      <tp>
        <v>34.528449291279003</v>
        <stp/>
        <stp>EM_S_VAL_PE_TTM</stp>
        <stp>2</stp>
        <stp>002022.SZ</stp>
        <stp>2018-05-21</stp>
        <tr r="O37" s="3"/>
      </tp>
      <tp t="s">
        <v/>
        <stp/>
        <stp>EM_S_VAL_PE_TTM</stp>
        <stp>2</stp>
        <stp>603139.SH</stp>
        <stp>2013-12-31</stp>
        <tr r="S248" s="3"/>
      </tp>
      <tp>
        <v>80.019970074527393</v>
        <stp/>
        <stp>EM_S_VAL_PE_TTM</stp>
        <stp>2</stp>
        <stp>600851.SH</stp>
        <stp>2014-12-31</stp>
        <tr r="R238" s="3"/>
      </tp>
      <tp>
        <v>91.180291523800193</v>
        <stp/>
        <stp>EM_S_VAL_PE_TTM</stp>
        <stp>2</stp>
        <stp>600833.SH</stp>
        <stp>2016-12-31</stp>
        <tr r="P237" s="3"/>
      </tp>
      <tp>
        <v>-17.9671218122004</v>
        <stp/>
        <stp>EM_S_VAL_PE_TTM</stp>
        <stp>2</stp>
        <stp>600896.SH</stp>
        <stp>2013-12-31</stp>
        <tr r="S240" s="3"/>
      </tp>
      <tp>
        <v>25.666752345308801</v>
        <stp/>
        <stp>EM_S_VAL_PE_TTM</stp>
        <stp>2</stp>
        <stp>000963.SZ</stp>
        <stp>2016-12-31</stp>
        <tr r="P30" s="3"/>
      </tp>
      <tp>
        <v>37.202699160915301</v>
        <stp/>
        <stp>EM_S_VAL_PE_TTM</stp>
        <stp>2</stp>
        <stp>600976.SH</stp>
        <stp>2013-12-31</stp>
        <tr r="S241" s="3"/>
      </tp>
      <tp>
        <v>35.1733279051127</v>
        <stp/>
        <stp>EM_S_VAL_PE_TTM</stp>
        <stp>2</stp>
        <stp>600993.SH</stp>
        <stp>2016-12-31</stp>
        <tr r="P242" s="3"/>
      </tp>
      <tp t="s">
        <v/>
        <stp/>
        <stp>EM_S_VAL_PE_TTM</stp>
        <stp>2</stp>
        <stp>300630.SZ</stp>
        <stp>2015-12-31</stp>
        <tr r="Q167" s="3"/>
      </tp>
      <tp t="s">
        <v/>
        <stp/>
        <stp>EM_S_VAL_PE_TTM</stp>
        <stp>2</stp>
        <stp>300633.SZ</stp>
        <stp>2016-12-31</stp>
        <tr r="P168" s="3"/>
      </tp>
      <tp t="s">
        <v/>
        <stp/>
        <stp>EM_S_VAL_PE_TTM</stp>
        <stp>2</stp>
        <stp>300636.SZ</stp>
        <stp>2013-12-31</stp>
        <tr r="S169" s="3"/>
      </tp>
      <tp t="s">
        <v/>
        <stp/>
        <stp>EM_S_VAL_PE_TTM</stp>
        <stp>2</stp>
        <stp>300601.SZ</stp>
        <stp>2014-12-31</stp>
        <tr r="R166" s="3"/>
      </tp>
      <tp>
        <v>14.924941054911001</v>
        <stp/>
        <stp>EM_S_VAL_PE_TTM</stp>
        <stp>2</stp>
        <stp>000623.SZ</stp>
        <stp>2016-12-31</stp>
        <tr r="P17" s="3"/>
      </tp>
      <tp>
        <v>35.796742456609003</v>
        <stp/>
        <stp>EM_S_VAL_PE_TTM</stp>
        <stp>2</stp>
        <stp>000650.SZ</stp>
        <stp>2015-12-31</stp>
        <tr r="Q18" s="3"/>
      </tp>
      <tp t="s">
        <v/>
        <stp/>
        <stp>EM_S_VAL_PE_TTM</stp>
        <stp>2</stp>
        <stp>300676.SZ</stp>
        <stp>2013-12-31</stp>
        <tr r="S173" s="3"/>
      </tp>
      <tp>
        <v>45.535089141512302</v>
        <stp/>
        <stp>EM_S_VAL_PE_TTM</stp>
        <stp>2</stp>
        <stp>000661.SZ</stp>
        <stp>2014-12-31</stp>
        <tr r="R19" s="3"/>
      </tp>
      <tp t="s">
        <v/>
        <stp/>
        <stp>EM_S_VAL_PE_TTM</stp>
        <stp>2</stp>
        <stp>300653.SZ</stp>
        <stp>2016-12-31</stp>
        <tr r="P172" s="3"/>
      </tp>
      <tp t="s">
        <v/>
        <stp/>
        <stp>EM_S_VAL_PE_TTM</stp>
        <stp>2</stp>
        <stp>300683.SZ</stp>
        <stp>2016-12-31</stp>
        <tr r="P175" s="3"/>
      </tp>
      <tp>
        <v>252.80828882146599</v>
        <stp/>
        <stp>EM_S_VAL_PE_TTM</stp>
        <stp>2</stp>
        <stp>600671.SH</stp>
        <stp>2014-12-31</stp>
        <tr r="R225" s="3"/>
      </tp>
      <tp>
        <v>44.656977090568198</v>
        <stp/>
        <stp>EM_S_VAL_PE_TTM</stp>
        <stp>2</stp>
        <stp>600613.SH</stp>
        <stp>2016-12-31</stp>
        <tr r="P222" s="3"/>
      </tp>
      <tp t="s">
        <v/>
        <stp/>
        <stp>EM_S_VAL_PE_TTM</stp>
        <stp>2</stp>
        <stp>300723.SZ</stp>
        <stp>2016-12-31</stp>
        <tr r="P179" s="3"/>
      </tp>
      <tp>
        <v>82.844080191495095</v>
        <stp/>
        <stp>EM_S_VAL_PE_TTM</stp>
        <stp>2</stp>
        <stp>000756.SZ</stp>
        <stp>2013-12-31</stp>
        <tr r="S22" s="3"/>
      </tp>
      <tp>
        <v>459.377689205867</v>
        <stp/>
        <stp>EM_S_VAL_PE_TTM</stp>
        <stp>2</stp>
        <stp>000766.SZ</stp>
        <stp>2013-12-31</stp>
        <tr r="S23" s="3"/>
      </tp>
      <tp>
        <v>-835.96022066238299</v>
        <stp/>
        <stp>EM_S_VAL_PE_TTM</stp>
        <stp>2</stp>
        <stp>000790.SZ</stp>
        <stp>2015-12-31</stp>
        <tr r="Q25" s="3"/>
      </tp>
      <tp>
        <v>31.9283707271988</v>
        <stp/>
        <stp>EM_S_VAL_PE_TTM</stp>
        <stp>2</stp>
        <stp>600750.SH</stp>
        <stp>2015-12-31</stp>
        <tr r="Q228" s="3"/>
      </tp>
      <tp>
        <v>-306.09195564035701</v>
        <stp/>
        <stp>EM_S_VAL_PE_TTM</stp>
        <stp>2</stp>
        <stp>600771.SH</stp>
        <stp>2014-12-31</stp>
        <tr r="R231" s="3"/>
      </tp>
      <tp>
        <v>55.491128572963198</v>
        <stp/>
        <stp>EM_S_VAL_PE_TTM</stp>
        <stp>2</stp>
        <stp>600763.SH</stp>
        <stp>2016-12-31</stp>
        <tr r="P229" s="3"/>
      </tp>
      <tp>
        <v>43.507406028123803</v>
        <stp/>
        <stp>EM_S_VAL_PE_TTM</stp>
        <stp>2</stp>
        <stp>600713.SH</stp>
        <stp>2016-12-31</stp>
        <tr r="P226" s="3"/>
      </tp>
      <tp>
        <v>-20.330147425597499</v>
        <stp/>
        <stp>EM_S_VAL_PE_TTM</stp>
        <stp>2</stp>
        <stp>600721.SH</stp>
        <stp>2014-12-31</stp>
        <tr r="R227" s="3"/>
      </tp>
      <tp>
        <v>108.035780086016</v>
        <stp/>
        <stp>EM_S_VAL_PE_TTM</stp>
        <stp>2</stp>
        <stp>600796.SH</stp>
        <stp>2013-12-31</stp>
        <tr r="S234" s="3"/>
      </tp>
      <tp>
        <v>128.438693543721</v>
        <stp/>
        <stp>EM_S_VAL_PE_TTM</stp>
        <stp>2</stp>
        <stp>600781.SH</stp>
        <stp>2014-12-31</stp>
        <tr r="R232" s="3"/>
      </tp>
      <tp>
        <v>68.973439548653204</v>
        <stp/>
        <stp>EM_S_VAL_PE_TTM</stp>
        <stp>2</stp>
        <stp>000411.SZ</stp>
        <stp>2014-12-31</stp>
        <tr r="R8" s="3"/>
      </tp>
      <tp>
        <v>130.78213325520699</v>
        <stp/>
        <stp>EM_S_VAL_PE_TTM</stp>
        <stp>2</stp>
        <stp>000403.SZ</stp>
        <stp>2016-12-31</stp>
        <tr r="P7" s="3"/>
      </tp>
      <tp t="s">
        <v/>
        <stp/>
        <stp>EM_S_VAL_PE_TTM</stp>
        <stp>2</stp>
        <stp>300436.SZ</stp>
        <stp>2013-12-31</stp>
        <tr r="S149" s="3"/>
      </tp>
      <tp>
        <v>79.507474455506596</v>
        <stp/>
        <stp>EM_S_VAL_PE_TTM</stp>
        <stp>2</stp>
        <stp>300401.SZ</stp>
        <stp>2014-12-31</stp>
        <tr r="R145" s="3"/>
      </tp>
      <tp t="s">
        <v/>
        <stp/>
        <stp>EM_S_VAL_PE_TTM</stp>
        <stp>2</stp>
        <stp>300406.SZ</stp>
        <stp>2013-12-31</stp>
        <tr r="S147" s="3"/>
      </tp>
      <tp>
        <v>20.470077546344999</v>
        <stp/>
        <stp>EM_S_VAL_PE_TTM</stp>
        <stp>2</stp>
        <stp>000423.SZ</stp>
        <stp>2016-12-31</stp>
        <tr r="P9" s="3"/>
      </tp>
      <tp>
        <v>45.215535722950897</v>
        <stp/>
        <stp>EM_S_VAL_PE_TTM</stp>
        <stp>2</stp>
        <stp>300463.SZ</stp>
        <stp>2016-12-31</stp>
        <tr r="P153" s="3"/>
      </tp>
      <tp>
        <v>80.050122274569503</v>
        <stp/>
        <stp>EM_S_VAL_PE_TTM</stp>
        <stp>2</stp>
        <stp>300453.SZ</stp>
        <stp>2016-12-31</stp>
        <tr r="P152" s="3"/>
      </tp>
      <tp>
        <v>35.871183151308998</v>
        <stp/>
        <stp>EM_S_VAL_PE_TTM</stp>
        <stp>2</stp>
        <stp>600436.SH</stp>
        <stp>2013-12-31</stp>
        <tr r="S206" s="3"/>
      </tp>
      <tp>
        <v>51.9219894317037</v>
        <stp/>
        <stp>EM_S_VAL_PE_TTM</stp>
        <stp>2</stp>
        <stp>600420.SH</stp>
        <stp>2015-12-31</stp>
        <tr r="Q204" s="3"/>
      </tp>
      <tp>
        <v>34.140437429969197</v>
        <stp/>
        <stp>EM_S_VAL_PE_TTM</stp>
        <stp>2</stp>
        <stp>000513.SZ</stp>
        <stp>2016-12-31</stp>
        <tr r="P11" s="3"/>
      </tp>
      <tp>
        <v>1081.46871835039</v>
        <stp/>
        <stp>EM_S_VAL_PE_TTM</stp>
        <stp>2</stp>
        <stp>000503.SZ</stp>
        <stp>2016-12-31</stp>
        <tr r="P10" s="3"/>
      </tp>
      <tp>
        <v>60.223828270653598</v>
        <stp/>
        <stp>EM_S_VAL_PE_TTM</stp>
        <stp>2</stp>
        <stp>300573.SZ</stp>
        <stp>2016-12-31</stp>
        <tr r="P162" s="3"/>
      </tp>
      <tp>
        <v>78.2689313444194</v>
        <stp/>
        <stp>EM_S_VAL_PE_TTM</stp>
        <stp>2</stp>
        <stp>000566.SZ</stp>
        <stp>2013-12-31</stp>
        <tr r="S14" s="3"/>
      </tp>
      <tp>
        <v>-104.026085831852</v>
        <stp/>
        <stp>EM_S_VAL_PE_TTM</stp>
        <stp>2</stp>
        <stp>000590.SZ</stp>
        <stp>2015-12-31</stp>
        <tr r="Q15" s="3"/>
      </tp>
      <tp t="s">
        <v/>
        <stp/>
        <stp>EM_S_VAL_PE_TTM</stp>
        <stp>2</stp>
        <stp>300583.SZ</stp>
        <stp>2016-12-31</stp>
        <tr r="P163" s="3"/>
      </tp>
      <tp>
        <v>-385.163460429971</v>
        <stp/>
        <stp>EM_S_VAL_PE_TTM</stp>
        <stp>2</stp>
        <stp>600566.SH</stp>
        <stp>2013-12-31</stp>
        <tr r="S218" s="3"/>
      </tp>
      <tp>
        <v>31.9015764227027</v>
        <stp/>
        <stp>EM_S_VAL_PE_TTM</stp>
        <stp>2</stp>
        <stp>600511.SH</stp>
        <stp>2014-12-31</stp>
        <tr r="R209" s="3"/>
      </tp>
      <tp>
        <v>66.073577957830807</v>
        <stp/>
        <stp>EM_S_VAL_PE_TTM</stp>
        <stp>2</stp>
        <stp>600513.SH</stp>
        <stp>2016-12-31</stp>
        <tr r="P210" s="3"/>
      </tp>
      <tp>
        <v>51.739142529777403</v>
        <stp/>
        <stp>EM_S_VAL_PE_TTM</stp>
        <stp>2</stp>
        <stp>600530.SH</stp>
        <stp>2015-12-31</stp>
        <tr r="Q214" s="3"/>
      </tp>
      <tp>
        <v>41.235090629210603</v>
        <stp/>
        <stp>EM_S_VAL_PE_TTM</stp>
        <stp>2</stp>
        <stp>600521.SH</stp>
        <stp>2014-12-31</stp>
        <tr r="R212" s="3"/>
      </tp>
      <tp>
        <v>43.542597695436399</v>
        <stp/>
        <stp>EM_S_VAL_PE_TTM</stp>
        <stp>2</stp>
        <stp>300233.SZ</stp>
        <stp>2016-12-31</stp>
        <tr r="P124" s="3"/>
      </tp>
      <tp>
        <v>72.500663640650998</v>
        <stp/>
        <stp>EM_S_VAL_PE_TTM</stp>
        <stp>2</stp>
        <stp>300206.SZ</stp>
        <stp>2013-12-31</stp>
        <tr r="S123" s="3"/>
      </tp>
      <tp>
        <v>73.5310709431715</v>
        <stp/>
        <stp>EM_S_VAL_PE_TTM</stp>
        <stp>2</stp>
        <stp>300273.SZ</stp>
        <stp>2016-12-31</stp>
        <tr r="P132" s="3"/>
      </tp>
      <tp>
        <v>71.521021745540295</v>
        <stp/>
        <stp>EM_S_VAL_PE_TTM</stp>
        <stp>2</stp>
        <stp>300246.SZ</stp>
        <stp>2013-12-31</stp>
        <tr r="S128" s="3"/>
      </tp>
      <tp>
        <v>43.095709331886297</v>
        <stp/>
        <stp>EM_S_VAL_PE_TTM</stp>
        <stp>2</stp>
        <stp>600276.SH</stp>
        <stp>2013-12-31</stp>
        <tr r="S198" s="3"/>
      </tp>
      <tp>
        <v>122.850344542645</v>
        <stp/>
        <stp>EM_S_VAL_PE_TTM</stp>
        <stp>2</stp>
        <stp>600211.SH</stp>
        <stp>2014-12-31</stp>
        <tr r="R191" s="3"/>
      </tp>
      <tp>
        <v>17.788514465998102</v>
        <stp/>
        <stp>EM_S_VAL_PE_TTM</stp>
        <stp>2</stp>
        <stp>600216.SH</stp>
        <stp>2013-12-31</stp>
        <tr r="S192" s="3"/>
      </tp>
      <tp>
        <v>75.015241324716996</v>
        <stp/>
        <stp>EM_S_VAL_PE_TTM</stp>
        <stp>2</stp>
        <stp>300326.SZ</stp>
        <stp>2013-12-31</stp>
        <tr r="S138" s="3"/>
      </tp>
      <tp>
        <v>57.605106207494003</v>
        <stp/>
        <stp>EM_S_VAL_PE_TTM</stp>
        <stp>2</stp>
        <stp>300363.SZ</stp>
        <stp>2016-12-31</stp>
        <tr r="P142" s="3"/>
      </tp>
      <tp>
        <v>51.033858606028197</v>
        <stp/>
        <stp>EM_S_VAL_PE_TTM</stp>
        <stp>2</stp>
        <stp>300381.SZ</stp>
        <stp>2014-12-31</stp>
        <tr r="R143" s="3"/>
      </tp>
      <tp t="s">
        <v/>
        <stp/>
        <stp>EM_S_VAL_PE_TTM</stp>
        <stp>2</stp>
        <stp>300396.SZ</stp>
        <stp>2013-12-31</stp>
        <tr r="S144" s="3"/>
      </tp>
      <tp>
        <v>39.7542071932236</v>
        <stp/>
        <stp>EM_S_VAL_PE_TTM</stp>
        <stp>2</stp>
        <stp>600351.SH</stp>
        <stp>2014-12-31</stp>
        <tr r="R202" s="3"/>
      </tp>
      <tp>
        <v>44.534976788951397</v>
        <stp/>
        <stp>EM_S_VAL_PE_TTM</stp>
        <stp>2</stp>
        <stp>600380.SH</stp>
        <stp>2015-12-31</stp>
        <tr r="Q203" s="3"/>
      </tp>
      <tp>
        <v>45.292126504590101</v>
        <stp/>
        <stp>EM_S_VAL_PE_TTM</stp>
        <stp>2</stp>
        <stp>300026.SZ</stp>
        <stp>2013-12-31</stp>
        <tr r="S107" s="3"/>
      </tp>
      <tp>
        <v>146.12094643889699</v>
        <stp/>
        <stp>EM_S_VAL_PE_TTM</stp>
        <stp>2</stp>
        <stp>300030.SZ</stp>
        <stp>2015-12-31</stp>
        <tr r="Q108" s="3"/>
      </tp>
      <tp>
        <v>48.185944774416697</v>
        <stp/>
        <stp>EM_S_VAL_PE_TTM</stp>
        <stp>2</stp>
        <stp>300003.SZ</stp>
        <stp>2016-12-31</stp>
        <tr r="P102" s="3"/>
      </tp>
      <tp>
        <v>115.77156228979101</v>
        <stp/>
        <stp>EM_S_VAL_PE_TTM</stp>
        <stp>2</stp>
        <stp>300006.SZ</stp>
        <stp>2013-12-31</stp>
        <tr r="S103" s="3"/>
      </tp>
      <tp>
        <v>38.392767650054999</v>
        <stp/>
        <stp>EM_S_VAL_PE_TTM</stp>
        <stp>2</stp>
        <stp>300016.SZ</stp>
        <stp>2013-12-31</stp>
        <tr r="S106" s="3"/>
      </tp>
      <tp>
        <v>103.372307038456</v>
        <stp/>
        <stp>EM_S_VAL_PE_TTM</stp>
        <stp>2</stp>
        <stp>300086.SZ</stp>
        <stp>2013-12-31</stp>
        <tr r="S111" s="3"/>
      </tp>
      <tp>
        <v>25.844919204229299</v>
        <stp/>
        <stp>EM_S_VAL_PE_TTM</stp>
        <stp>2</stp>
        <stp>600056.SH</stp>
        <stp>2013-12-31</stp>
        <tr r="S182" s="3"/>
      </tp>
      <tp>
        <v>213.823422722185</v>
        <stp/>
        <stp>EM_S_VAL_PE_TTM</stp>
        <stp>2</stp>
        <stp>600090.SH</stp>
        <stp>2015-12-31</stp>
        <tr r="Q187" s="3"/>
      </tp>
      <tp>
        <v>184.84455099375199</v>
        <stp/>
        <stp>EM_S_VAL_PE_TTM</stp>
        <stp>2</stp>
        <stp>600080.SH</stp>
        <stp>2015-12-31</stp>
        <tr r="Q185" s="3"/>
      </tp>
      <tp>
        <v>319.78134668509</v>
        <stp/>
        <stp>EM_S_VAL_PE_TTM</stp>
        <stp>2</stp>
        <stp>300110.SZ</stp>
        <stp>2015-12-31</stp>
        <tr r="Q113" s="3"/>
      </tp>
      <tp>
        <v>569.82751490561498</v>
        <stp/>
        <stp>EM_S_VAL_PE_TTM</stp>
        <stp>2</stp>
        <stp>000150.SZ</stp>
        <stp>2015-12-31</stp>
        <tr r="Q5" s="3"/>
      </tp>
      <tp>
        <v>99.091833282205698</v>
        <stp/>
        <stp>EM_S_VAL_PE_TTM</stp>
        <stp>2</stp>
        <stp>000153.SZ</stp>
        <stp>2016-12-31</stp>
        <tr r="P6" s="3"/>
      </tp>
      <tp>
        <v>26.3423224498111</v>
        <stp/>
        <stp>EM_S_VAL_PE_TTM</stp>
        <stp>2</stp>
        <stp>300171.SZ</stp>
        <stp>2014-12-31</stp>
        <tr r="R118" s="3"/>
      </tp>
      <tp>
        <v>42.992630876989999</v>
        <stp/>
        <stp>EM_S_VAL_PE_TTM</stp>
        <stp>2</stp>
        <stp>300181.SZ</stp>
        <stp>2014-12-31</stp>
        <tr r="R119" s="3"/>
      </tp>
      <tp>
        <v>45.6584526053594</v>
        <stp/>
        <stp>EM_S_VAL_PE_TTM</stp>
        <stp>2</stp>
        <stp>600161.SH</stp>
        <stp>2014-12-31</stp>
        <tr r="R189" s="3"/>
      </tp>
      <tp>
        <v>23.6000102888502</v>
        <stp/>
        <stp>EM_S_VAL_PE_TTM</stp>
        <stp>2</stp>
        <stp>600196.SH</stp>
        <stp>2013-12-31</stp>
        <tr r="S190" s="3"/>
      </tp>
      <tp t="s">
        <v/>
        <stp/>
        <stp>EM_S_VAL_PE_TTM</stp>
        <stp>2</stp>
        <stp>002821.SZ</stp>
        <stp>2014-12-31</stp>
        <tr r="R90" s="3"/>
      </tp>
      <tp t="s">
        <v/>
        <stp/>
        <stp>EM_S_VAL_PE_TTM</stp>
        <stp>2</stp>
        <stp>002826.SZ</stp>
        <stp>2013-12-31</stp>
        <tr r="S91" s="3"/>
      </tp>
      <tp t="s">
        <v/>
        <stp/>
        <stp>EM_S_VAL_PE_TTM</stp>
        <stp>2</stp>
        <stp>002873.SZ</stp>
        <stp>2016-12-31</stp>
        <tr r="P94" s="3"/>
      </tp>
      <tp t="s">
        <v/>
        <stp/>
        <stp>EM_S_VAL_PE_TTM</stp>
        <stp>2</stp>
        <stp>002880.SZ</stp>
        <stp>2015-12-31</stp>
        <tr r="Q95" s="3"/>
      </tp>
      <tp t="s">
        <v/>
        <stp/>
        <stp>EM_S_VAL_PE_TTM</stp>
        <stp>2</stp>
        <stp>002900.SZ</stp>
        <stp>2015-12-31</stp>
        <tr r="Q97" s="3"/>
      </tp>
      <tp t="s">
        <v/>
        <stp/>
        <stp>EM_S_VAL_PE_TTM</stp>
        <stp>2</stp>
        <stp>002901.SZ</stp>
        <stp>2014-12-31</stp>
        <tr r="R98" s="3"/>
      </tp>
      <tp t="s">
        <v/>
        <stp/>
        <stp>EM_S_VAL_PE_TTM</stp>
        <stp>2</stp>
        <stp>002923.SZ</stp>
        <stp>2016-12-31</stp>
        <tr r="P100" s="3"/>
      </tp>
      <tp>
        <v>36.375653258949697</v>
        <stp/>
        <stp>EM_S_VAL_PE_TTM</stp>
        <stp>2</stp>
        <stp>002603.SZ</stp>
        <stp>2016-12-31</stp>
        <tr r="P75" s="3"/>
      </tp>
      <tp>
        <v>34.120355357741403</v>
        <stp/>
        <stp>EM_S_VAL_PE_TTM</stp>
        <stp>2</stp>
        <stp>002626.SZ</stp>
        <stp>2013-12-31</stp>
        <tr r="S76" s="3"/>
      </tp>
      <tp>
        <v>41.568187315458502</v>
        <stp/>
        <stp>EM_S_VAL_PE_TTM</stp>
        <stp>2</stp>
        <stp>002653.SZ</stp>
        <stp>2016-12-31</stp>
        <tr r="P78" s="3"/>
      </tp>
      <tp>
        <v>-21.033581436087601</v>
        <stp/>
        <stp>EM_S_VAL_PE_TTM</stp>
        <stp>2</stp>
        <stp>002693.SZ</stp>
        <stp>2016-12-31</stp>
        <tr r="P81" s="3"/>
      </tp>
      <tp>
        <v>3991.7854814179</v>
        <stp/>
        <stp>EM_S_VAL_PE_TTM</stp>
        <stp>2</stp>
        <stp>002680.SZ</stp>
        <stp>2015-12-31</stp>
        <tr r="Q80" s="3"/>
      </tp>
      <tp>
        <v>133.94851503814499</v>
        <stp/>
        <stp>EM_S_VAL_PE_TTM</stp>
        <stp>2</stp>
        <stp>002750.SZ</stp>
        <stp>2015-12-31</stp>
        <tr r="Q85" s="3"/>
      </tp>
      <tp>
        <v>84.171365966421405</v>
        <stp/>
        <stp>EM_S_VAL_PE_TTM</stp>
        <stp>2</stp>
        <stp>002773.SZ</stp>
        <stp>2016-12-31</stp>
        <tr r="P87" s="3"/>
      </tp>
      <tp>
        <v>329.88117266982903</v>
        <stp/>
        <stp>EM_S_VAL_PE_TTM</stp>
        <stp>2</stp>
        <stp>002411.SZ</stp>
        <stp>2014-12-31</stp>
        <tr r="R62" s="3"/>
      </tp>
      <tp>
        <v>38.218928174974998</v>
        <stp/>
        <stp>EM_S_VAL_PE_TTM</stp>
        <stp>2</stp>
        <stp>002433.SZ</stp>
        <stp>2016-12-31</stp>
        <tr r="P67" s="3"/>
      </tp>
      <tp>
        <v>52.828157091179001</v>
        <stp/>
        <stp>EM_S_VAL_PE_TTM</stp>
        <stp>2</stp>
        <stp>002550.SZ</stp>
        <stp>2015-12-31</stp>
        <tr r="Q70" s="3"/>
      </tp>
      <tp>
        <v>76.956933364589702</v>
        <stp/>
        <stp>EM_S_VAL_PE_TTM</stp>
        <stp>2</stp>
        <stp>002551.SZ</stp>
        <stp>2014-12-31</stp>
        <tr r="R71" s="3"/>
      </tp>
      <tp>
        <v>56.768065328261798</v>
        <stp/>
        <stp>EM_S_VAL_PE_TTM</stp>
        <stp>2</stp>
        <stp>002566.SZ</stp>
        <stp>2013-12-31</stp>
        <tr r="S72" s="3"/>
      </tp>
      <tp>
        <v>52.453444147441502</v>
        <stp/>
        <stp>EM_S_VAL_PE_TTM</stp>
        <stp>2</stp>
        <stp>002581.SZ</stp>
        <stp>2014-12-31</stp>
        <tr r="R73" s="3"/>
      </tp>
      <tp>
        <v>44.648530429391101</v>
        <stp/>
        <stp>EM_S_VAL_PE_TTM</stp>
        <stp>2</stp>
        <stp>002223.SZ</stp>
        <stp>2016-12-31</stp>
        <tr r="P48" s="3"/>
      </tp>
      <tp>
        <v>129.743079088239</v>
        <stp/>
        <stp>EM_S_VAL_PE_TTM</stp>
        <stp>2</stp>
        <stp>002370.SZ</stp>
        <stp>2015-12-31</stp>
        <tr r="Q58" s="3"/>
      </tp>
      <tp>
        <v>94.771663105706395</v>
        <stp/>
        <stp>EM_S_VAL_PE_TTM</stp>
        <stp>2</stp>
        <stp>002390.SZ</stp>
        <stp>2015-12-31</stp>
        <tr r="Q59" s="3"/>
      </tp>
      <tp>
        <v>101.86068857785899</v>
        <stp/>
        <stp>EM_S_VAL_PE_TTM</stp>
        <stp>2</stp>
        <stp>002393.SZ</stp>
        <stp>2016-12-31</stp>
        <tr r="P60" s="3"/>
      </tp>
      <tp>
        <v>16.785112229411499</v>
        <stp/>
        <stp>EM_S_VAL_PE_TTM</stp>
        <stp>2</stp>
        <stp>002001.SZ</stp>
        <stp>2014-12-31</stp>
        <tr r="R33" s="3"/>
      </tp>
      <tp>
        <v>203.347886493728</v>
        <stp/>
        <stp>EM_S_VAL_PE_TTM</stp>
        <stp>2</stp>
        <stp>002030.SZ</stp>
        <stp>2015-12-31</stp>
        <tr r="Q38" s="3"/>
      </tp>
      <tp>
        <v>67.731106284941603</v>
        <stp/>
        <stp>EM_S_VAL_PE_TTM</stp>
        <stp>2</stp>
        <stp>002020.SZ</stp>
        <stp>2015-12-31</stp>
        <tr r="Q36" s="3"/>
      </tp>
      <tp>
        <v>-197.09864538894001</v>
        <stp/>
        <stp>EM_S_VAL_PE_TTM</stp>
        <stp>2</stp>
        <stp>002166.SZ</stp>
        <stp>2013-12-31</stp>
        <tr r="S45" s="3"/>
      </tp>
      <tp t="s">
        <v/>
        <stp/>
        <stp>EM_S_VAL_PE_TTM</stp>
        <stp>2</stp>
        <stp>603811.SH</stp>
        <stp>2014-12-31</stp>
        <tr r="R268" s="3"/>
      </tp>
      <tp t="s">
        <v/>
        <stp/>
        <stp>EM_S_VAL_PE_TTM</stp>
        <stp>2</stp>
        <stp>603896.SH</stp>
        <stp>2013-12-31</stp>
        <tr r="S273" s="3"/>
      </tp>
      <tp t="s">
        <v/>
        <stp/>
        <stp>EM_S_VAL_PE_TTM</stp>
        <stp>2</stp>
        <stp>603880.SH</stp>
        <stp>2015-12-31</stp>
        <tr r="Q270" s="3"/>
      </tp>
      <tp>
        <v>43.751381506103399</v>
        <stp/>
        <stp>EM_S_VAL_PE_TTM</stp>
        <stp>2</stp>
        <stp>603883.SH</stp>
        <stp>2016-12-31</stp>
        <tr r="P272" s="3"/>
      </tp>
      <tp t="s">
        <v/>
        <stp/>
        <stp>EM_S_VAL_PE_TTM</stp>
        <stp>2</stp>
        <stp>603976.SH</stp>
        <stp>2013-12-31</stp>
        <tr r="S276" s="3"/>
      </tp>
      <tp t="s">
        <v/>
        <stp/>
        <stp>EM_S_VAL_PE_TTM</stp>
        <stp>2</stp>
        <stp>603963.SH</stp>
        <stp>2016-12-31</stp>
        <tr r="P275" s="3"/>
      </tp>
      <tp t="s">
        <v/>
        <stp/>
        <stp>EM_S_VAL_PE_TTM</stp>
        <stp>2</stp>
        <stp>603676.SH</stp>
        <stp>2013-12-31</stp>
        <tr r="S265" s="3"/>
      </tp>
      <tp t="s">
        <v/>
        <stp/>
        <stp>EM_S_VAL_PE_TTM</stp>
        <stp>2</stp>
        <stp>603716.SH</stp>
        <stp>2013-12-31</stp>
        <tr r="S267" s="3"/>
      </tp>
      <tp t="s">
        <v/>
        <stp/>
        <stp>EM_S_VAL_PE_TTM</stp>
        <stp>2</stp>
        <stp>603456.SH</stp>
        <stp>2013-12-31</stp>
        <tr r="S259" s="3"/>
      </tp>
      <tp t="s">
        <v/>
        <stp/>
        <stp>EM_S_VAL_PE_TTM</stp>
        <stp>2</stp>
        <stp>603520.SH</stp>
        <stp>2015-12-31</stp>
        <tr r="Q260" s="3"/>
      </tp>
      <tp t="s">
        <v/>
        <stp/>
        <stp>EM_S_VAL_PE_TTM</stp>
        <stp>2</stp>
        <stp>603233.SH</stp>
        <stp>2016-12-31</stp>
        <tr r="P252" s="3"/>
      </tp>
      <tp t="s">
        <v/>
        <stp/>
        <stp>EM_S_VAL_PE_TTM</stp>
        <stp>2</stp>
        <stp>603301.SH</stp>
        <stp>2014-12-31</stp>
        <tr r="R254" s="3"/>
      </tp>
      <tp>
        <v>60.005101471364199</v>
        <stp/>
        <stp>EM_S_VAL_PE_TTM</stp>
        <stp>2</stp>
        <stp>600851.SH</stp>
        <stp>2015-12-31</stp>
        <tr r="Q238" s="3"/>
      </tp>
      <tp>
        <v>119.97231823471201</v>
        <stp/>
        <stp>EM_S_VAL_PE_TTM</stp>
        <stp>2</stp>
        <stp>600867.SH</stp>
        <stp>2013-12-31</stp>
        <tr r="S239" s="3"/>
      </tp>
      <tp>
        <v>106.388088284814</v>
        <stp/>
        <stp>EM_S_VAL_PE_TTM</stp>
        <stp>2</stp>
        <stp>600812.SH</stp>
        <stp>2016-12-31</stp>
        <tr r="P235" s="3"/>
      </tp>
      <tp>
        <v>29.987845503578001</v>
        <stp/>
        <stp>EM_S_VAL_PE_TTM</stp>
        <stp>2</stp>
        <stp>000952.SZ</stp>
        <stp>2016-12-31</stp>
        <tr r="P29" s="3"/>
      </tp>
      <tp t="s">
        <v/>
        <stp/>
        <stp>EM_S_VAL_PE_TTM</stp>
        <stp>2</stp>
        <stp>300630.SZ</stp>
        <stp>2014-12-31</stp>
        <tr r="R167" s="3"/>
      </tp>
      <tp t="s">
        <v/>
        <stp/>
        <stp>EM_S_VAL_PE_TTM</stp>
        <stp>2</stp>
        <stp>300601.SZ</stp>
        <stp>2015-12-31</stp>
        <tr r="Q166" s="3"/>
      </tp>
      <tp>
        <v>35.949551314552998</v>
        <stp/>
        <stp>EM_S_VAL_PE_TTM</stp>
        <stp>2</stp>
        <stp>000650.SZ</stp>
        <stp>2014-12-31</stp>
        <tr r="R18" s="3"/>
      </tp>
      <tp t="s">
        <v/>
        <stp/>
        <stp>EM_S_VAL_PE_TTM</stp>
        <stp>2</stp>
        <stp>300677.SZ</stp>
        <stp>2013-12-31</stp>
        <tr r="S174" s="3"/>
      </tp>
      <tp t="s">
        <v/>
        <stp/>
        <stp>EM_S_VAL_PE_TTM</stp>
        <stp>2</stp>
        <stp>300642.SZ</stp>
        <stp>2016-12-31</stp>
        <tr r="P171" s="3"/>
      </tp>
      <tp>
        <v>35.5000844899225</v>
        <stp/>
        <stp>EM_S_VAL_PE_TTM</stp>
        <stp>2</stp>
        <stp>000661.SZ</stp>
        <stp>2015-12-31</stp>
        <tr r="Q19" s="3"/>
      </tp>
      <tp>
        <v>-250.97560414554701</v>
        <stp/>
        <stp>EM_S_VAL_PE_TTM</stp>
        <stp>2</stp>
        <stp>600671.SH</stp>
        <stp>2015-12-31</stp>
        <tr r="Q225" s="3"/>
      </tp>
      <tp t="s">
        <v/>
        <stp/>
        <stp>EM_S_VAL_PE_TTM</stp>
        <stp>2</stp>
        <stp>300702.SZ</stp>
        <stp>2016-12-31</stp>
        <tr r="P177" s="3"/>
      </tp>
      <tp>
        <v>85.522156163637405</v>
        <stp/>
        <stp>EM_S_VAL_PE_TTM</stp>
        <stp>2</stp>
        <stp>000790.SZ</stp>
        <stp>2014-12-31</stp>
        <tr r="R25" s="3"/>
      </tp>
      <tp>
        <v>32.259886904676598</v>
        <stp/>
        <stp>EM_S_VAL_PE_TTM</stp>
        <stp>2</stp>
        <stp>600750.SH</stp>
        <stp>2014-12-31</stp>
        <tr r="R228" s="3"/>
      </tp>
      <tp>
        <v>247.26501854329999</v>
        <stp/>
        <stp>EM_S_VAL_PE_TTM</stp>
        <stp>2</stp>
        <stp>600771.SH</stp>
        <stp>2015-12-31</stp>
        <tr r="Q231" s="3"/>
      </tp>
      <tp>
        <v>80.555842170404006</v>
        <stp/>
        <stp>EM_S_VAL_PE_TTM</stp>
        <stp>2</stp>
        <stp>600767.SH</stp>
        <stp>2013-12-31</stp>
        <tr r="S230" s="3"/>
      </tp>
      <tp>
        <v>-15.510770902235</v>
        <stp/>
        <stp>EM_S_VAL_PE_TTM</stp>
        <stp>2</stp>
        <stp>600721.SH</stp>
        <stp>2015-12-31</stp>
        <tr r="Q227" s="3"/>
      </tp>
      <tp>
        <v>182.353124787882</v>
        <stp/>
        <stp>EM_S_VAL_PE_TTM</stp>
        <stp>2</stp>
        <stp>600781.SH</stp>
        <stp>2015-12-31</stp>
        <tr r="Q232" s="3"/>
      </tp>
      <tp>
        <v>80.644991693461904</v>
        <stp/>
        <stp>EM_S_VAL_PE_TTM</stp>
        <stp>2</stp>
        <stp>000411.SZ</stp>
        <stp>2015-12-31</stp>
        <tr r="Q8" s="3"/>
      </tp>
      <tp>
        <v>234.52666782752701</v>
        <stp/>
        <stp>EM_S_VAL_PE_TTM</stp>
        <stp>2</stp>
        <stp>300401.SZ</stp>
        <stp>2015-12-31</stp>
        <tr r="Q145" s="3"/>
      </tp>
      <tp>
        <v>80.927535988290202</v>
        <stp/>
        <stp>EM_S_VAL_PE_TTM</stp>
        <stp>2</stp>
        <stp>300412.SZ</stp>
        <stp>2016-12-31</stp>
        <tr r="P148" s="3"/>
      </tp>
      <tp>
        <v>82.245857415346094</v>
        <stp/>
        <stp>EM_S_VAL_PE_TTM</stp>
        <stp>2</stp>
        <stp>300452.SZ</stp>
        <stp>2016-12-31</stp>
        <tr r="P151" s="3"/>
      </tp>
      <tp>
        <v>82.9464925289695</v>
        <stp/>
        <stp>EM_S_VAL_PE_TTM</stp>
        <stp>2</stp>
        <stp>300482.SZ</stp>
        <stp>2016-12-31</stp>
        <tr r="P154" s="3"/>
      </tp>
      <tp t="s">
        <v/>
        <stp/>
        <stp>EM_S_VAL_PE_TTM</stp>
        <stp>2</stp>
        <stp>300497.SZ</stp>
        <stp>2013-12-31</stp>
        <tr r="S156" s="3"/>
      </tp>
      <tp>
        <v>35.567237489308198</v>
        <stp/>
        <stp>EM_S_VAL_PE_TTM</stp>
        <stp>2</stp>
        <stp>600420.SH</stp>
        <stp>2014-12-31</stp>
        <tr r="R204" s="3"/>
      </tp>
      <tp>
        <v>24.2158210131707</v>
        <stp/>
        <stp>EM_S_VAL_PE_TTM</stp>
        <stp>2</stp>
        <stp>600422.SH</stp>
        <stp>2016-12-31</stp>
        <tr r="P205" s="3"/>
      </tp>
      <tp>
        <v>69.012333995734394</v>
        <stp/>
        <stp>EM_S_VAL_PE_TTM</stp>
        <stp>2</stp>
        <stp>300562.SZ</stp>
        <stp>2016-12-31</stp>
        <tr r="P161" s="3"/>
      </tp>
      <tp>
        <v>-21.649252740138198</v>
        <stp/>
        <stp>EM_S_VAL_PE_TTM</stp>
        <stp>2</stp>
        <stp>000590.SZ</stp>
        <stp>2014-12-31</stp>
        <tr r="R15" s="3"/>
      </tp>
      <tp>
        <v>-14.3902208477235</v>
        <stp/>
        <stp>EM_S_VAL_PE_TTM</stp>
        <stp>2</stp>
        <stp>000597.SZ</stp>
        <stp>2013-12-31</stp>
        <tr r="S16" s="3"/>
      </tp>
      <tp>
        <v>45.416955511520598</v>
        <stp/>
        <stp>EM_S_VAL_PE_TTM</stp>
        <stp>2</stp>
        <stp>600557.SH</stp>
        <stp>2013-12-31</stp>
        <tr r="S217" s="3"/>
      </tp>
      <tp>
        <v>66.667860053412696</v>
        <stp/>
        <stp>EM_S_VAL_PE_TTM</stp>
        <stp>2</stp>
        <stp>600572.SH</stp>
        <stp>2016-12-31</stp>
        <tr r="P219" s="3"/>
      </tp>
      <tp>
        <v>36.375140445668599</v>
        <stp/>
        <stp>EM_S_VAL_PE_TTM</stp>
        <stp>2</stp>
        <stp>600511.SH</stp>
        <stp>2015-12-31</stp>
        <tr r="Q209" s="3"/>
      </tp>
      <tp>
        <v>48.914419884217999</v>
        <stp/>
        <stp>EM_S_VAL_PE_TTM</stp>
        <stp>2</stp>
        <stp>600530.SH</stp>
        <stp>2014-12-31</stp>
        <tr r="R214" s="3"/>
      </tp>
      <tp>
        <v>50.529527457167802</v>
        <stp/>
        <stp>EM_S_VAL_PE_TTM</stp>
        <stp>2</stp>
        <stp>600521.SH</stp>
        <stp>2015-12-31</stp>
        <tr r="Q212" s="3"/>
      </tp>
      <tp>
        <v>64.399385255181301</v>
        <stp/>
        <stp>EM_S_VAL_PE_TTM</stp>
        <stp>2</stp>
        <stp>600587.SH</stp>
        <stp>2013-12-31</stp>
        <tr r="S220" s="3"/>
      </tp>
      <tp>
        <v>55.4404028383154</v>
        <stp/>
        <stp>EM_S_VAL_PE_TTM</stp>
        <stp>2</stp>
        <stp>300267.SZ</stp>
        <stp>2013-12-31</stp>
        <tr r="S131" s="3"/>
      </tp>
      <tp>
        <v>44.904872934082398</v>
        <stp/>
        <stp>EM_S_VAL_PE_TTM</stp>
        <stp>2</stp>
        <stp>600252.SH</stp>
        <stp>2016-12-31</stp>
        <tr r="P195" s="3"/>
      </tp>
      <tp>
        <v>288.85070423956603</v>
        <stp/>
        <stp>EM_S_VAL_PE_TTM</stp>
        <stp>2</stp>
        <stp>600272.SH</stp>
        <stp>2016-12-31</stp>
        <tr r="P197" s="3"/>
      </tp>
      <tp>
        <v>46.404632658047497</v>
        <stp/>
        <stp>EM_S_VAL_PE_TTM</stp>
        <stp>2</stp>
        <stp>600267.SH</stp>
        <stp>2013-12-31</stp>
        <tr r="S196" s="3"/>
      </tp>
      <tp>
        <v>117.00773899249501</v>
        <stp/>
        <stp>EM_S_VAL_PE_TTM</stp>
        <stp>2</stp>
        <stp>600211.SH</stp>
        <stp>2015-12-31</stp>
        <tr r="Q191" s="3"/>
      </tp>
      <tp>
        <v>854.72853945918303</v>
        <stp/>
        <stp>EM_S_VAL_PE_TTM</stp>
        <stp>2</stp>
        <stp>600222.SH</stp>
        <stp>2016-12-31</stp>
        <tr r="P193" s="3"/>
      </tp>
      <tp>
        <v>-21.2966382860807</v>
        <stp/>
        <stp>EM_S_VAL_PE_TTM</stp>
        <stp>2</stp>
        <stp>600227.SH</stp>
        <stp>2013-12-31</stp>
        <tr r="S194" s="3"/>
      </tp>
      <tp>
        <v>76.581923524359297</v>
        <stp/>
        <stp>EM_S_VAL_PE_TTM</stp>
        <stp>2</stp>
        <stp>300347.SZ</stp>
        <stp>2013-12-31</stp>
        <tr r="S139" s="3"/>
      </tp>
      <tp t="s">
        <v/>
        <stp/>
        <stp>EM_S_VAL_PE_TTM</stp>
        <stp>2</stp>
        <stp>300357.SZ</stp>
        <stp>2013-12-31</stp>
        <tr r="S140" s="3"/>
      </tp>
      <tp>
        <v>98.149940408914603</v>
        <stp/>
        <stp>EM_S_VAL_PE_TTM</stp>
        <stp>2</stp>
        <stp>300381.SZ</stp>
        <stp>2015-12-31</stp>
        <tr r="Q143" s="3"/>
      </tp>
      <tp>
        <v>51.776004230770603</v>
        <stp/>
        <stp>EM_S_VAL_PE_TTM</stp>
        <stp>2</stp>
        <stp>600351.SH</stp>
        <stp>2015-12-31</stp>
        <tr r="Q202" s="3"/>
      </tp>
      <tp>
        <v>27.911831148073802</v>
        <stp/>
        <stp>EM_S_VAL_PE_TTM</stp>
        <stp>2</stp>
        <stp>600332.SH</stp>
        <stp>2016-12-31</stp>
        <tr r="P201" s="3"/>
      </tp>
      <tp>
        <v>34.846762893023197</v>
        <stp/>
        <stp>EM_S_VAL_PE_TTM</stp>
        <stp>2</stp>
        <stp>600380.SH</stp>
        <stp>2014-12-31</stp>
        <tr r="R203" s="3"/>
      </tp>
      <tp>
        <v>61.117049268253098</v>
        <stp/>
        <stp>EM_S_VAL_PE_TTM</stp>
        <stp>2</stp>
        <stp>300030.SZ</stp>
        <stp>2014-12-31</stp>
        <tr r="R108" s="3"/>
      </tp>
      <tp>
        <v>22.856629585153399</v>
        <stp/>
        <stp>EM_S_VAL_PE_TTM</stp>
        <stp>2</stp>
        <stp>600062.SH</stp>
        <stp>2016-12-31</stp>
        <tr r="P183" s="3"/>
      </tp>
      <tp>
        <v>76.098565088304397</v>
        <stp/>
        <stp>EM_S_VAL_PE_TTM</stp>
        <stp>2</stp>
        <stp>600090.SH</stp>
        <stp>2014-12-31</stp>
        <tr r="R187" s="3"/>
      </tp>
      <tp>
        <v>65.711494245085902</v>
        <stp/>
        <stp>EM_S_VAL_PE_TTM</stp>
        <stp>2</stp>
        <stp>600080.SH</stp>
        <stp>2014-12-31</stp>
        <tr r="R185" s="3"/>
      </tp>
      <tp>
        <v>603.46021946402698</v>
        <stp/>
        <stp>EM_S_VAL_PE_TTM</stp>
        <stp>2</stp>
        <stp>300122.SZ</stp>
        <stp>2016-12-31</stp>
        <tr r="P114" s="3"/>
      </tp>
      <tp>
        <v>49.746433847461397</v>
        <stp/>
        <stp>EM_S_VAL_PE_TTM</stp>
        <stp>2</stp>
        <stp>300110.SZ</stp>
        <stp>2014-12-31</stp>
        <tr r="R113" s="3"/>
      </tp>
      <tp>
        <v>70.516110567684194</v>
        <stp/>
        <stp>EM_S_VAL_PE_TTM</stp>
        <stp>2</stp>
        <stp>000150.SZ</stp>
        <stp>2014-12-31</stp>
        <tr r="R5" s="3"/>
      </tp>
      <tp>
        <v>48.709474692454101</v>
        <stp/>
        <stp>EM_S_VAL_PE_TTM</stp>
        <stp>2</stp>
        <stp>300171.SZ</stp>
        <stp>2015-12-31</stp>
        <tr r="Q118" s="3"/>
      </tp>
      <tp>
        <v>-17.404983000694799</v>
        <stp/>
        <stp>EM_S_VAL_PE_TTM</stp>
        <stp>2</stp>
        <stp>300142.SZ</stp>
        <stp>2016-12-31</stp>
        <tr r="P115" s="3"/>
      </tp>
      <tp>
        <v>54.227368979282197</v>
        <stp/>
        <stp>EM_S_VAL_PE_TTM</stp>
        <stp>2</stp>
        <stp>300147.SZ</stp>
        <stp>2013-12-31</stp>
        <tr r="S116" s="3"/>
      </tp>
      <tp>
        <v>70.0403742917008</v>
        <stp/>
        <stp>EM_S_VAL_PE_TTM</stp>
        <stp>2</stp>
        <stp>300181.SZ</stp>
        <stp>2015-12-31</stp>
        <tr r="Q119" s="3"/>
      </tp>
      <tp>
        <v>-204.44191488039499</v>
        <stp/>
        <stp>EM_S_VAL_PE_TTM</stp>
        <stp>2</stp>
        <stp>600161.SH</stp>
        <stp>2015-12-31</stp>
        <tr r="Q189" s="3"/>
      </tp>
      <tp>
        <v>18.2116458901132</v>
        <stp/>
        <stp>EM_S_VAL_PE_TTM</stp>
        <stp>2</stp>
        <stp>601607.SH</stp>
        <stp>2013-12-31</stp>
        <tr r="S244" s="3"/>
      </tp>
      <tp t="s">
        <v/>
        <stp/>
        <stp>EM_S_VAL_PE_TTM</stp>
        <stp>2</stp>
        <stp>002817.SZ</stp>
        <stp>2013-12-31</stp>
        <tr r="S89" s="3"/>
      </tp>
      <tp t="s">
        <v/>
        <stp/>
        <stp>EM_S_VAL_PE_TTM</stp>
        <stp>2</stp>
        <stp>002821.SZ</stp>
        <stp>2015-12-31</stp>
        <tr r="Q90" s="3"/>
      </tp>
      <tp t="s">
        <v/>
        <stp/>
        <stp>EM_S_VAL_PE_TTM</stp>
        <stp>2</stp>
        <stp>002872.SZ</stp>
        <stp>2016-12-31</stp>
        <tr r="P93" s="3"/>
      </tp>
      <tp t="s">
        <v/>
        <stp/>
        <stp>EM_S_VAL_PE_TTM</stp>
        <stp>2</stp>
        <stp>002880.SZ</stp>
        <stp>2014-12-31</stp>
        <tr r="R95" s="3"/>
      </tp>
      <tp t="s">
        <v/>
        <stp/>
        <stp>EM_S_VAL_PE_TTM</stp>
        <stp>2</stp>
        <stp>002900.SZ</stp>
        <stp>2014-12-31</stp>
        <tr r="R97" s="3"/>
      </tp>
      <tp t="s">
        <v/>
        <stp/>
        <stp>EM_S_VAL_PE_TTM</stp>
        <stp>2</stp>
        <stp>002901.SZ</stp>
        <stp>2015-12-31</stp>
        <tr r="Q98" s="3"/>
      </tp>
      <tp t="s">
        <v/>
        <stp/>
        <stp>EM_S_VAL_PE_TTM</stp>
        <stp>2</stp>
        <stp>002907.SZ</stp>
        <stp>2013-12-31</stp>
        <tr r="S99" s="3"/>
      </tp>
      <tp>
        <v>119.31538757736</v>
        <stp/>
        <stp>EM_S_VAL_PE_TTM</stp>
        <stp>2</stp>
        <stp>002680.SZ</stp>
        <stp>2014-12-31</stp>
        <tr r="R80" s="3"/>
      </tp>
      <tp t="s">
        <v/>
        <stp/>
        <stp>EM_S_VAL_PE_TTM</stp>
        <stp>2</stp>
        <stp>002737.SZ</stp>
        <stp>2013-12-31</stp>
        <tr r="S84" s="3"/>
      </tp>
      <tp t="s">
        <v/>
        <stp/>
        <stp>EM_S_VAL_PE_TTM</stp>
        <stp>2</stp>
        <stp>002727.SZ</stp>
        <stp>2013-12-31</stp>
        <tr r="S82" s="3"/>
      </tp>
      <tp t="s">
        <v/>
        <stp/>
        <stp>EM_S_VAL_PE_TTM</stp>
        <stp>2</stp>
        <stp>002750.SZ</stp>
        <stp>2014-12-31</stp>
        <tr r="R85" s="3"/>
      </tp>
      <tp>
        <v>3162.6180175949298</v>
        <stp/>
        <stp>EM_S_VAL_PE_TTM</stp>
        <stp>2</stp>
        <stp>002411.SZ</stp>
        <stp>2015-12-31</stp>
        <tr r="Q62" s="3"/>
      </tp>
      <tp>
        <v>59.836486153668801</v>
        <stp/>
        <stp>EM_S_VAL_PE_TTM</stp>
        <stp>2</stp>
        <stp>002412.SZ</stp>
        <stp>2016-12-31</stp>
        <tr r="P63" s="3"/>
      </tp>
      <tp>
        <v>-36.751974230425397</v>
        <stp/>
        <stp>EM_S_VAL_PE_TTM</stp>
        <stp>2</stp>
        <stp>002432.SZ</stp>
        <stp>2016-12-31</stp>
        <tr r="P66" s="3"/>
      </tp>
      <tp>
        <v>58.751157681394801</v>
        <stp/>
        <stp>EM_S_VAL_PE_TTM</stp>
        <stp>2</stp>
        <stp>002437.SZ</stp>
        <stp>2013-12-31</stp>
        <tr r="S68" s="3"/>
      </tp>
      <tp>
        <v>36.720543976589497</v>
        <stp/>
        <stp>EM_S_VAL_PE_TTM</stp>
        <stp>2</stp>
        <stp>002422.SZ</stp>
        <stp>2016-12-31</stp>
        <tr r="P64" s="3"/>
      </tp>
      <tp>
        <v>50.437601777814002</v>
        <stp/>
        <stp>EM_S_VAL_PE_TTM</stp>
        <stp>2</stp>
        <stp>002462.SZ</stp>
        <stp>2016-12-31</stp>
        <tr r="P69" s="3"/>
      </tp>
      <tp>
        <v>28.798269102972199</v>
        <stp/>
        <stp>EM_S_VAL_PE_TTM</stp>
        <stp>2</stp>
        <stp>002550.SZ</stp>
        <stp>2014-12-31</stp>
        <tr r="R70" s="3"/>
      </tp>
      <tp>
        <v>108.22657368861</v>
        <stp/>
        <stp>EM_S_VAL_PE_TTM</stp>
        <stp>2</stp>
        <stp>002551.SZ</stp>
        <stp>2015-12-31</stp>
        <tr r="Q71" s="3"/>
      </tp>
      <tp>
        <v>373.18432434737099</v>
        <stp/>
        <stp>EM_S_VAL_PE_TTM</stp>
        <stp>2</stp>
        <stp>002581.SZ</stp>
        <stp>2015-12-31</stp>
        <tr r="Q73" s="3"/>
      </tp>
      <tp>
        <v>76.023896375004696</v>
        <stp/>
        <stp>EM_S_VAL_PE_TTM</stp>
        <stp>2</stp>
        <stp>002252.SZ</stp>
        <stp>2016-12-31</stp>
        <tr r="P49" s="3"/>
      </tp>
      <tp>
        <v>44.4390370624252</v>
        <stp/>
        <stp>EM_S_VAL_PE_TTM</stp>
        <stp>2</stp>
        <stp>002262.SZ</stp>
        <stp>2016-12-31</stp>
        <tr r="P50" s="3"/>
      </tp>
      <tp>
        <v>38.435992819189103</v>
        <stp/>
        <stp>EM_S_VAL_PE_TTM</stp>
        <stp>2</stp>
        <stp>002287.SZ</stp>
        <stp>2013-12-31</stp>
        <tr r="S52" s="3"/>
      </tp>
      <tp>
        <v>37.956286539348497</v>
        <stp/>
        <stp>EM_S_VAL_PE_TTM</stp>
        <stp>2</stp>
        <stp>002317.SZ</stp>
        <stp>2013-12-31</stp>
        <tr r="S54" s="3"/>
      </tp>
      <tp>
        <v>58.3458486381288</v>
        <stp/>
        <stp>EM_S_VAL_PE_TTM</stp>
        <stp>2</stp>
        <stp>002332.SZ</stp>
        <stp>2016-12-31</stp>
        <tr r="P55" s="3"/>
      </tp>
      <tp>
        <v>81.753592191345007</v>
        <stp/>
        <stp>EM_S_VAL_PE_TTM</stp>
        <stp>2</stp>
        <stp>002370.SZ</stp>
        <stp>2014-12-31</stp>
        <tr r="R58" s="3"/>
      </tp>
      <tp>
        <v>101.447219968577</v>
        <stp/>
        <stp>EM_S_VAL_PE_TTM</stp>
        <stp>2</stp>
        <stp>002390.SZ</stp>
        <stp>2014-12-31</stp>
        <tr r="R59" s="3"/>
      </tp>
      <tp>
        <v>49.939156383068898</v>
        <stp/>
        <stp>EM_S_VAL_PE_TTM</stp>
        <stp>2</stp>
        <stp>002001.SZ</stp>
        <stp>2015-12-31</stp>
        <tr r="Q33" s="3"/>
      </tp>
      <tp>
        <v>40.110033658823397</v>
        <stp/>
        <stp>EM_S_VAL_PE_TTM</stp>
        <stp>2</stp>
        <stp>002007.SZ</stp>
        <stp>2013-12-31</stp>
        <tr r="S34" s="3"/>
      </tp>
      <tp>
        <v>97.771732050132101</v>
        <stp/>
        <stp>EM_S_VAL_PE_TTM</stp>
        <stp>2</stp>
        <stp>002030.SZ</stp>
        <stp>2014-12-31</stp>
        <tr r="R38" s="3"/>
      </tp>
      <tp>
        <v>46.494442615298198</v>
        <stp/>
        <stp>EM_S_VAL_PE_TTM</stp>
        <stp>2</stp>
        <stp>002020.SZ</stp>
        <stp>2014-12-31</stp>
        <tr r="R36" s="3"/>
      </tp>
      <tp>
        <v>45.534789760349803</v>
        <stp/>
        <stp>EM_S_VAL_PE_TTM</stp>
        <stp>2</stp>
        <stp>002022.SZ</stp>
        <stp>2016-12-31</stp>
        <tr r="P37" s="3"/>
      </tp>
      <tp>
        <v>42.729718370000199</v>
        <stp/>
        <stp>EM_S_VAL_PE_TTM</stp>
        <stp>2</stp>
        <stp>002102.SZ</stp>
        <stp>2016-12-31</stp>
        <tr r="P42" s="3"/>
      </tp>
      <tp>
        <v>185.026235938676</v>
        <stp/>
        <stp>EM_S_VAL_PE_TTM</stp>
        <stp>2</stp>
        <stp>002107.SZ</stp>
        <stp>2013-12-31</stp>
        <tr r="S43" s="3"/>
      </tp>
      <tp t="s">
        <v/>
        <stp/>
        <stp>EM_S_VAL_PE_TTM</stp>
        <stp>2</stp>
        <stp>603811.SH</stp>
        <stp>2015-12-31</stp>
        <tr r="Q268" s="3"/>
      </tp>
      <tp t="s">
        <v/>
        <stp/>
        <stp>EM_S_VAL_PE_TTM</stp>
        <stp>2</stp>
        <stp>603880.SH</stp>
        <stp>2014-12-31</stp>
        <tr r="R270" s="3"/>
      </tp>
      <tp t="s">
        <v/>
        <stp/>
        <stp>EM_S_VAL_PE_TTM</stp>
        <stp>2</stp>
        <stp>603882.SH</stp>
        <stp>2016-12-31</stp>
        <tr r="P271" s="3"/>
      </tp>
      <tp t="s">
        <v/>
        <stp/>
        <stp>EM_S_VAL_PE_TTM</stp>
        <stp>2</stp>
        <stp>603987.SH</stp>
        <stp>2013-12-31</stp>
        <tr r="S277" s="3"/>
      </tp>
      <tp t="s">
        <v/>
        <stp/>
        <stp>EM_S_VAL_PE_TTM</stp>
        <stp>2</stp>
        <stp>603707.SH</stp>
        <stp>2013-12-31</stp>
        <tr r="S266" s="3"/>
      </tp>
      <tp t="s">
        <v/>
        <stp/>
        <stp>EM_S_VAL_PE_TTM</stp>
        <stp>2</stp>
        <stp>603567.SH</stp>
        <stp>2013-12-31</stp>
        <tr r="S262" s="3"/>
      </tp>
      <tp t="s">
        <v/>
        <stp/>
        <stp>EM_S_VAL_PE_TTM</stp>
        <stp>2</stp>
        <stp>603520.SH</stp>
        <stp>2014-12-31</stp>
        <tr r="R260" s="3"/>
      </tp>
      <tp>
        <v>156.03848828109801</v>
        <stp/>
        <stp>EM_S_VAL_PE_TTM</stp>
        <stp>2</stp>
        <stp>603222.SH</stp>
        <stp>2016-12-31</stp>
        <tr r="P250" s="3"/>
      </tp>
      <tp t="s">
        <v/>
        <stp/>
        <stp>EM_S_VAL_PE_TTM</stp>
        <stp>2</stp>
        <stp>603367.SH</stp>
        <stp>2013-12-31</stp>
        <tr r="S256" s="3"/>
      </tp>
      <tp t="s">
        <v/>
        <stp/>
        <stp>EM_S_VAL_PE_TTM</stp>
        <stp>2</stp>
        <stp>603301.SH</stp>
        <stp>2015-12-31</stp>
        <tr r="Q254" s="3"/>
      </tp>
      <tp t="s">
        <v/>
        <stp/>
        <stp>EM_S_VAL_PE_TTM</stp>
        <stp>2</stp>
        <stp>603387.SH</stp>
        <stp>2013-12-31</stp>
        <tr r="S258" s="3"/>
      </tp>
      <tp t="s">
        <v/>
        <stp/>
        <stp>EM_S_VAL_PE_TTM</stp>
        <stp>2</stp>
        <stp>603127.SH</stp>
        <stp>2013-12-31</stp>
        <tr r="S247" s="3"/>
      </tp>
      <tp>
        <v>82.410209660110198</v>
        <stp/>
        <stp>EM_S_VAL_PE_TTM</stp>
        <stp>2</stp>
        <stp>600851.SH</stp>
        <stp>2016-12-31</stp>
        <tr r="P238" s="3"/>
      </tp>
      <tp>
        <v>247.68795049589301</v>
        <stp/>
        <stp>EM_S_VAL_PE_TTM</stp>
        <stp>2</stp>
        <stp>600812.SH</stp>
        <stp>2015-12-31</stp>
        <tr r="Q235" s="3"/>
      </tp>
      <tp>
        <v>79.689637700599903</v>
        <stp/>
        <stp>EM_S_VAL_PE_TTM</stp>
        <stp>2</stp>
        <stp>600833.SH</stp>
        <stp>2014-12-31</stp>
        <tr r="R237" s="3"/>
      </tp>
      <tp>
        <v>-32.681937473783996</v>
        <stp/>
        <stp>EM_S_VAL_PE_TTM</stp>
        <stp>2</stp>
        <stp>000952.SZ</stp>
        <stp>2015-12-31</stp>
        <tr r="Q29" s="3"/>
      </tp>
      <tp>
        <v>34.8639067839025</v>
        <stp/>
        <stp>EM_S_VAL_PE_TTM</stp>
        <stp>2</stp>
        <stp>000963.SZ</stp>
        <stp>2014-12-31</stp>
        <tr r="R30" s="3"/>
      </tp>
      <tp>
        <v>32.742242749137297</v>
        <stp/>
        <stp>EM_S_VAL_PE_TTM</stp>
        <stp>2</stp>
        <stp>600993.SH</stp>
        <stp>2014-12-31</stp>
        <tr r="R242" s="3"/>
      </tp>
      <tp t="s">
        <v/>
        <stp/>
        <stp>EM_S_VAL_PE_TTM</stp>
        <stp>2</stp>
        <stp>300633.SZ</stp>
        <stp>2014-12-31</stp>
        <tr r="R168" s="3"/>
      </tp>
      <tp t="s">
        <v/>
        <stp/>
        <stp>EM_S_VAL_PE_TTM</stp>
        <stp>2</stp>
        <stp>300601.SZ</stp>
        <stp>2016-12-31</stp>
        <tr r="P166" s="3"/>
      </tp>
      <tp>
        <v>24.433885904020102</v>
        <stp/>
        <stp>EM_S_VAL_PE_TTM</stp>
        <stp>2</stp>
        <stp>000623.SZ</stp>
        <stp>2014-12-31</stp>
        <tr r="R17" s="3"/>
      </tp>
      <tp t="s">
        <v/>
        <stp/>
        <stp>EM_S_VAL_PE_TTM</stp>
        <stp>2</stp>
        <stp>300642.SZ</stp>
        <stp>2015-12-31</stp>
        <tr r="Q171" s="3"/>
      </tp>
      <tp>
        <v>40.707344929125703</v>
        <stp/>
        <stp>EM_S_VAL_PE_TTM</stp>
        <stp>2</stp>
        <stp>000661.SZ</stp>
        <stp>2016-12-31</stp>
        <tr r="P19" s="3"/>
      </tp>
      <tp t="s">
        <v/>
        <stp/>
        <stp>EM_S_VAL_PE_TTM</stp>
        <stp>2</stp>
        <stp>300653.SZ</stp>
        <stp>2014-12-31</stp>
        <tr r="R172" s="3"/>
      </tp>
      <tp t="s">
        <v/>
        <stp/>
        <stp>EM_S_VAL_PE_TTM</stp>
        <stp>2</stp>
        <stp>300683.SZ</stp>
        <stp>2014-12-31</stp>
        <tr r="R175" s="3"/>
      </tp>
      <tp>
        <v>-395.605967568582</v>
        <stp/>
        <stp>EM_S_VAL_PE_TTM</stp>
        <stp>2</stp>
        <stp>600671.SH</stp>
        <stp>2016-12-31</stp>
        <tr r="P225" s="3"/>
      </tp>
      <tp>
        <v>24.7077163018668</v>
        <stp/>
        <stp>EM_S_VAL_PE_TTM</stp>
        <stp>2</stp>
        <stp>600664.SH</stp>
        <stp>2013-12-31</stp>
        <tr r="S224" s="3"/>
      </tp>
      <tp>
        <v>39.809871108298402</v>
        <stp/>
        <stp>EM_S_VAL_PE_TTM</stp>
        <stp>2</stp>
        <stp>600613.SH</stp>
        <stp>2014-12-31</stp>
        <tr r="R222" s="3"/>
      </tp>
      <tp t="s">
        <v/>
        <stp/>
        <stp>EM_S_VAL_PE_TTM</stp>
        <stp>2</stp>
        <stp>300723.SZ</stp>
        <stp>2014-12-31</stp>
        <tr r="R179" s="3"/>
      </tp>
      <tp t="s">
        <v/>
        <stp/>
        <stp>EM_S_VAL_PE_TTM</stp>
        <stp>2</stp>
        <stp>300702.SZ</stp>
        <stp>2015-12-31</stp>
        <tr r="Q177" s="3"/>
      </tp>
      <tp>
        <v>257.00035339251099</v>
        <stp/>
        <stp>EM_S_VAL_PE_TTM</stp>
        <stp>2</stp>
        <stp>600771.SH</stp>
        <stp>2016-12-31</stp>
        <tr r="P231" s="3"/>
      </tp>
      <tp>
        <v>70.827577529361207</v>
        <stp/>
        <stp>EM_S_VAL_PE_TTM</stp>
        <stp>2</stp>
        <stp>600763.SH</stp>
        <stp>2014-12-31</stp>
        <tr r="R229" s="3"/>
      </tp>
      <tp>
        <v>98.577001363282804</v>
        <stp/>
        <stp>EM_S_VAL_PE_TTM</stp>
        <stp>2</stp>
        <stp>600713.SH</stp>
        <stp>2014-12-31</stp>
        <tr r="R226" s="3"/>
      </tp>
      <tp>
        <v>-51.7863778991685</v>
        <stp/>
        <stp>EM_S_VAL_PE_TTM</stp>
        <stp>2</stp>
        <stp>600721.SH</stp>
        <stp>2016-12-31</stp>
        <tr r="P227" s="3"/>
      </tp>
      <tp>
        <v>133.973228656424</v>
        <stp/>
        <stp>EM_S_VAL_PE_TTM</stp>
        <stp>2</stp>
        <stp>600781.SH</stp>
        <stp>2016-12-31</stp>
        <tr r="P232" s="3"/>
      </tp>
      <tp>
        <v>62.6567195393079</v>
        <stp/>
        <stp>EM_S_VAL_PE_TTM</stp>
        <stp>2</stp>
        <stp>000411.SZ</stp>
        <stp>2016-12-31</stp>
        <tr r="P8" s="3"/>
      </tp>
      <tp>
        <v>46.179874473104199</v>
        <stp/>
        <stp>EM_S_VAL_PE_TTM</stp>
        <stp>2</stp>
        <stp>000403.SZ</stp>
        <stp>2014-12-31</stp>
        <tr r="R7" s="3"/>
      </tp>
      <tp>
        <v>233.83370670365201</v>
        <stp/>
        <stp>EM_S_VAL_PE_TTM</stp>
        <stp>2</stp>
        <stp>300401.SZ</stp>
        <stp>2016-12-31</stp>
        <tr r="P145" s="3"/>
      </tp>
      <tp t="s">
        <v/>
        <stp/>
        <stp>EM_S_VAL_PE_TTM</stp>
        <stp>2</stp>
        <stp>300404.SZ</stp>
        <stp>2013-12-31</stp>
        <tr r="S146" s="3"/>
      </tp>
      <tp>
        <v>19.266971271870599</v>
        <stp/>
        <stp>EM_S_VAL_PE_TTM</stp>
        <stp>2</stp>
        <stp>000423.SZ</stp>
        <stp>2014-12-31</stp>
        <tr r="R9" s="3"/>
      </tp>
      <tp>
        <v>114.21098842821699</v>
        <stp/>
        <stp>EM_S_VAL_PE_TTM</stp>
        <stp>2</stp>
        <stp>300412.SZ</stp>
        <stp>2015-12-31</stp>
        <tr r="Q148" s="3"/>
      </tp>
      <tp t="s">
        <v/>
        <stp/>
        <stp>EM_S_VAL_PE_TTM</stp>
        <stp>2</stp>
        <stp>300463.SZ</stp>
        <stp>2014-12-31</stp>
        <tr r="R153" s="3"/>
      </tp>
      <tp>
        <v>116.350354503413</v>
        <stp/>
        <stp>EM_S_VAL_PE_TTM</stp>
        <stp>2</stp>
        <stp>300452.SZ</stp>
        <stp>2015-12-31</stp>
        <tr r="Q151" s="3"/>
      </tp>
      <tp t="s">
        <v/>
        <stp/>
        <stp>EM_S_VAL_PE_TTM</stp>
        <stp>2</stp>
        <stp>300453.SZ</stp>
        <stp>2014-12-31</stp>
        <tr r="R152" s="3"/>
      </tp>
      <tp>
        <v>100.272227362159</v>
        <stp/>
        <stp>EM_S_VAL_PE_TTM</stp>
        <stp>2</stp>
        <stp>300482.SZ</stp>
        <stp>2015-12-31</stp>
        <tr r="Q154" s="3"/>
      </tp>
      <tp>
        <v>38.540246590261297</v>
        <stp/>
        <stp>EM_S_VAL_PE_TTM</stp>
        <stp>2</stp>
        <stp>600422.SH</stp>
        <stp>2015-12-31</stp>
        <tr r="Q205" s="3"/>
      </tp>
      <tp>
        <v>27.4781648786321</v>
        <stp/>
        <stp>EM_S_VAL_PE_TTM</stp>
        <stp>2</stp>
        <stp>000513.SZ</stp>
        <stp>2014-12-31</stp>
        <tr r="R11" s="3"/>
      </tp>
      <tp>
        <v>2107.7021684071301</v>
        <stp/>
        <stp>EM_S_VAL_PE_TTM</stp>
        <stp>2</stp>
        <stp>000503.SZ</stp>
        <stp>2014-12-31</stp>
        <tr r="R10" s="3"/>
      </tp>
      <tp t="s">
        <v/>
        <stp/>
        <stp>EM_S_VAL_PE_TTM</stp>
        <stp>2</stp>
        <stp>300534.SZ</stp>
        <stp>2013-12-31</stp>
        <tr r="S159" s="3"/>
      </tp>
      <tp t="s">
        <v/>
        <stp/>
        <stp>EM_S_VAL_PE_TTM</stp>
        <stp>2</stp>
        <stp>300562.SZ</stp>
        <stp>2015-12-31</stp>
        <tr r="Q161" s="3"/>
      </tp>
      <tp t="s">
        <v/>
        <stp/>
        <stp>EM_S_VAL_PE_TTM</stp>
        <stp>2</stp>
        <stp>300573.SZ</stp>
        <stp>2014-12-31</stp>
        <tr r="R162" s="3"/>
      </tp>
      <tp t="s">
        <v/>
        <stp/>
        <stp>EM_S_VAL_PE_TTM</stp>
        <stp>2</stp>
        <stp>300583.SZ</stp>
        <stp>2014-12-31</stp>
        <tr r="R163" s="3"/>
      </tp>
      <tp t="s">
        <v/>
        <stp/>
        <stp>EM_S_VAL_PE_TTM</stp>
        <stp>2</stp>
        <stp>300584.SZ</stp>
        <stp>2013-12-31</stp>
        <tr r="S164" s="3"/>
      </tp>
      <tp>
        <v>29.026464442948701</v>
        <stp/>
        <stp>EM_S_VAL_PE_TTM</stp>
        <stp>2</stp>
        <stp>600572.SH</stp>
        <stp>2015-12-31</stp>
        <tr r="Q219" s="3"/>
      </tp>
      <tp>
        <v>25.8852504365213</v>
        <stp/>
        <stp>EM_S_VAL_PE_TTM</stp>
        <stp>2</stp>
        <stp>600511.SH</stp>
        <stp>2016-12-31</stp>
        <tr r="P209" s="3"/>
      </tp>
      <tp>
        <v>53.672333345749301</v>
        <stp/>
        <stp>EM_S_VAL_PE_TTM</stp>
        <stp>2</stp>
        <stp>600513.SH</stp>
        <stp>2014-12-31</stp>
        <tr r="R210" s="3"/>
      </tp>
      <tp>
        <v>46.669755747139597</v>
        <stp/>
        <stp>EM_S_VAL_PE_TTM</stp>
        <stp>2</stp>
        <stp>600521.SH</stp>
        <stp>2016-12-31</stp>
        <tr r="P212" s="3"/>
      </tp>
      <tp>
        <v>30.912622091882699</v>
        <stp/>
        <stp>EM_S_VAL_PE_TTM</stp>
        <stp>2</stp>
        <stp>600594.SH</stp>
        <stp>2013-12-31</stp>
        <tr r="S221" s="3"/>
      </tp>
      <tp>
        <v>49.102986299140603</v>
        <stp/>
        <stp>EM_S_VAL_PE_TTM</stp>
        <stp>2</stp>
        <stp>300233.SZ</stp>
        <stp>2014-12-31</stp>
        <tr r="R124" s="3"/>
      </tp>
      <tp>
        <v>40.417248065127097</v>
        <stp/>
        <stp>EM_S_VAL_PE_TTM</stp>
        <stp>2</stp>
        <stp>300204.SZ</stp>
        <stp>2013-12-31</stp>
        <tr r="S122" s="3"/>
      </tp>
      <tp>
        <v>57.876933981101999</v>
        <stp/>
        <stp>EM_S_VAL_PE_TTM</stp>
        <stp>2</stp>
        <stp>300273.SZ</stp>
        <stp>2014-12-31</stp>
        <tr r="R132" s="3"/>
      </tp>
      <tp>
        <v>87.448765548803394</v>
        <stp/>
        <stp>EM_S_VAL_PE_TTM</stp>
        <stp>2</stp>
        <stp>300244.SZ</stp>
        <stp>2013-12-31</stp>
        <tr r="S127" s="3"/>
      </tp>
      <tp>
        <v>62.424958817673499</v>
        <stp/>
        <stp>EM_S_VAL_PE_TTM</stp>
        <stp>2</stp>
        <stp>300254.SZ</stp>
        <stp>2013-12-31</stp>
        <tr r="S129" s="3"/>
      </tp>
      <tp>
        <v>47.039582542661897</v>
        <stp/>
        <stp>EM_S_VAL_PE_TTM</stp>
        <stp>2</stp>
        <stp>300294.SZ</stp>
        <stp>2013-12-31</stp>
        <tr r="S134" s="3"/>
      </tp>
      <tp>
        <v>17.501015272279101</v>
        <stp/>
        <stp>EM_S_VAL_PE_TTM</stp>
        <stp>2</stp>
        <stp>600252.SH</stp>
        <stp>2015-12-31</stp>
        <tr r="Q195" s="3"/>
      </tp>
      <tp>
        <v>440.85131251440703</v>
        <stp/>
        <stp>EM_S_VAL_PE_TTM</stp>
        <stp>2</stp>
        <stp>600272.SH</stp>
        <stp>2015-12-31</stp>
        <tr r="Q197" s="3"/>
      </tp>
      <tp>
        <v>54.248418595820802</v>
        <stp/>
        <stp>EM_S_VAL_PE_TTM</stp>
        <stp>2</stp>
        <stp>600211.SH</stp>
        <stp>2016-12-31</stp>
        <tr r="P191" s="3"/>
      </tp>
      <tp>
        <v>235.82996799595301</v>
        <stp/>
        <stp>EM_S_VAL_PE_TTM</stp>
        <stp>2</stp>
        <stp>600222.SH</stp>
        <stp>2015-12-31</stp>
        <tr r="Q193" s="3"/>
      </tp>
      <tp>
        <v>51.796090779353101</v>
        <stp/>
        <stp>EM_S_VAL_PE_TTM</stp>
        <stp>2</stp>
        <stp>300314.SZ</stp>
        <stp>2013-12-31</stp>
        <tr r="S136" s="3"/>
      </tp>
      <tp>
        <v>95.316250175798302</v>
        <stp/>
        <stp>EM_S_VAL_PE_TTM</stp>
        <stp>2</stp>
        <stp>300363.SZ</stp>
        <stp>2014-12-31</stp>
        <tr r="R142" s="3"/>
      </tp>
      <tp>
        <v>112.01753847307</v>
        <stp/>
        <stp>EM_S_VAL_PE_TTM</stp>
        <stp>2</stp>
        <stp>300381.SZ</stp>
        <stp>2016-12-31</stp>
        <tr r="P143" s="3"/>
      </tp>
      <tp>
        <v>92.343896202837001</v>
        <stp/>
        <stp>EM_S_VAL_PE_TTM</stp>
        <stp>2</stp>
        <stp>600351.SH</stp>
        <stp>2016-12-31</stp>
        <tr r="P202" s="3"/>
      </tp>
      <tp>
        <v>30.110615724626001</v>
        <stp/>
        <stp>EM_S_VAL_PE_TTM</stp>
        <stp>2</stp>
        <stp>600332.SH</stp>
        <stp>2015-12-31</stp>
        <tr r="Q201" s="3"/>
      </tp>
      <tp>
        <v>295.29844555759502</v>
        <stp/>
        <stp>EM_S_VAL_PE_TTM</stp>
        <stp>2</stp>
        <stp>000004.SZ</stp>
        <stp>2013-12-31</stp>
        <tr r="S2" s="3"/>
      </tp>
      <tp>
        <v>47.671591232488801</v>
        <stp/>
        <stp>EM_S_VAL_PE_TTM</stp>
        <stp>2</stp>
        <stp>300003.SZ</stp>
        <stp>2014-12-31</stp>
        <tr r="R102" s="3"/>
      </tp>
      <tp>
        <v>30.485098090426298</v>
        <stp/>
        <stp>EM_S_VAL_PE_TTM</stp>
        <stp>2</stp>
        <stp>600062.SH</stp>
        <stp>2015-12-31</stp>
        <tr r="Q183" s="3"/>
      </tp>
      <tp>
        <v>169.611510818428</v>
        <stp/>
        <stp>EM_S_VAL_PE_TTM</stp>
        <stp>2</stp>
        <stp>300122.SZ</stp>
        <stp>2015-12-31</stp>
        <tr r="Q114" s="3"/>
      </tp>
      <tp>
        <v>94.936298631472098</v>
        <stp/>
        <stp>EM_S_VAL_PE_TTM</stp>
        <stp>2</stp>
        <stp>000153.SZ</stp>
        <stp>2014-12-31</stp>
        <tr r="R6" s="3"/>
      </tp>
      <tp>
        <v>31.802301442068</v>
        <stp/>
        <stp>EM_S_VAL_PE_TTM</stp>
        <stp>2</stp>
        <stp>300171.SZ</stp>
        <stp>2016-12-31</stp>
        <tr r="P118" s="3"/>
      </tp>
      <tp>
        <v>101.844323648451</v>
        <stp/>
        <stp>EM_S_VAL_PE_TTM</stp>
        <stp>2</stp>
        <stp>300142.SZ</stp>
        <stp>2015-12-31</stp>
        <tr r="Q115" s="3"/>
      </tp>
      <tp>
        <v>64.965462232566694</v>
        <stp/>
        <stp>EM_S_VAL_PE_TTM</stp>
        <stp>2</stp>
        <stp>300181.SZ</stp>
        <stp>2016-12-31</stp>
        <tr r="P119" s="3"/>
      </tp>
      <tp>
        <v>89.889656627037695</v>
        <stp/>
        <stp>EM_S_VAL_PE_TTM</stp>
        <stp>2</stp>
        <stp>300194.SZ</stp>
        <stp>2013-12-31</stp>
        <tr r="S120" s="3"/>
      </tp>
      <tp>
        <v>132.21751713945599</v>
        <stp/>
        <stp>EM_S_VAL_PE_TTM</stp>
        <stp>2</stp>
        <stp>600161.SH</stp>
        <stp>2016-12-31</stp>
        <tr r="P189" s="3"/>
      </tp>
      <tp>
        <v>62.327511591575202</v>
        <stp/>
        <stp>EM_S_VAL_PE_TTM</stp>
        <stp>2</stp>
        <stp>002821.SZ</stp>
        <stp>2016-12-31</stp>
        <tr r="P90" s="3"/>
      </tp>
      <tp t="s">
        <v/>
        <stp/>
        <stp>EM_S_VAL_PE_TTM</stp>
        <stp>2</stp>
        <stp>002872.SZ</stp>
        <stp>2015-12-31</stp>
        <tr r="Q93" s="3"/>
      </tp>
      <tp t="s">
        <v/>
        <stp/>
        <stp>EM_S_VAL_PE_TTM</stp>
        <stp>2</stp>
        <stp>002873.SZ</stp>
        <stp>2014-12-31</stp>
        <tr r="R94" s="3"/>
      </tp>
      <tp t="s">
        <v/>
        <stp/>
        <stp>EM_S_VAL_PE_TTM</stp>
        <stp>2</stp>
        <stp>002864.SZ</stp>
        <stp>2013-12-31</stp>
        <tr r="S92" s="3"/>
      </tp>
      <tp t="s">
        <v/>
        <stp/>
        <stp>EM_S_VAL_PE_TTM</stp>
        <stp>2</stp>
        <stp>002901.SZ</stp>
        <stp>2016-12-31</stp>
        <tr r="P98" s="3"/>
      </tp>
      <tp t="s">
        <v/>
        <stp/>
        <stp>EM_S_VAL_PE_TTM</stp>
        <stp>2</stp>
        <stp>002923.SZ</stp>
        <stp>2014-12-31</stp>
        <tr r="R100" s="3"/>
      </tp>
      <tp>
        <v>52.7068987721374</v>
        <stp/>
        <stp>EM_S_VAL_PE_TTM</stp>
        <stp>2</stp>
        <stp>002603.SZ</stp>
        <stp>2014-12-31</stp>
        <tr r="R75" s="3"/>
      </tp>
      <tp>
        <v>35.608655446297803</v>
        <stp/>
        <stp>EM_S_VAL_PE_TTM</stp>
        <stp>2</stp>
        <stp>002653.SZ</stp>
        <stp>2014-12-31</stp>
        <tr r="R78" s="3"/>
      </tp>
      <tp>
        <v>83.639707588903605</v>
        <stp/>
        <stp>EM_S_VAL_PE_TTM</stp>
        <stp>2</stp>
        <stp>002644.SZ</stp>
        <stp>2013-12-31</stp>
        <tr r="S77" s="3"/>
      </tp>
      <tp>
        <v>60.383332625427002</v>
        <stp/>
        <stp>EM_S_VAL_PE_TTM</stp>
        <stp>2</stp>
        <stp>002693.SZ</stp>
        <stp>2014-12-31</stp>
        <tr r="R81" s="3"/>
      </tp>
      <tp t="s">
        <v/>
        <stp/>
        <stp>EM_S_VAL_PE_TTM</stp>
        <stp>2</stp>
        <stp>002773.SZ</stp>
        <stp>2014-12-31</stp>
        <tr r="R87" s="3"/>
      </tp>
      <tp>
        <v>41.204675025106098</v>
        <stp/>
        <stp>EM_S_VAL_PE_TTM</stp>
        <stp>2</stp>
        <stp>002411.SZ</stp>
        <stp>2016-12-31</stp>
        <tr r="P62" s="3"/>
      </tp>
      <tp>
        <v>73.629893600525406</v>
        <stp/>
        <stp>EM_S_VAL_PE_TTM</stp>
        <stp>2</stp>
        <stp>002412.SZ</stp>
        <stp>2015-12-31</stp>
        <tr r="Q63" s="3"/>
      </tp>
      <tp>
        <v>-344.61782224440401</v>
        <stp/>
        <stp>EM_S_VAL_PE_TTM</stp>
        <stp>2</stp>
        <stp>002432.SZ</stp>
        <stp>2015-12-31</stp>
        <tr r="Q66" s="3"/>
      </tp>
      <tp>
        <v>47.132349020301902</v>
        <stp/>
        <stp>EM_S_VAL_PE_TTM</stp>
        <stp>2</stp>
        <stp>002433.SZ</stp>
        <stp>2014-12-31</stp>
        <tr r="R67" s="3"/>
      </tp>
      <tp>
        <v>36.853947726728798</v>
        <stp/>
        <stp>EM_S_VAL_PE_TTM</stp>
        <stp>2</stp>
        <stp>002422.SZ</stp>
        <stp>2015-12-31</stp>
        <tr r="Q64" s="3"/>
      </tp>
      <tp>
        <v>49.9166475801864</v>
        <stp/>
        <stp>EM_S_VAL_PE_TTM</stp>
        <stp>2</stp>
        <stp>002424.SZ</stp>
        <stp>2013-12-31</stp>
        <tr r="S65" s="3"/>
      </tp>
      <tp>
        <v>73.042323043323293</v>
        <stp/>
        <stp>EM_S_VAL_PE_TTM</stp>
        <stp>2</stp>
        <stp>002462.SZ</stp>
        <stp>2015-12-31</stp>
        <tr r="Q69" s="3"/>
      </tp>
      <tp>
        <v>59.161844794181903</v>
        <stp/>
        <stp>EM_S_VAL_PE_TTM</stp>
        <stp>2</stp>
        <stp>002551.SZ</stp>
        <stp>2016-12-31</stp>
        <tr r="P71" s="3"/>
      </tp>
      <tp>
        <v>42.800270133225098</v>
        <stp/>
        <stp>EM_S_VAL_PE_TTM</stp>
        <stp>2</stp>
        <stp>002581.SZ</stp>
        <stp>2016-12-31</stp>
        <tr r="P73" s="3"/>
      </tp>
      <tp>
        <v>44.178749003811603</v>
        <stp/>
        <stp>EM_S_VAL_PE_TTM</stp>
        <stp>2</stp>
        <stp>002223.SZ</stp>
        <stp>2014-12-31</stp>
        <tr r="R48" s="3"/>
      </tp>
      <tp>
        <v>80.635793390955897</v>
        <stp/>
        <stp>EM_S_VAL_PE_TTM</stp>
        <stp>2</stp>
        <stp>002252.SZ</stp>
        <stp>2015-12-31</stp>
        <tr r="Q49" s="3"/>
      </tp>
      <tp>
        <v>55.2973919153048</v>
        <stp/>
        <stp>EM_S_VAL_PE_TTM</stp>
        <stp>2</stp>
        <stp>002262.SZ</stp>
        <stp>2015-12-31</stp>
        <tr r="Q50" s="3"/>
      </tp>
      <tp>
        <v>28.367355188616099</v>
        <stp/>
        <stp>EM_S_VAL_PE_TTM</stp>
        <stp>2</stp>
        <stp>002294.SZ</stp>
        <stp>2013-12-31</stp>
        <tr r="S53" s="3"/>
      </tp>
      <tp>
        <v>105.333226291245</v>
        <stp/>
        <stp>EM_S_VAL_PE_TTM</stp>
        <stp>2</stp>
        <stp>002332.SZ</stp>
        <stp>2015-12-31</stp>
        <tr r="Q55" s="3"/>
      </tp>
      <tp>
        <v>43.466514056121902</v>
        <stp/>
        <stp>EM_S_VAL_PE_TTM</stp>
        <stp>2</stp>
        <stp>002393.SZ</stp>
        <stp>2014-12-31</stp>
        <tr r="R60" s="3"/>
      </tp>
      <tp>
        <v>22.175755937961501</v>
        <stp/>
        <stp>EM_S_VAL_PE_TTM</stp>
        <stp>2</stp>
        <stp>002001.SZ</stp>
        <stp>2016-12-31</stp>
        <tr r="P33" s="3"/>
      </tp>
      <tp>
        <v>63.0580871745831</v>
        <stp/>
        <stp>EM_S_VAL_PE_TTM</stp>
        <stp>2</stp>
        <stp>002022.SZ</stp>
        <stp>2015-12-31</stp>
        <tr r="Q37" s="3"/>
      </tp>
      <tp>
        <v>26.235233147232499</v>
        <stp/>
        <stp>EM_S_VAL_PE_TTM</stp>
        <stp>2</stp>
        <stp>002044.SZ</stp>
        <stp>2013-12-31</stp>
        <tr r="S40" s="3"/>
      </tp>
      <tp>
        <v>185.83093062475001</v>
        <stp/>
        <stp>EM_S_VAL_PE_TTM</stp>
        <stp>2</stp>
        <stp>002102.SZ</stp>
        <stp>2015-12-31</stp>
        <tr r="Q42" s="3"/>
      </tp>
      <tp t="s">
        <v/>
        <stp/>
        <stp>EM_S_VAL_PE_TTM</stp>
        <stp>2</stp>
        <stp>603811.SH</stp>
        <stp>2016-12-31</stp>
        <tr r="P268" s="3"/>
      </tp>
      <tp t="s">
        <v/>
        <stp/>
        <stp>EM_S_VAL_PE_TTM</stp>
        <stp>2</stp>
        <stp>603882.SH</stp>
        <stp>2015-12-31</stp>
        <tr r="Q271" s="3"/>
      </tp>
      <tp t="s">
        <v/>
        <stp/>
        <stp>EM_S_VAL_PE_TTM</stp>
        <stp>2</stp>
        <stp>603883.SH</stp>
        <stp>2014-12-31</stp>
        <tr r="R272" s="3"/>
      </tp>
      <tp t="s">
        <v/>
        <stp/>
        <stp>EM_S_VAL_PE_TTM</stp>
        <stp>2</stp>
        <stp>603963.SH</stp>
        <stp>2014-12-31</stp>
        <tr r="R275" s="3"/>
      </tp>
      <tp t="s">
        <v/>
        <stp/>
        <stp>EM_S_VAL_PE_TTM</stp>
        <stp>2</stp>
        <stp>603233.SH</stp>
        <stp>2014-12-31</stp>
        <tr r="R252" s="3"/>
      </tp>
      <tp>
        <v>116.990671936336</v>
        <stp/>
        <stp>EM_S_VAL_PE_TTM</stp>
        <stp>2</stp>
        <stp>603222.SH</stp>
        <stp>2015-12-31</stp>
        <tr r="Q250" s="3"/>
      </tp>
      <tp t="s">
        <v/>
        <stp/>
        <stp>EM_S_VAL_PE_TTM</stp>
        <stp>2</stp>
        <stp>603301.SH</stp>
        <stp>2016-12-31</stp>
        <tr r="P254" s="3"/>
      </tp>
      <tp>
        <v>429.644715185059</v>
        <stp/>
        <stp>EM_S_VAL_PE_TTM</stp>
        <stp>2</stp>
        <stp>600812.SH</stp>
        <stp>2014-12-31</stp>
        <tr r="R235" s="3"/>
      </tp>
      <tp>
        <v>111.386615495699</v>
        <stp/>
        <stp>EM_S_VAL_PE_TTM</stp>
        <stp>2</stp>
        <stp>600833.SH</stp>
        <stp>2015-12-31</stp>
        <tr r="Q237" s="3"/>
      </tp>
      <tp>
        <v>36.5333002900894</v>
        <stp/>
        <stp>EM_S_VAL_PE_TTM</stp>
        <stp>2</stp>
        <stp>000915.SZ</stp>
        <stp>2013-12-31</stp>
        <tr r="S27" s="3"/>
      </tp>
      <tp>
        <v>-46.670102627127797</v>
        <stp/>
        <stp>EM_S_VAL_PE_TTM</stp>
        <stp>2</stp>
        <stp>000952.SZ</stp>
        <stp>2014-12-31</stp>
        <tr r="R29" s="3"/>
      </tp>
      <tp>
        <v>31.329385344381102</v>
        <stp/>
        <stp>EM_S_VAL_PE_TTM</stp>
        <stp>2</stp>
        <stp>000963.SZ</stp>
        <stp>2015-12-31</stp>
        <tr r="Q30" s="3"/>
      </tp>
      <tp>
        <v>45.8699078330784</v>
        <stp/>
        <stp>EM_S_VAL_PE_TTM</stp>
        <stp>2</stp>
        <stp>600993.SH</stp>
        <stp>2015-12-31</stp>
        <tr r="Q242" s="3"/>
      </tp>
      <tp t="s">
        <v/>
        <stp/>
        <stp>EM_S_VAL_PE_TTM</stp>
        <stp>2</stp>
        <stp>300630.SZ</stp>
        <stp>2016-12-31</stp>
        <tr r="P167" s="3"/>
      </tp>
      <tp t="s">
        <v/>
        <stp/>
        <stp>EM_S_VAL_PE_TTM</stp>
        <stp>2</stp>
        <stp>300633.SZ</stp>
        <stp>2015-12-31</stp>
        <tr r="Q168" s="3"/>
      </tp>
      <tp>
        <v>11.008693102416901</v>
        <stp/>
        <stp>EM_S_VAL_PE_TTM</stp>
        <stp>2</stp>
        <stp>000623.SZ</stp>
        <stp>2015-12-31</stp>
        <tr r="Q17" s="3"/>
      </tp>
      <tp>
        <v>21.999367764556599</v>
        <stp/>
        <stp>EM_S_VAL_PE_TTM</stp>
        <stp>2</stp>
        <stp>000650.SZ</stp>
        <stp>2016-12-31</stp>
        <tr r="P18" s="3"/>
      </tp>
      <tp t="s">
        <v/>
        <stp/>
        <stp>EM_S_VAL_PE_TTM</stp>
        <stp>2</stp>
        <stp>300642.SZ</stp>
        <stp>2014-12-31</stp>
        <tr r="R171" s="3"/>
      </tp>
      <tp t="s">
        <v/>
        <stp/>
        <stp>EM_S_VAL_PE_TTM</stp>
        <stp>2</stp>
        <stp>300653.SZ</stp>
        <stp>2015-12-31</stp>
        <tr r="Q172" s="3"/>
      </tp>
      <tp t="s">
        <v/>
        <stp/>
        <stp>EM_S_VAL_PE_TTM</stp>
        <stp>2</stp>
        <stp>300683.SZ</stp>
        <stp>2015-12-31</stp>
        <tr r="Q175" s="3"/>
      </tp>
      <tp t="s">
        <v/>
        <stp/>
        <stp>EM_S_VAL_PE_TTM</stp>
        <stp>2</stp>
        <stp>300685.SZ</stp>
        <stp>2013-12-31</stp>
        <tr r="S176" s="3"/>
      </tp>
      <tp>
        <v>-2406.84718707501</v>
        <stp/>
        <stp>EM_S_VAL_PE_TTM</stp>
        <stp>2</stp>
        <stp>600645.SH</stp>
        <stp>2013-12-31</stp>
        <tr r="S223" s="3"/>
      </tp>
      <tp>
        <v>59.894288075285701</v>
        <stp/>
        <stp>EM_S_VAL_PE_TTM</stp>
        <stp>2</stp>
        <stp>600613.SH</stp>
        <stp>2015-12-31</stp>
        <tr r="Q222" s="3"/>
      </tp>
      <tp t="s">
        <v/>
        <stp/>
        <stp>EM_S_VAL_PE_TTM</stp>
        <stp>2</stp>
        <stp>300723.SZ</stp>
        <stp>2015-12-31</stp>
        <tr r="Q179" s="3"/>
      </tp>
      <tp t="s">
        <v/>
        <stp/>
        <stp>EM_S_VAL_PE_TTM</stp>
        <stp>2</stp>
        <stp>300725.SZ</stp>
        <stp>2013-12-31</stp>
        <tr r="S180" s="3"/>
      </tp>
      <tp>
        <v>41.785087846752297</v>
        <stp/>
        <stp>EM_S_VAL_PE_TTM</stp>
        <stp>2</stp>
        <stp>000705.SZ</stp>
        <stp>2013-12-31</stp>
        <tr r="S20" s="3"/>
      </tp>
      <tp t="s">
        <v/>
        <stp/>
        <stp>EM_S_VAL_PE_TTM</stp>
        <stp>2</stp>
        <stp>300702.SZ</stp>
        <stp>2014-12-31</stp>
        <tr r="R177" s="3"/>
      </tp>
      <tp t="s">
        <v/>
        <stp/>
        <stp>EM_S_VAL_PE_TTM</stp>
        <stp>2</stp>
        <stp>300705.SZ</stp>
        <stp>2013-12-31</stp>
        <tr r="S178" s="3"/>
      </tp>
      <tp>
        <v>138.541146160681</v>
        <stp/>
        <stp>EM_S_VAL_PE_TTM</stp>
        <stp>2</stp>
        <stp>000790.SZ</stp>
        <stp>2016-12-31</stp>
        <tr r="P25" s="3"/>
      </tp>
      <tp>
        <v>23.083415342508999</v>
        <stp/>
        <stp>EM_S_VAL_PE_TTM</stp>
        <stp>2</stp>
        <stp>600750.SH</stp>
        <stp>2016-12-31</stp>
        <tr r="P228" s="3"/>
      </tp>
      <tp>
        <v>110.957646840089</v>
        <stp/>
        <stp>EM_S_VAL_PE_TTM</stp>
        <stp>2</stp>
        <stp>600763.SH</stp>
        <stp>2015-12-31</stp>
        <tr r="Q229" s="3"/>
      </tp>
      <tp>
        <v>47.082989343556498</v>
        <stp/>
        <stp>EM_S_VAL_PE_TTM</stp>
        <stp>2</stp>
        <stp>600713.SH</stp>
        <stp>2015-12-31</stp>
        <tr r="Q226" s="3"/>
      </tp>
      <tp>
        <v>113.78440746806299</v>
        <stp/>
        <stp>EM_S_VAL_PE_TTM</stp>
        <stp>2</stp>
        <stp>000403.SZ</stp>
        <stp>2015-12-31</stp>
        <tr r="Q7" s="3"/>
      </tp>
      <tp>
        <v>21.7560138075583</v>
        <stp/>
        <stp>EM_S_VAL_PE_TTM</stp>
        <stp>2</stp>
        <stp>000423.SZ</stp>
        <stp>2015-12-31</stp>
        <tr r="Q9" s="3"/>
      </tp>
      <tp>
        <v>22.943576677041001</v>
        <stp/>
        <stp>EM_S_VAL_PE_TTM</stp>
        <stp>2</stp>
        <stp>300412.SZ</stp>
        <stp>2014-12-31</stp>
        <tr r="R148" s="3"/>
      </tp>
      <tp>
        <v>89.489780214732406</v>
        <stp/>
        <stp>EM_S_VAL_PE_TTM</stp>
        <stp>2</stp>
        <stp>300463.SZ</stp>
        <stp>2015-12-31</stp>
        <tr r="Q153" s="3"/>
      </tp>
      <tp t="s">
        <v/>
        <stp/>
        <stp>EM_S_VAL_PE_TTM</stp>
        <stp>2</stp>
        <stp>300452.SZ</stp>
        <stp>2014-12-31</stp>
        <tr r="R151" s="3"/>
      </tp>
      <tp>
        <v>106.48857005808</v>
        <stp/>
        <stp>EM_S_VAL_PE_TTM</stp>
        <stp>2</stp>
        <stp>300453.SZ</stp>
        <stp>2015-12-31</stp>
        <tr r="Q152" s="3"/>
      </tp>
      <tp t="s">
        <v/>
        <stp/>
        <stp>EM_S_VAL_PE_TTM</stp>
        <stp>2</stp>
        <stp>300482.SZ</stp>
        <stp>2014-12-31</stp>
        <tr r="R154" s="3"/>
      </tp>
      <tp t="s">
        <v/>
        <stp/>
        <stp>EM_S_VAL_PE_TTM</stp>
        <stp>2</stp>
        <stp>300485.SZ</stp>
        <stp>2013-12-31</stp>
        <tr r="S155" s="3"/>
      </tp>
      <tp>
        <v>50.080997329012</v>
        <stp/>
        <stp>EM_S_VAL_PE_TTM</stp>
        <stp>2</stp>
        <stp>600420.SH</stp>
        <stp>2016-12-31</stp>
        <tr r="P204" s="3"/>
      </tp>
      <tp>
        <v>31.2240240000325</v>
        <stp/>
        <stp>EM_S_VAL_PE_TTM</stp>
        <stp>2</stp>
        <stp>600422.SH</stp>
        <stp>2014-12-31</stp>
        <tr r="R205" s="3"/>
      </tp>
      <tp>
        <v>38.756239072486402</v>
        <stp/>
        <stp>EM_S_VAL_PE_TTM</stp>
        <stp>2</stp>
        <stp>000513.SZ</stp>
        <stp>2015-12-31</stp>
        <tr r="Q11" s="3"/>
      </tp>
      <tp>
        <v>-404.17745661096001</v>
        <stp/>
        <stp>EM_S_VAL_PE_TTM</stp>
        <stp>2</stp>
        <stp>000503.SZ</stp>
        <stp>2015-12-31</stp>
        <tr r="Q10" s="3"/>
      </tp>
      <tp t="s">
        <v/>
        <stp/>
        <stp>EM_S_VAL_PE_TTM</stp>
        <stp>2</stp>
        <stp>300562.SZ</stp>
        <stp>2014-12-31</stp>
        <tr r="R161" s="3"/>
      </tp>
      <tp t="s">
        <v/>
        <stp/>
        <stp>EM_S_VAL_PE_TTM</stp>
        <stp>2</stp>
        <stp>300573.SZ</stp>
        <stp>2015-12-31</stp>
        <tr r="Q162" s="3"/>
      </tp>
      <tp>
        <v>1366.4014606554199</v>
        <stp/>
        <stp>EM_S_VAL_PE_TTM</stp>
        <stp>2</stp>
        <stp>000590.SZ</stp>
        <stp>2016-12-31</stp>
        <tr r="P15" s="3"/>
      </tp>
      <tp t="s">
        <v/>
        <stp/>
        <stp>EM_S_VAL_PE_TTM</stp>
        <stp>2</stp>
        <stp>300583.SZ</stp>
        <stp>2015-12-31</stp>
        <tr r="Q163" s="3"/>
      </tp>
      <tp t="s">
        <v/>
        <stp/>
        <stp>EM_S_VAL_PE_TTM</stp>
        <stp>2</stp>
        <stp>300595.SZ</stp>
        <stp>2013-12-31</stp>
        <tr r="S165" s="3"/>
      </tp>
      <tp>
        <v>23.979081110174899</v>
        <stp/>
        <stp>EM_S_VAL_PE_TTM</stp>
        <stp>2</stp>
        <stp>600572.SH</stp>
        <stp>2014-12-31</stp>
        <tr r="R219" s="3"/>
      </tp>
      <tp>
        <v>92.471565457506301</v>
        <stp/>
        <stp>EM_S_VAL_PE_TTM</stp>
        <stp>2</stp>
        <stp>600513.SH</stp>
        <stp>2015-12-31</stp>
        <tr r="Q210" s="3"/>
      </tp>
      <tp>
        <v>37.401914290148902</v>
        <stp/>
        <stp>EM_S_VAL_PE_TTM</stp>
        <stp>2</stp>
        <stp>600530.SH</stp>
        <stp>2016-12-31</stp>
        <tr r="P214" s="3"/>
      </tp>
      <tp>
        <v>45.219524535580398</v>
        <stp/>
        <stp>EM_S_VAL_PE_TTM</stp>
        <stp>2</stp>
        <stp>600535.SH</stp>
        <stp>2013-12-31</stp>
        <tr r="S215" s="3"/>
      </tp>
      <tp>
        <v>51.566545842073602</v>
        <stp/>
        <stp>EM_S_VAL_PE_TTM</stp>
        <stp>2</stp>
        <stp>300233.SZ</stp>
        <stp>2015-12-31</stp>
        <tr r="Q124" s="3"/>
      </tp>
      <tp>
        <v>86.7263990830442</v>
        <stp/>
        <stp>EM_S_VAL_PE_TTM</stp>
        <stp>2</stp>
        <stp>300273.SZ</stp>
        <stp>2015-12-31</stp>
        <tr r="Q132" s="3"/>
      </tp>
      <tp>
        <v>45.569307052564398</v>
        <stp/>
        <stp>EM_S_VAL_PE_TTM</stp>
        <stp>2</stp>
        <stp>300255.SZ</stp>
        <stp>2013-12-31</stp>
        <tr r="S130" s="3"/>
      </tp>
      <tp>
        <v>20.595661504743099</v>
        <stp/>
        <stp>EM_S_VAL_PE_TTM</stp>
        <stp>2</stp>
        <stp>600252.SH</stp>
        <stp>2014-12-31</stp>
        <tr r="R195" s="3"/>
      </tp>
      <tp>
        <v>65.7598993085996</v>
        <stp/>
        <stp>EM_S_VAL_PE_TTM</stp>
        <stp>2</stp>
        <stp>600272.SH</stp>
        <stp>2014-12-31</stp>
        <tr r="R197" s="3"/>
      </tp>
      <tp>
        <v>130.23198751165199</v>
        <stp/>
        <stp>EM_S_VAL_PE_TTM</stp>
        <stp>2</stp>
        <stp>600222.SH</stp>
        <stp>2014-12-31</stp>
        <tr r="R193" s="3"/>
      </tp>
      <tp>
        <v>33.441434755024297</v>
        <stp/>
        <stp>EM_S_VAL_PE_TTM</stp>
        <stp>2</stp>
        <stp>600285.SH</stp>
        <stp>2013-12-31</stp>
        <tr r="S199" s="3"/>
      </tp>
      <tp>
        <v>80.355584230588804</v>
        <stp/>
        <stp>EM_S_VAL_PE_TTM</stp>
        <stp>2</stp>
        <stp>300363.SZ</stp>
        <stp>2015-12-31</stp>
        <tr r="Q142" s="3"/>
      </tp>
      <tp>
        <v>31.577960798315502</v>
        <stp/>
        <stp>EM_S_VAL_PE_TTM</stp>
        <stp>2</stp>
        <stp>600332.SH</stp>
        <stp>2014-12-31</stp>
        <tr r="R201" s="3"/>
      </tp>
      <tp>
        <v>45.571647895482002</v>
        <stp/>
        <stp>EM_S_VAL_PE_TTM</stp>
        <stp>2</stp>
        <stp>600380.SH</stp>
        <stp>2016-12-31</stp>
        <tr r="P203" s="3"/>
      </tp>
      <tp>
        <v>131.87932312449601</v>
        <stp/>
        <stp>EM_S_VAL_PE_TTM</stp>
        <stp>2</stp>
        <stp>300030.SZ</stp>
        <stp>2016-12-31</stp>
        <tr r="P108" s="3"/>
      </tp>
      <tp>
        <v>60.234359479651303</v>
        <stp/>
        <stp>EM_S_VAL_PE_TTM</stp>
        <stp>2</stp>
        <stp>300003.SZ</stp>
        <stp>2015-12-31</stp>
        <tr r="Q102" s="3"/>
      </tp>
      <tp>
        <v>62.289656877533901</v>
        <stp/>
        <stp>EM_S_VAL_PE_TTM</stp>
        <stp>2</stp>
        <stp>300015.SZ</stp>
        <stp>2013-12-31</stp>
        <tr r="S105" s="3"/>
      </tp>
      <tp>
        <v>77.786969423541606</v>
        <stp/>
        <stp>EM_S_VAL_PE_TTM</stp>
        <stp>2</stp>
        <stp>600055.SH</stp>
        <stp>2013-12-31</stp>
        <tr r="S181" s="3"/>
      </tp>
      <tp>
        <v>14.922355059132</v>
        <stp/>
        <stp>EM_S_VAL_PE_TTM</stp>
        <stp>2</stp>
        <stp>600062.SH</stp>
        <stp>2014-12-31</stp>
        <tr r="R183" s="3"/>
      </tp>
      <tp>
        <v>267.73740343317002</v>
        <stp/>
        <stp>EM_S_VAL_PE_TTM</stp>
        <stp>2</stp>
        <stp>600090.SH</stp>
        <stp>2016-12-31</stp>
        <tr r="P187" s="3"/>
      </tp>
      <tp>
        <v>132.86427875947399</v>
        <stp/>
        <stp>EM_S_VAL_PE_TTM</stp>
        <stp>2</stp>
        <stp>600080.SH</stp>
        <stp>2016-12-31</stp>
        <tr r="P185" s="3"/>
      </tp>
      <tp>
        <v>43.855394679755001</v>
        <stp/>
        <stp>EM_S_VAL_PE_TTM</stp>
        <stp>2</stp>
        <stp>600085.SH</stp>
        <stp>2013-12-31</stp>
        <tr r="S186" s="3"/>
      </tp>
      <tp>
        <v>117.41272309975101</v>
        <stp/>
        <stp>EM_S_VAL_PE_TTM</stp>
        <stp>2</stp>
        <stp>300122.SZ</stp>
        <stp>2014-12-31</stp>
        <tr r="R114" s="3"/>
      </tp>
      <tp>
        <v>1598.4228803066601</v>
        <stp/>
        <stp>EM_S_VAL_PE_TTM</stp>
        <stp>2</stp>
        <stp>300110.SZ</stp>
        <stp>2016-12-31</stp>
        <tr r="P113" s="3"/>
      </tp>
      <tp>
        <v>13.5859752877052</v>
        <stp/>
        <stp>EM_S_VAL_PE_TTM</stp>
        <stp>2</stp>
        <stp>000150.SZ</stp>
        <stp>2016-12-31</stp>
        <tr r="P5" s="3"/>
      </tp>
      <tp>
        <v>86.891319121895194</v>
        <stp/>
        <stp>EM_S_VAL_PE_TTM</stp>
        <stp>2</stp>
        <stp>000153.SZ</stp>
        <stp>2015-12-31</stp>
        <tr r="Q6" s="3"/>
      </tp>
      <tp>
        <v>-68.078401383886501</v>
        <stp/>
        <stp>EM_S_VAL_PE_TTM</stp>
        <stp>2</stp>
        <stp>300142.SZ</stp>
        <stp>2014-12-31</stp>
        <tr r="R115" s="3"/>
      </tp>
      <tp t="s">
        <v/>
        <stp/>
        <stp>EM_S_VAL_PE_TTM</stp>
        <stp>2</stp>
        <stp>002872.SZ</stp>
        <stp>2014-12-31</stp>
        <tr r="R93" s="3"/>
      </tp>
      <tp t="s">
        <v/>
        <stp/>
        <stp>EM_S_VAL_PE_TTM</stp>
        <stp>2</stp>
        <stp>002873.SZ</stp>
        <stp>2015-12-31</stp>
        <tr r="Q94" s="3"/>
      </tp>
      <tp t="s">
        <v/>
        <stp/>
        <stp>EM_S_VAL_PE_TTM</stp>
        <stp>2</stp>
        <stp>002880.SZ</stp>
        <stp>2016-12-31</stp>
        <tr r="P95" s="3"/>
      </tp>
      <tp t="s">
        <v/>
        <stp/>
        <stp>EM_S_VAL_PE_TTM</stp>
        <stp>2</stp>
        <stp>002900.SZ</stp>
        <stp>2016-12-31</stp>
        <tr r="P97" s="3"/>
      </tp>
      <tp t="s">
        <v/>
        <stp/>
        <stp>EM_S_VAL_PE_TTM</stp>
        <stp>2</stp>
        <stp>002923.SZ</stp>
        <stp>2015-12-31</stp>
        <tr r="Q100" s="3"/>
      </tp>
      <tp>
        <v>51.769097199427001</v>
        <stp/>
        <stp>EM_S_VAL_PE_TTM</stp>
        <stp>2</stp>
        <stp>002603.SZ</stp>
        <stp>2015-12-31</stp>
        <tr r="Q75" s="3"/>
      </tp>
      <tp>
        <v>63.639098463446203</v>
        <stp/>
        <stp>EM_S_VAL_PE_TTM</stp>
        <stp>2</stp>
        <stp>002653.SZ</stp>
        <stp>2015-12-31</stp>
        <tr r="Q78" s="3"/>
      </tp>
      <tp>
        <v>30.7723541365541</v>
        <stp/>
        <stp>EM_S_VAL_PE_TTM</stp>
        <stp>2</stp>
        <stp>002675.SZ</stp>
        <stp>2013-12-31</stp>
        <tr r="S79" s="3"/>
      </tp>
      <tp>
        <v>106.779681277706</v>
        <stp/>
        <stp>EM_S_VAL_PE_TTM</stp>
        <stp>2</stp>
        <stp>002693.SZ</stp>
        <stp>2015-12-31</stp>
        <tr r="Q81" s="3"/>
      </tp>
      <tp>
        <v>54.000262318258699</v>
        <stp/>
        <stp>EM_S_VAL_PE_TTM</stp>
        <stp>2</stp>
        <stp>002680.SZ</stp>
        <stp>2016-12-31</stp>
        <tr r="P80" s="3"/>
      </tp>
      <tp>
        <v>72.956659204683504</v>
        <stp/>
        <stp>EM_S_VAL_PE_TTM</stp>
        <stp>2</stp>
        <stp>002750.SZ</stp>
        <stp>2016-12-31</stp>
        <tr r="P85" s="3"/>
      </tp>
      <tp>
        <v>104.005533815219</v>
        <stp/>
        <stp>EM_S_VAL_PE_TTM</stp>
        <stp>2</stp>
        <stp>002773.SZ</stp>
        <stp>2015-12-31</stp>
        <tr r="Q87" s="3"/>
      </tp>
      <tp>
        <v>36.573434490619903</v>
        <stp/>
        <stp>EM_S_VAL_PE_TTM</stp>
        <stp>2</stp>
        <stp>002412.SZ</stp>
        <stp>2014-12-31</stp>
        <tr r="R63" s="3"/>
      </tp>
      <tp>
        <v>-188.435711508883</v>
        <stp/>
        <stp>EM_S_VAL_PE_TTM</stp>
        <stp>2</stp>
        <stp>002432.SZ</stp>
        <stp>2014-12-31</stp>
        <tr r="R66" s="3"/>
      </tp>
      <tp>
        <v>51.961445164186998</v>
        <stp/>
        <stp>EM_S_VAL_PE_TTM</stp>
        <stp>2</stp>
        <stp>002433.SZ</stp>
        <stp>2015-12-31</stp>
        <tr r="Q67" s="3"/>
      </tp>
      <tp>
        <v>19.920001924986799</v>
        <stp/>
        <stp>EM_S_VAL_PE_TTM</stp>
        <stp>2</stp>
        <stp>002422.SZ</stp>
        <stp>2014-12-31</stp>
        <tr r="R64" s="3"/>
      </tp>
      <tp>
        <v>26.3643735581696</v>
        <stp/>
        <stp>EM_S_VAL_PE_TTM</stp>
        <stp>2</stp>
        <stp>002462.SZ</stp>
        <stp>2014-12-31</stp>
        <tr r="R69" s="3"/>
      </tp>
      <tp>
        <v>36.981841201231802</v>
        <stp/>
        <stp>EM_S_VAL_PE_TTM</stp>
        <stp>2</stp>
        <stp>002550.SZ</stp>
        <stp>2016-12-31</stp>
        <tr r="P70" s="3"/>
      </tp>
      <tp>
        <v>59.689165983102001</v>
        <stp/>
        <stp>EM_S_VAL_PE_TTM</stp>
        <stp>2</stp>
        <stp>002223.SZ</stp>
        <stp>2015-12-31</stp>
        <tr r="Q48" s="3"/>
      </tp>
      <tp>
        <v>195.791358093664</v>
        <stp/>
        <stp>EM_S_VAL_PE_TTM</stp>
        <stp>2</stp>
        <stp>002252.SZ</stp>
        <stp>2014-12-31</stp>
        <tr r="R49" s="3"/>
      </tp>
      <tp>
        <v>24.146855116527401</v>
        <stp/>
        <stp>EM_S_VAL_PE_TTM</stp>
        <stp>2</stp>
        <stp>002275.SZ</stp>
        <stp>2013-12-31</stp>
        <tr r="S51" s="3"/>
      </tp>
      <tp>
        <v>45.8010242521976</v>
        <stp/>
        <stp>EM_S_VAL_PE_TTM</stp>
        <stp>2</stp>
        <stp>002262.SZ</stp>
        <stp>2014-12-31</stp>
        <tr r="R50" s="3"/>
      </tp>
      <tp>
        <v>123.84617580288899</v>
        <stp/>
        <stp>EM_S_VAL_PE_TTM</stp>
        <stp>2</stp>
        <stp>002332.SZ</stp>
        <stp>2014-12-31</stp>
        <tr r="R55" s="3"/>
      </tp>
      <tp>
        <v>80.272799938947898</v>
        <stp/>
        <stp>EM_S_VAL_PE_TTM</stp>
        <stp>2</stp>
        <stp>002370.SZ</stp>
        <stp>2016-12-31</stp>
        <tr r="P58" s="3"/>
      </tp>
      <tp>
        <v>41.2354081109468</v>
        <stp/>
        <stp>EM_S_VAL_PE_TTM</stp>
        <stp>2</stp>
        <stp>002365.SZ</stp>
        <stp>2013-12-31</stp>
        <tr r="S57" s="3"/>
      </tp>
      <tp>
        <v>69.276259382200294</v>
        <stp/>
        <stp>EM_S_VAL_PE_TTM</stp>
        <stp>2</stp>
        <stp>002390.SZ</stp>
        <stp>2016-12-31</stp>
        <tr r="P59" s="3"/>
      </tp>
      <tp>
        <v>84.543457224607806</v>
        <stp/>
        <stp>EM_S_VAL_PE_TTM</stp>
        <stp>2</stp>
        <stp>002393.SZ</stp>
        <stp>2015-12-31</stp>
        <tr r="Q60" s="3"/>
      </tp>
      <tp>
        <v>156.84991874824701</v>
        <stp/>
        <stp>EM_S_VAL_PE_TTM</stp>
        <stp>2</stp>
        <stp>002030.SZ</stp>
        <stp>2016-12-31</stp>
        <tr r="P38" s="3"/>
      </tp>
      <tp>
        <v>32.561859061346603</v>
        <stp/>
        <stp>EM_S_VAL_PE_TTM</stp>
        <stp>2</stp>
        <stp>002020.SZ</stp>
        <stp>2016-12-31</stp>
        <tr r="P36" s="3"/>
      </tp>
      <tp>
        <v>35.833929230735798</v>
        <stp/>
        <stp>EM_S_VAL_PE_TTM</stp>
        <stp>2</stp>
        <stp>002022.SZ</stp>
        <stp>2014-12-31</stp>
        <tr r="R37" s="3"/>
      </tp>
      <tp>
        <v>365.116138021339</v>
        <stp/>
        <stp>EM_S_VAL_PE_TTM</stp>
        <stp>2</stp>
        <stp>002102.SZ</stp>
        <stp>2014-12-31</stp>
        <tr r="R42" s="3"/>
      </tp>
      <tp t="s">
        <v/>
        <stp/>
        <stp>EM_S_VAL_PE_TTM</stp>
        <stp>2</stp>
        <stp>603880.SH</stp>
        <stp>2016-12-31</stp>
        <tr r="P270" s="3"/>
      </tp>
      <tp t="s">
        <v/>
        <stp/>
        <stp>EM_S_VAL_PE_TTM</stp>
        <stp>2</stp>
        <stp>603882.SH</stp>
        <stp>2014-12-31</stp>
        <tr r="R271" s="3"/>
      </tp>
      <tp>
        <v>83.993521772921795</v>
        <stp/>
        <stp>EM_S_VAL_PE_TTM</stp>
        <stp>2</stp>
        <stp>603883.SH</stp>
        <stp>2015-12-31</stp>
        <tr r="Q272" s="3"/>
      </tp>
      <tp t="s">
        <v/>
        <stp/>
        <stp>EM_S_VAL_PE_TTM</stp>
        <stp>2</stp>
        <stp>603963.SH</stp>
        <stp>2015-12-31</stp>
        <tr r="Q275" s="3"/>
      </tp>
      <tp>
        <v>70.543423188786505</v>
        <stp/>
        <stp>EM_S_VAL_PE_TTM</stp>
        <stp>2</stp>
        <stp>603520.SH</stp>
        <stp>2016-12-31</stp>
        <tr r="P260" s="3"/>
      </tp>
      <tp t="s">
        <v/>
        <stp/>
        <stp>EM_S_VAL_PE_TTM</stp>
        <stp>2</stp>
        <stp>603233.SH</stp>
        <stp>2015-12-31</stp>
        <tr r="Q252" s="3"/>
      </tp>
      <tp t="s">
        <v/>
        <stp/>
        <stp>EM_S_VAL_PE_TTM</stp>
        <stp>2</stp>
        <stp>603222.SH</stp>
        <stp>2014-12-31</stp>
        <tr r="R250" s="3"/>
      </tp>
      <tp>
        <v>51.5985037855652</v>
        <stp/>
        <stp>EM_S_VAL_PE_TTM</stp>
        <stp>2</stp>
        <stp>600867.SH</stp>
        <stp>2016-12-31</stp>
        <tr r="P239" s="3"/>
      </tp>
      <tp>
        <v>77.868409009376805</v>
        <stp/>
        <stp>EM_S_VAL_PE_TTM</stp>
        <stp>2</stp>
        <stp>600812.SH</stp>
        <stp>2013-12-31</stp>
        <tr r="S235" s="3"/>
      </tp>
      <tp>
        <v>26.436438007774399</v>
        <stp/>
        <stp>EM_S_VAL_PE_TTM</stp>
        <stp>2</stp>
        <stp>000915.SZ</stp>
        <stp>2014-12-31</stp>
        <tr r="R27" s="3"/>
      </tp>
      <tp>
        <v>-37.1302635678747</v>
        <stp/>
        <stp>EM_S_VAL_PE_TTM</stp>
        <stp>2</stp>
        <stp>000952.SZ</stp>
        <stp>2013-12-31</stp>
        <tr r="S29" s="3"/>
      </tp>
      <tp t="s">
        <v/>
        <stp/>
        <stp>EM_S_VAL_PE_TTM</stp>
        <stp>2</stp>
        <stp>300677.SZ</stp>
        <stp>2016-12-31</stp>
        <tr r="P174" s="3"/>
      </tp>
      <tp t="s">
        <v/>
        <stp/>
        <stp>EM_S_VAL_PE_TTM</stp>
        <stp>2</stp>
        <stp>300642.SZ</stp>
        <stp>2013-12-31</stp>
        <tr r="S171" s="3"/>
      </tp>
      <tp t="s">
        <v/>
        <stp/>
        <stp>EM_S_VAL_PE_TTM</stp>
        <stp>2</stp>
        <stp>300685.SZ</stp>
        <stp>2014-12-31</stp>
        <tr r="R176" s="3"/>
      </tp>
      <tp>
        <v>250.85735668338901</v>
        <stp/>
        <stp>EM_S_VAL_PE_TTM</stp>
        <stp>2</stp>
        <stp>600645.SH</stp>
        <stp>2014-12-31</stp>
        <tr r="R223" s="3"/>
      </tp>
      <tp>
        <v>70.611024938041396</v>
        <stp/>
        <stp>EM_S_VAL_PE_TTM</stp>
        <stp>2</stp>
        <stp>600664.SH</stp>
        <stp>2015-12-31</stp>
        <tr r="Q224" s="3"/>
      </tp>
      <tp t="s">
        <v/>
        <stp/>
        <stp>EM_S_VAL_PE_TTM</stp>
        <stp>2</stp>
        <stp>300725.SZ</stp>
        <stp>2014-12-31</stp>
        <tr r="R180" s="3"/>
      </tp>
      <tp>
        <v>63.0703100504278</v>
        <stp/>
        <stp>EM_S_VAL_PE_TTM</stp>
        <stp>2</stp>
        <stp>000705.SZ</stp>
        <stp>2014-12-31</stp>
        <tr r="R20" s="3"/>
      </tp>
      <tp t="s">
        <v/>
        <stp/>
        <stp>EM_S_VAL_PE_TTM</stp>
        <stp>2</stp>
        <stp>300702.SZ</stp>
        <stp>2013-12-31</stp>
        <tr r="S177" s="3"/>
      </tp>
      <tp t="s">
        <v/>
        <stp/>
        <stp>EM_S_VAL_PE_TTM</stp>
        <stp>2</stp>
        <stp>300705.SZ</stp>
        <stp>2014-12-31</stp>
        <tr r="R178" s="3"/>
      </tp>
      <tp>
        <v>-63.344434552185199</v>
        <stp/>
        <stp>EM_S_VAL_PE_TTM</stp>
        <stp>2</stp>
        <stp>600767.SH</stp>
        <stp>2016-12-31</stp>
        <tr r="P230" s="3"/>
      </tp>
      <tp>
        <v>153.66807950573801</v>
        <stp/>
        <stp>EM_S_VAL_PE_TTM</stp>
        <stp>2</stp>
        <stp>300404.SZ</stp>
        <stp>2015-12-31</stp>
        <tr r="Q146" s="3"/>
      </tp>
      <tp t="s">
        <v/>
        <stp/>
        <stp>EM_S_VAL_PE_TTM</stp>
        <stp>2</stp>
        <stp>300412.SZ</stp>
        <stp>2013-12-31</stp>
        <tr r="S148" s="3"/>
      </tp>
      <tp t="s">
        <v/>
        <stp/>
        <stp>EM_S_VAL_PE_TTM</stp>
        <stp>2</stp>
        <stp>300452.SZ</stp>
        <stp>2013-12-31</stp>
        <tr r="S151" s="3"/>
      </tp>
      <tp t="s">
        <v/>
        <stp/>
        <stp>EM_S_VAL_PE_TTM</stp>
        <stp>2</stp>
        <stp>300482.SZ</stp>
        <stp>2013-12-31</stp>
        <tr r="S154" s="3"/>
      </tp>
      <tp t="s">
        <v/>
        <stp/>
        <stp>EM_S_VAL_PE_TTM</stp>
        <stp>2</stp>
        <stp>300485.SZ</stp>
        <stp>2014-12-31</stp>
        <tr r="R155" s="3"/>
      </tp>
      <tp>
        <v>40.590413603487598</v>
        <stp/>
        <stp>EM_S_VAL_PE_TTM</stp>
        <stp>2</stp>
        <stp>300497.SZ</stp>
        <stp>2016-12-31</stp>
        <tr r="P156" s="3"/>
      </tp>
      <tp>
        <v>36.0583551004189</v>
        <stp/>
        <stp>EM_S_VAL_PE_TTM</stp>
        <stp>2</stp>
        <stp>600422.SH</stp>
        <stp>2013-12-31</stp>
        <tr r="S205" s="3"/>
      </tp>
      <tp t="s">
        <v/>
        <stp/>
        <stp>EM_S_VAL_PE_TTM</stp>
        <stp>2</stp>
        <stp>300534.SZ</stp>
        <stp>2015-12-31</stp>
        <tr r="Q159" s="3"/>
      </tp>
      <tp t="s">
        <v/>
        <stp/>
        <stp>EM_S_VAL_PE_TTM</stp>
        <stp>2</stp>
        <stp>300562.SZ</stp>
        <stp>2013-12-31</stp>
        <tr r="S161" s="3"/>
      </tp>
      <tp>
        <v>-30.410897220852799</v>
        <stp/>
        <stp>EM_S_VAL_PE_TTM</stp>
        <stp>2</stp>
        <stp>000597.SZ</stp>
        <stp>2016-12-31</stp>
        <tr r="P16" s="3"/>
      </tp>
      <tp t="s">
        <v/>
        <stp/>
        <stp>EM_S_VAL_PE_TTM</stp>
        <stp>2</stp>
        <stp>300584.SZ</stp>
        <stp>2015-12-31</stp>
        <tr r="Q164" s="3"/>
      </tp>
      <tp t="s">
        <v/>
        <stp/>
        <stp>EM_S_VAL_PE_TTM</stp>
        <stp>2</stp>
        <stp>300595.SZ</stp>
        <stp>2014-12-31</stp>
        <tr r="R165" s="3"/>
      </tp>
      <tp>
        <v>28.434055613951099</v>
        <stp/>
        <stp>EM_S_VAL_PE_TTM</stp>
        <stp>2</stp>
        <stp>600557.SH</stp>
        <stp>2016-12-31</stp>
        <tr r="P217" s="3"/>
      </tp>
      <tp>
        <v>26.860125067932302</v>
        <stp/>
        <stp>EM_S_VAL_PE_TTM</stp>
        <stp>2</stp>
        <stp>600572.SH</stp>
        <stp>2013-12-31</stp>
        <tr r="S219" s="3"/>
      </tp>
      <tp>
        <v>31.7329896352588</v>
        <stp/>
        <stp>EM_S_VAL_PE_TTM</stp>
        <stp>2</stp>
        <stp>600535.SH</stp>
        <stp>2014-12-31</stp>
        <tr r="R215" s="3"/>
      </tp>
      <tp>
        <v>50.4978248536951</v>
        <stp/>
        <stp>EM_S_VAL_PE_TTM</stp>
        <stp>2</stp>
        <stp>600594.SH</stp>
        <stp>2015-12-31</stp>
        <tr r="Q221" s="3"/>
      </tp>
      <tp>
        <v>45.828993948373302</v>
        <stp/>
        <stp>EM_S_VAL_PE_TTM</stp>
        <stp>2</stp>
        <stp>600587.SH</stp>
        <stp>2016-12-31</stp>
        <tr r="P220" s="3"/>
      </tp>
      <tp>
        <v>49.133808652110297</v>
        <stp/>
        <stp>EM_S_VAL_PE_TTM</stp>
        <stp>2</stp>
        <stp>300204.SZ</stp>
        <stp>2015-12-31</stp>
        <tr r="Q122" s="3"/>
      </tp>
      <tp>
        <v>30.394283248756501</v>
        <stp/>
        <stp>EM_S_VAL_PE_TTM</stp>
        <stp>2</stp>
        <stp>300267.SZ</stp>
        <stp>2016-12-31</stp>
        <tr r="P131" s="3"/>
      </tp>
      <tp>
        <v>116.80816954273</v>
        <stp/>
        <stp>EM_S_VAL_PE_TTM</stp>
        <stp>2</stp>
        <stp>300244.SZ</stp>
        <stp>2015-12-31</stp>
        <tr r="Q127" s="3"/>
      </tp>
      <tp>
        <v>153.171828470153</v>
        <stp/>
        <stp>EM_S_VAL_PE_TTM</stp>
        <stp>2</stp>
        <stp>300254.SZ</stp>
        <stp>2015-12-31</stp>
        <tr r="Q129" s="3"/>
      </tp>
      <tp>
        <v>55.920991764051998</v>
        <stp/>
        <stp>EM_S_VAL_PE_TTM</stp>
        <stp>2</stp>
        <stp>300255.SZ</stp>
        <stp>2014-12-31</stp>
        <tr r="R130" s="3"/>
      </tp>
      <tp>
        <v>75.684810193773004</v>
        <stp/>
        <stp>EM_S_VAL_PE_TTM</stp>
        <stp>2</stp>
        <stp>300294.SZ</stp>
        <stp>2015-12-31</stp>
        <tr r="Q134" s="3"/>
      </tp>
      <tp>
        <v>18.396755649879299</v>
        <stp/>
        <stp>EM_S_VAL_PE_TTM</stp>
        <stp>2</stp>
        <stp>600252.SH</stp>
        <stp>2013-12-31</stp>
        <tr r="S195" s="3"/>
      </tp>
      <tp>
        <v>172.82713966649101</v>
        <stp/>
        <stp>EM_S_VAL_PE_TTM</stp>
        <stp>2</stp>
        <stp>600272.SH</stp>
        <stp>2013-12-31</stp>
        <tr r="S197" s="3"/>
      </tp>
      <tp>
        <v>316.314682493134</v>
        <stp/>
        <stp>EM_S_VAL_PE_TTM</stp>
        <stp>2</stp>
        <stp>600267.SH</stp>
        <stp>2016-12-31</stp>
        <tr r="P196" s="3"/>
      </tp>
      <tp>
        <v>105.636308473901</v>
        <stp/>
        <stp>EM_S_VAL_PE_TTM</stp>
        <stp>2</stp>
        <stp>600222.SH</stp>
        <stp>2013-12-31</stp>
        <tr r="S193" s="3"/>
      </tp>
      <tp>
        <v>261.29266017185103</v>
        <stp/>
        <stp>EM_S_VAL_PE_TTM</stp>
        <stp>2</stp>
        <stp>600227.SH</stp>
        <stp>2016-12-31</stp>
        <tr r="P194" s="3"/>
      </tp>
      <tp>
        <v>60.093735586574297</v>
        <stp/>
        <stp>EM_S_VAL_PE_TTM</stp>
        <stp>2</stp>
        <stp>600285.SH</stp>
        <stp>2014-12-31</stp>
        <tr r="R199" s="3"/>
      </tp>
      <tp>
        <v>185.98010678470899</v>
        <stp/>
        <stp>EM_S_VAL_PE_TTM</stp>
        <stp>2</stp>
        <stp>300314.SZ</stp>
        <stp>2015-12-31</stp>
        <tr r="Q136" s="3"/>
      </tp>
      <tp>
        <v>88.188990522113698</v>
        <stp/>
        <stp>EM_S_VAL_PE_TTM</stp>
        <stp>2</stp>
        <stp>300347.SZ</stp>
        <stp>2016-12-31</stp>
        <tr r="P139" s="3"/>
      </tp>
      <tp>
        <v>43.825601212727001</v>
        <stp/>
        <stp>EM_S_VAL_PE_TTM</stp>
        <stp>2</stp>
        <stp>300357.SZ</stp>
        <stp>2016-12-31</stp>
        <tr r="P140" s="3"/>
      </tp>
      <tp>
        <v>64.109736424316395</v>
        <stp/>
        <stp>EM_S_VAL_PE_TTM</stp>
        <stp>2</stp>
        <stp>600332.SH</stp>
        <stp>2013-12-31</stp>
        <tr r="S201" s="3"/>
      </tp>
      <tp>
        <v>328.18790519121899</v>
        <stp/>
        <stp>EM_S_VAL_PE_TTM</stp>
        <stp>2</stp>
        <stp>000004.SZ</stp>
        <stp>2015-12-31</stp>
        <tr r="Q2" s="3"/>
      </tp>
      <tp>
        <v>60.822240812726903</v>
        <stp/>
        <stp>EM_S_VAL_PE_TTM</stp>
        <stp>2</stp>
        <stp>300015.SZ</stp>
        <stp>2014-12-31</stp>
        <tr r="R105" s="3"/>
      </tp>
      <tp>
        <v>104.553124129171</v>
        <stp/>
        <stp>EM_S_VAL_PE_TTM</stp>
        <stp>2</stp>
        <stp>600055.SH</stp>
        <stp>2014-12-31</stp>
        <tr r="R181" s="3"/>
      </tp>
      <tp>
        <v>19.348032220737299</v>
        <stp/>
        <stp>EM_S_VAL_PE_TTM</stp>
        <stp>2</stp>
        <stp>600062.SH</stp>
        <stp>2013-12-31</stp>
        <tr r="S183" s="3"/>
      </tp>
      <tp>
        <v>40.3989702983583</v>
        <stp/>
        <stp>EM_S_VAL_PE_TTM</stp>
        <stp>2</stp>
        <stp>600085.SH</stp>
        <stp>2014-12-31</stp>
        <tr r="R186" s="3"/>
      </tp>
      <tp>
        <v>93.321985453134104</v>
        <stp/>
        <stp>EM_S_VAL_PE_TTM</stp>
        <stp>2</stp>
        <stp>300122.SZ</stp>
        <stp>2013-12-31</stp>
        <tr r="S114" s="3"/>
      </tp>
      <tp>
        <v>61.492514479596601</v>
        <stp/>
        <stp>EM_S_VAL_PE_TTM</stp>
        <stp>2</stp>
        <stp>300142.SZ</stp>
        <stp>2013-12-31</stp>
        <tr r="S115" s="3"/>
      </tp>
      <tp>
        <v>78.290599964453605</v>
        <stp/>
        <stp>EM_S_VAL_PE_TTM</stp>
        <stp>2</stp>
        <stp>300147.SZ</stp>
        <stp>2016-12-31</stp>
        <tr r="P116" s="3"/>
      </tp>
      <tp>
        <v>94.464709946155594</v>
        <stp/>
        <stp>EM_S_VAL_PE_TTM</stp>
        <stp>2</stp>
        <stp>300194.SZ</stp>
        <stp>2015-12-31</stp>
        <tr r="Q120" s="3"/>
      </tp>
      <tp>
        <v>30.8758986277372</v>
        <stp/>
        <stp>EM_S_VAL_PE_TTM</stp>
        <stp>2</stp>
        <stp>000919.SZ</stp>
        <stp>2018-05-21</stp>
        <tr r="O28" s="3"/>
      </tp>
      <tp>
        <v>24.340056604233801</v>
        <stp/>
        <stp>EM_S_VAL_PE_TTM</stp>
        <stp>2</stp>
        <stp>000989.SZ</stp>
        <stp>2018-05-21</stp>
        <tr r="O31" s="3"/>
      </tp>
      <tp>
        <v>20.775840422525</v>
        <stp/>
        <stp>EM_S_VAL_PE_TTM</stp>
        <stp>2</stp>
        <stp>000999.SZ</stp>
        <stp>2018-05-21</stp>
        <tr r="O32" s="3"/>
      </tp>
      <tp>
        <v>23.4078410794984</v>
        <stp/>
        <stp>EM_S_VAL_PE_TTM</stp>
        <stp>2</stp>
        <stp>600829.SH</stp>
        <stp>2018-05-21</stp>
        <tr r="O236" s="3"/>
      </tp>
      <tp>
        <v>31.7753610992444</v>
        <stp/>
        <stp>EM_S_VAL_PE_TTM</stp>
        <stp>2</stp>
        <stp>000739.SZ</stp>
        <stp>2018-05-21</stp>
        <tr r="O21" s="3"/>
      </tp>
      <tp>
        <v>16.668622134752599</v>
        <stp/>
        <stp>EM_S_VAL_PE_TTM</stp>
        <stp>2</stp>
        <stp>601607.SH</stp>
        <stp>2016-12-31</stp>
        <tr r="P244" s="3"/>
      </tp>
      <tp>
        <v>40.254032850315497</v>
        <stp/>
        <stp>EM_S_VAL_PE_TTM</stp>
        <stp>2</stp>
        <stp>600789.SH</stp>
        <stp>2018-05-21</stp>
        <tr r="O233" s="3"/>
      </tp>
      <tp>
        <v>49.874521676407802</v>
        <stp/>
        <stp>EM_S_VAL_PE_TTM</stp>
        <stp>2</stp>
        <stp>300639.SZ</stp>
        <stp>2018-05-21</stp>
        <tr r="O170" s="3"/>
      </tp>
      <tp>
        <v>46.818267970888598</v>
        <stp/>
        <stp>EM_S_VAL_PE_TTM</stp>
        <stp>2</stp>
        <stp>300519.SZ</stp>
        <stp>2018-05-21</stp>
        <tr r="O157" s="3"/>
      </tp>
      <tp>
        <v>59.169989712316003</v>
        <stp/>
        <stp>EM_S_VAL_PE_TTM</stp>
        <stp>2</stp>
        <stp>300529.SZ</stp>
        <stp>2018-05-21</stp>
        <tr r="O158" s="3"/>
      </tp>
      <tp>
        <v>25.544233730883299</v>
        <stp/>
        <stp>EM_S_VAL_PE_TTM</stp>
        <stp>2</stp>
        <stp>600529.SH</stp>
        <stp>2018-05-21</stp>
        <tr r="O213" s="3"/>
      </tp>
      <tp>
        <v>36.232104951037201</v>
        <stp/>
        <stp>EM_S_VAL_PE_TTM</stp>
        <stp>2</stp>
        <stp>300439.SZ</stp>
        <stp>2018-05-21</stp>
        <tr r="O150" s="3"/>
      </tp>
      <tp>
        <v>23.618518899338099</v>
        <stp/>
        <stp>EM_S_VAL_PE_TTM</stp>
        <stp>2</stp>
        <stp>600479.SH</stp>
        <stp>2018-05-21</stp>
        <tr r="O207" s="3"/>
      </tp>
      <tp>
        <v>29.9829739301038</v>
        <stp/>
        <stp>EM_S_VAL_PE_TTM</stp>
        <stp>2</stp>
        <stp>600329.SH</stp>
        <stp>2018-05-21</stp>
        <tr r="O200" s="3"/>
      </tp>
      <tp>
        <v>105.126691611806</v>
        <stp/>
        <stp>EM_S_VAL_PE_TTM</stp>
        <stp>2</stp>
        <stp>300239.SZ</stp>
        <stp>2018-05-21</stp>
        <tr r="O126" s="3"/>
      </tp>
      <tp>
        <v>52.338242552454702</v>
        <stp/>
        <stp>EM_S_VAL_PE_TTM</stp>
        <stp>2</stp>
        <stp>300289.SZ</stp>
        <stp>2018-05-21</stp>
        <tr r="O133" s="3"/>
      </tp>
      <tp>
        <v>44.7140724627263</v>
        <stp/>
        <stp>EM_S_VAL_PE_TTM</stp>
        <stp>2</stp>
        <stp>300199.SZ</stp>
        <stp>2018-05-21</stp>
        <tr r="O121" s="3"/>
      </tp>
      <tp>
        <v>81.158945537631993</v>
        <stp/>
        <stp>EM_S_VAL_PE_TTM</stp>
        <stp>2</stp>
        <stp>600129.SH</stp>
        <stp>2018-05-21</stp>
        <tr r="O188" s="3"/>
      </tp>
      <tp>
        <v>47.779288175430999</v>
        <stp/>
        <stp>EM_S_VAL_PE_TTM</stp>
        <stp>2</stp>
        <stp>300049.SZ</stp>
        <stp>2018-05-21</stp>
        <tr r="O110" s="3"/>
      </tp>
      <tp>
        <v>68.664207838731599</v>
        <stp/>
        <stp>EM_S_VAL_PE_TTM</stp>
        <stp>2</stp>
        <stp>300009.SZ</stp>
        <stp>2018-05-21</stp>
        <tr r="O104" s="3"/>
      </tp>
      <tp>
        <v>26.902562747012102</v>
        <stp/>
        <stp>EM_S_VAL_PE_TTM</stp>
        <stp>2</stp>
        <stp>300039.SZ</stp>
        <stp>2018-05-21</stp>
        <tr r="O109" s="3"/>
      </tp>
      <tp>
        <v>10.156745819132199</v>
        <stp/>
        <stp>EM_S_VAL_PE_TTM</stp>
        <stp>2</stp>
        <stp>600079.SH</stp>
        <stp>2018-05-21</stp>
        <tr r="O184" s="3"/>
      </tp>
      <tp>
        <v>89.953519724719001</v>
        <stp/>
        <stp>EM_S_VAL_PE_TTM</stp>
        <stp>2</stp>
        <stp>002817.SZ</stp>
        <stp>2016-12-31</stp>
        <tr r="P89" s="3"/>
      </tp>
      <tp t="s">
        <v/>
        <stp/>
        <stp>EM_S_VAL_PE_TTM</stp>
        <stp>2</stp>
        <stp>002872.SZ</stp>
        <stp>2013-12-31</stp>
        <tr r="S93" s="3"/>
      </tp>
      <tp t="s">
        <v/>
        <stp/>
        <stp>EM_S_VAL_PE_TTM</stp>
        <stp>2</stp>
        <stp>002864.SZ</stp>
        <stp>2015-12-31</stp>
        <tr r="Q92" s="3"/>
      </tp>
      <tp>
        <v>63.0786165524366</v>
        <stp/>
        <stp>EM_S_VAL_PE_TTM</stp>
        <stp>2</stp>
        <stp>603939.SH</stp>
        <stp>2018-05-21</stp>
        <tr r="O274" s="3"/>
      </tp>
      <tp t="s">
        <v/>
        <stp/>
        <stp>EM_S_VAL_PE_TTM</stp>
        <stp>2</stp>
        <stp>002907.SZ</stp>
        <stp>2016-12-31</stp>
        <tr r="P99" s="3"/>
      </tp>
      <tp>
        <v>217.620808144367</v>
        <stp/>
        <stp>EM_S_VAL_PE_TTM</stp>
        <stp>2</stp>
        <stp>002644.SZ</stp>
        <stp>2015-12-31</stp>
        <tr r="Q77" s="3"/>
      </tp>
      <tp>
        <v>42.1999586055394</v>
        <stp/>
        <stp>EM_S_VAL_PE_TTM</stp>
        <stp>2</stp>
        <stp>002675.SZ</stp>
        <stp>2014-12-31</stp>
        <tr r="R79" s="3"/>
      </tp>
      <tp>
        <v>42.829005696515502</v>
        <stp/>
        <stp>EM_S_VAL_PE_TTM</stp>
        <stp>2</stp>
        <stp>002737.SZ</stp>
        <stp>2016-12-31</stp>
        <tr r="P84" s="3"/>
      </tp>
      <tp>
        <v>29.1233122481602</v>
        <stp/>
        <stp>EM_S_VAL_PE_TTM</stp>
        <stp>2</stp>
        <stp>002727.SZ</stp>
        <stp>2016-12-31</stp>
        <tr r="P82" s="3"/>
      </tp>
      <tp>
        <v>32.549299005023499</v>
        <stp/>
        <stp>EM_S_VAL_PE_TTM</stp>
        <stp>2</stp>
        <stp>603669.SH</stp>
        <stp>2018-05-21</stp>
        <tr r="O264" s="3"/>
      </tp>
      <tp>
        <v>56.8963217900518</v>
        <stp/>
        <stp>EM_S_VAL_PE_TTM</stp>
        <stp>2</stp>
        <stp>002412.SZ</stp>
        <stp>2013-12-31</stp>
        <tr r="S63" s="3"/>
      </tp>
      <tp>
        <v>921.38345519919505</v>
        <stp/>
        <stp>EM_S_VAL_PE_TTM</stp>
        <stp>2</stp>
        <stp>002432.SZ</stp>
        <stp>2013-12-31</stp>
        <tr r="S66" s="3"/>
      </tp>
      <tp>
        <v>24.708492634803299</v>
        <stp/>
        <stp>EM_S_VAL_PE_TTM</stp>
        <stp>2</stp>
        <stp>002437.SZ</stp>
        <stp>2016-12-31</stp>
        <tr r="P68" s="3"/>
      </tp>
      <tp>
        <v>18.834435533270199</v>
        <stp/>
        <stp>EM_S_VAL_PE_TTM</stp>
        <stp>2</stp>
        <stp>002422.SZ</stp>
        <stp>2013-12-31</stp>
        <tr r="S64" s="3"/>
      </tp>
      <tp>
        <v>98.540528789189295</v>
        <stp/>
        <stp>EM_S_VAL_PE_TTM</stp>
        <stp>2</stp>
        <stp>002424.SZ</stp>
        <stp>2015-12-31</stp>
        <tr r="Q65" s="3"/>
      </tp>
      <tp>
        <v>40.560878136139202</v>
        <stp/>
        <stp>EM_S_VAL_PE_TTM</stp>
        <stp>2</stp>
        <stp>002462.SZ</stp>
        <stp>2013-12-31</stp>
        <tr r="S69" s="3"/>
      </tp>
      <tp>
        <v>100.54508155385901</v>
        <stp/>
        <stp>EM_S_VAL_PE_TTM</stp>
        <stp>2</stp>
        <stp>002252.SZ</stp>
        <stp>2013-12-31</stp>
        <tr r="S49" s="3"/>
      </tp>
      <tp>
        <v>24.980279398480999</v>
        <stp/>
        <stp>EM_S_VAL_PE_TTM</stp>
        <stp>2</stp>
        <stp>002275.SZ</stp>
        <stp>2014-12-31</stp>
        <tr r="R51" s="3"/>
      </tp>
      <tp>
        <v>54.5348361204029</v>
        <stp/>
        <stp>EM_S_VAL_PE_TTM</stp>
        <stp>2</stp>
        <stp>002262.SZ</stp>
        <stp>2013-12-31</stp>
        <tr r="S50" s="3"/>
      </tp>
      <tp>
        <v>25.892215793638801</v>
        <stp/>
        <stp>EM_S_VAL_PE_TTM</stp>
        <stp>2</stp>
        <stp>002294.SZ</stp>
        <stp>2015-12-31</stp>
        <tr r="Q53" s="3"/>
      </tp>
      <tp>
        <v>64.508356255556293</v>
        <stp/>
        <stp>EM_S_VAL_PE_TTM</stp>
        <stp>2</stp>
        <stp>002287.SZ</stp>
        <stp>2016-12-31</stp>
        <tr r="P52" s="3"/>
      </tp>
      <tp>
        <v>63.152107410338701</v>
        <stp/>
        <stp>EM_S_VAL_PE_TTM</stp>
        <stp>2</stp>
        <stp>603309.SH</stp>
        <stp>2018-05-21</stp>
        <tr r="O255" s="3"/>
      </tp>
      <tp>
        <v>26.487431499660399</v>
        <stp/>
        <stp>EM_S_VAL_PE_TTM</stp>
        <stp>2</stp>
        <stp>002317.SZ</stp>
        <stp>2016-12-31</stp>
        <tr r="P54" s="3"/>
      </tp>
      <tp>
        <v>61.874690384951002</v>
        <stp/>
        <stp>EM_S_VAL_PE_TTM</stp>
        <stp>2</stp>
        <stp>002332.SZ</stp>
        <stp>2013-12-31</stp>
        <tr r="S55" s="3"/>
      </tp>
      <tp>
        <v>79.086293934333099</v>
        <stp/>
        <stp>EM_S_VAL_PE_TTM</stp>
        <stp>2</stp>
        <stp>002365.SZ</stp>
        <stp>2014-12-31</stp>
        <tr r="R57" s="3"/>
      </tp>
      <tp>
        <v>72.167659911227702</v>
        <stp/>
        <stp>EM_S_VAL_PE_TTM</stp>
        <stp>2</stp>
        <stp>603229.SH</stp>
        <stp>2018-05-21</stp>
        <tr r="O251" s="3"/>
      </tp>
      <tp>
        <v>64.7048561303383</v>
        <stp/>
        <stp>EM_S_VAL_PE_TTM</stp>
        <stp>2</stp>
        <stp>603259.SH</stp>
        <stp>2018-05-21</stp>
        <tr r="O253" s="3"/>
      </tp>
      <tp>
        <v>45.1191498611512</v>
        <stp/>
        <stp>EM_S_VAL_PE_TTM</stp>
        <stp>2</stp>
        <stp>002007.SZ</stp>
        <stp>2016-12-31</stp>
        <tr r="P34" s="3"/>
      </tp>
      <tp>
        <v>29.504728043960402</v>
        <stp/>
        <stp>EM_S_VAL_PE_TTM</stp>
        <stp>2</stp>
        <stp>002022.SZ</stp>
        <stp>2013-12-31</stp>
        <tr r="S37" s="3"/>
      </tp>
      <tp>
        <v>314.41223261245</v>
        <stp/>
        <stp>EM_S_VAL_PE_TTM</stp>
        <stp>2</stp>
        <stp>002044.SZ</stp>
        <stp>2015-12-31</stp>
        <tr r="Q40" s="3"/>
      </tp>
      <tp>
        <v>40.580962688688203</v>
        <stp/>
        <stp>EM_S_VAL_PE_TTM</stp>
        <stp>2</stp>
        <stp>603139.SH</stp>
        <stp>2018-05-21</stp>
        <tr r="O248" s="3"/>
      </tp>
      <tp>
        <v>19.944615614719002</v>
        <stp/>
        <stp>EM_S_VAL_PE_TTM</stp>
        <stp>2</stp>
        <stp>002102.SZ</stp>
        <stp>2013-12-31</stp>
        <tr r="S42" s="3"/>
      </tp>
      <tp>
        <v>113.133798188135</v>
        <stp/>
        <stp>EM_S_VAL_PE_TTM</stp>
        <stp>2</stp>
        <stp>002107.SZ</stp>
        <stp>2016-12-31</stp>
        <tr r="P43" s="3"/>
      </tp>
      <tp>
        <v>43.325201245628598</v>
        <stp/>
        <stp>EM_S_VAL_PE_TTM</stp>
        <stp>2</stp>
        <stp>603079.SH</stp>
        <stp>2018-05-21</stp>
        <tr r="O245" s="3"/>
      </tp>
      <tp t="s">
        <v/>
        <stp/>
        <stp>EM_S_VAL_PE_TTM</stp>
        <stp>2</stp>
        <stp>603882.SH</stp>
        <stp>2013-12-31</stp>
        <tr r="S271" s="3"/>
      </tp>
      <tp>
        <v>66.788661605757198</v>
        <stp/>
        <stp>EM_S_VAL_PE_TTM</stp>
        <stp>2</stp>
        <stp>603987.SH</stp>
        <stp>2016-12-31</stp>
        <tr r="P277" s="3"/>
      </tp>
      <tp t="s">
        <v/>
        <stp/>
        <stp>EM_S_VAL_PE_TTM</stp>
        <stp>2</stp>
        <stp>603707.SH</stp>
        <stp>2016-12-31</stp>
        <tr r="P266" s="3"/>
      </tp>
      <tp>
        <v>21.880575721469999</v>
        <stp/>
        <stp>EM_S_VAL_PE_TTM</stp>
        <stp>2</stp>
        <stp>002589.SZ</stp>
        <stp>2018-05-21</stp>
        <tr r="O74" s="3"/>
      </tp>
      <tp>
        <v>25.037492820117698</v>
        <stp/>
        <stp>EM_S_VAL_PE_TTM</stp>
        <stp>2</stp>
        <stp>603567.SH</stp>
        <stp>2016-12-31</stp>
        <tr r="P262" s="3"/>
      </tp>
      <tp>
        <v>32.572647245506602</v>
        <stp/>
        <stp>EM_S_VAL_PE_TTM</stp>
        <stp>2</stp>
        <stp>002349.SZ</stp>
        <stp>2018-05-21</stp>
        <tr r="O56" s="3"/>
      </tp>
      <tp>
        <v>153.646831835352</v>
        <stp/>
        <stp>EM_S_VAL_PE_TTM</stp>
        <stp>2</stp>
        <stp>002399.SZ</stp>
        <stp>2018-05-21</stp>
        <tr r="O61" s="3"/>
      </tp>
      <tp t="s">
        <v/>
        <stp/>
        <stp>EM_S_VAL_PE_TTM</stp>
        <stp>2</stp>
        <stp>603222.SH</stp>
        <stp>2013-12-31</stp>
        <tr r="S250" s="3"/>
      </tp>
      <tp>
        <v>119.87484325835899</v>
        <stp/>
        <stp>EM_S_VAL_PE_TTM</stp>
        <stp>2</stp>
        <stp>002219.SZ</stp>
        <stp>2018-05-21</stp>
        <tr r="O47" s="3"/>
      </tp>
      <tp t="s">
        <v/>
        <stp/>
        <stp>EM_S_VAL_PE_TTM</stp>
        <stp>2</stp>
        <stp>603367.SH</stp>
        <stp>2016-12-31</stp>
        <tr r="P256" s="3"/>
      </tp>
      <tp t="s">
        <v/>
        <stp/>
        <stp>EM_S_VAL_PE_TTM</stp>
        <stp>2</stp>
        <stp>603387.SH</stp>
        <stp>2016-12-31</stp>
        <tr r="P258" s="3"/>
      </tp>
      <tp>
        <v>16.996287192871598</v>
        <stp/>
        <stp>EM_S_VAL_PE_TTM</stp>
        <stp>2</stp>
        <stp>002019.SZ</stp>
        <stp>2018-05-21</stp>
        <tr r="O35" s="3"/>
      </tp>
      <tp>
        <v>35.347138201220602</v>
        <stp/>
        <stp>EM_S_VAL_PE_TTM</stp>
        <stp>2</stp>
        <stp>002099.SZ</stp>
        <stp>2018-05-21</stp>
        <tr r="O41" s="3"/>
      </tp>
      <tp t="s">
        <v/>
        <stp/>
        <stp>EM_S_VAL_PE_TTM</stp>
        <stp>2</stp>
        <stp>603127.SH</stp>
        <stp>2016-12-31</stp>
        <tr r="P247" s="3"/>
      </tp>
      <tp>
        <v>51.197026428369703</v>
        <stp/>
        <stp>EM_S_VAL_PE_TTM</stp>
        <stp>2</stp>
        <stp>600833.SH</stp>
        <stp>2013-12-31</stp>
        <tr r="S237" s="3"/>
      </tp>
      <tp>
        <v>-46.518246728167298</v>
        <stp/>
        <stp>EM_S_VAL_PE_TTM</stp>
        <stp>2</stp>
        <stp>600896.SH</stp>
        <stp>2016-12-31</stp>
        <tr r="P240" s="3"/>
      </tp>
      <tp>
        <v>39.115240437390803</v>
        <stp/>
        <stp>EM_S_VAL_PE_TTM</stp>
        <stp>2</stp>
        <stp>000915.SZ</stp>
        <stp>2015-12-31</stp>
        <tr r="Q27" s="3"/>
      </tp>
      <tp>
        <v>35.654675461982997</v>
        <stp/>
        <stp>EM_S_VAL_PE_TTM</stp>
        <stp>2</stp>
        <stp>000963.SZ</stp>
        <stp>2013-12-31</stp>
        <tr r="S30" s="3"/>
      </tp>
      <tp>
        <v>70.767209026760298</v>
        <stp/>
        <stp>EM_S_VAL_PE_TTM</stp>
        <stp>2</stp>
        <stp>600976.SH</stp>
        <stp>2016-12-31</stp>
        <tr r="P241" s="3"/>
      </tp>
      <tp>
        <v>30.338494535366699</v>
        <stp/>
        <stp>EM_S_VAL_PE_TTM</stp>
        <stp>2</stp>
        <stp>600993.SH</stp>
        <stp>2013-12-31</stp>
        <tr r="S242" s="3"/>
      </tp>
      <tp t="s">
        <v/>
        <stp/>
        <stp>EM_S_VAL_PE_TTM</stp>
        <stp>2</stp>
        <stp>300633.SZ</stp>
        <stp>2013-12-31</stp>
        <tr r="S168" s="3"/>
      </tp>
      <tp t="s">
        <v/>
        <stp/>
        <stp>EM_S_VAL_PE_TTM</stp>
        <stp>2</stp>
        <stp>300636.SZ</stp>
        <stp>2016-12-31</stp>
        <tr r="P169" s="3"/>
      </tp>
      <tp>
        <v>19.868723283062199</v>
        <stp/>
        <stp>EM_S_VAL_PE_TTM</stp>
        <stp>2</stp>
        <stp>000623.SZ</stp>
        <stp>2013-12-31</stp>
        <tr r="S17" s="3"/>
      </tp>
      <tp t="s">
        <v/>
        <stp/>
        <stp>EM_S_VAL_PE_TTM</stp>
        <stp>2</stp>
        <stp>300676.SZ</stp>
        <stp>2016-12-31</stp>
        <tr r="P173" s="3"/>
      </tp>
      <tp t="s">
        <v/>
        <stp/>
        <stp>EM_S_VAL_PE_TTM</stp>
        <stp>2</stp>
        <stp>300653.SZ</stp>
        <stp>2013-12-31</stp>
        <tr r="S172" s="3"/>
      </tp>
      <tp t="s">
        <v/>
        <stp/>
        <stp>EM_S_VAL_PE_TTM</stp>
        <stp>2</stp>
        <stp>300683.SZ</stp>
        <stp>2013-12-31</stp>
        <tr r="S175" s="3"/>
      </tp>
      <tp t="s">
        <v/>
        <stp/>
        <stp>EM_S_VAL_PE_TTM</stp>
        <stp>2</stp>
        <stp>300685.SZ</stp>
        <stp>2015-12-31</stp>
        <tr r="Q176" s="3"/>
      </tp>
      <tp>
        <v>365.78814273322001</v>
        <stp/>
        <stp>EM_S_VAL_PE_TTM</stp>
        <stp>2</stp>
        <stp>600645.SH</stp>
        <stp>2015-12-31</stp>
        <tr r="Q223" s="3"/>
      </tp>
      <tp>
        <v>72.222877467160799</v>
        <stp/>
        <stp>EM_S_VAL_PE_TTM</stp>
        <stp>2</stp>
        <stp>600664.SH</stp>
        <stp>2014-12-31</stp>
        <tr r="R224" s="3"/>
      </tp>
      <tp>
        <v>164.32499539044099</v>
        <stp/>
        <stp>EM_S_VAL_PE_TTM</stp>
        <stp>2</stp>
        <stp>600613.SH</stp>
        <stp>2013-12-31</stp>
        <tr r="S222" s="3"/>
      </tp>
      <tp t="s">
        <v/>
        <stp/>
        <stp>EM_S_VAL_PE_TTM</stp>
        <stp>2</stp>
        <stp>300723.SZ</stp>
        <stp>2013-12-31</stp>
        <tr r="S179" s="3"/>
      </tp>
      <tp t="s">
        <v/>
        <stp/>
        <stp>EM_S_VAL_PE_TTM</stp>
        <stp>2</stp>
        <stp>300725.SZ</stp>
        <stp>2015-12-31</stp>
        <tr r="Q180" s="3"/>
      </tp>
      <tp>
        <v>847.45048647366002</v>
        <stp/>
        <stp>EM_S_VAL_PE_TTM</stp>
        <stp>2</stp>
        <stp>000705.SZ</stp>
        <stp>2015-12-31</stp>
        <tr r="Q20" s="3"/>
      </tp>
      <tp t="s">
        <v/>
        <stp/>
        <stp>EM_S_VAL_PE_TTM</stp>
        <stp>2</stp>
        <stp>300705.SZ</stp>
        <stp>2015-12-31</stp>
        <tr r="Q178" s="3"/>
      </tp>
      <tp>
        <v>51.3356844544289</v>
        <stp/>
        <stp>EM_S_VAL_PE_TTM</stp>
        <stp>2</stp>
        <stp>000756.SZ</stp>
        <stp>2016-12-31</stp>
        <tr r="P22" s="3"/>
      </tp>
      <tp>
        <v>126.764680833189</v>
        <stp/>
        <stp>EM_S_VAL_PE_TTM</stp>
        <stp>2</stp>
        <stp>000766.SZ</stp>
        <stp>2016-12-31</stp>
        <tr r="P23" s="3"/>
      </tp>
      <tp>
        <v>52.393951250713997</v>
        <stp/>
        <stp>EM_S_VAL_PE_TTM</stp>
        <stp>2</stp>
        <stp>600763.SH</stp>
        <stp>2013-12-31</stp>
        <tr r="S229" s="3"/>
      </tp>
      <tp>
        <v>120.527186651576</v>
        <stp/>
        <stp>EM_S_VAL_PE_TTM</stp>
        <stp>2</stp>
        <stp>600713.SH</stp>
        <stp>2013-12-31</stp>
        <tr r="S226" s="3"/>
      </tp>
      <tp>
        <v>76.112974205522093</v>
        <stp/>
        <stp>EM_S_VAL_PE_TTM</stp>
        <stp>2</stp>
        <stp>600796.SH</stp>
        <stp>2016-12-31</stp>
        <tr r="P234" s="3"/>
      </tp>
      <tp>
        <v>60.926972887636303</v>
        <stp/>
        <stp>EM_S_VAL_PE_TTM</stp>
        <stp>2</stp>
        <stp>000403.SZ</stp>
        <stp>2013-12-31</stp>
        <tr r="S7" s="3"/>
      </tp>
      <tp>
        <v>95.674980398476194</v>
        <stp/>
        <stp>EM_S_VAL_PE_TTM</stp>
        <stp>2</stp>
        <stp>300436.SZ</stp>
        <stp>2016-12-31</stp>
        <tr r="P149" s="3"/>
      </tp>
      <tp t="s">
        <v/>
        <stp/>
        <stp>EM_S_VAL_PE_TTM</stp>
        <stp>2</stp>
        <stp>300404.SZ</stp>
        <stp>2014-12-31</stp>
        <tr r="R146" s="3"/>
      </tp>
      <tp>
        <v>41.265253189958202</v>
        <stp/>
        <stp>EM_S_VAL_PE_TTM</stp>
        <stp>2</stp>
        <stp>300406.SZ</stp>
        <stp>2016-12-31</stp>
        <tr r="P147" s="3"/>
      </tp>
      <tp>
        <v>22.267530441561998</v>
        <stp/>
        <stp>EM_S_VAL_PE_TTM</stp>
        <stp>2</stp>
        <stp>000423.SZ</stp>
        <stp>2013-12-31</stp>
        <tr r="S9" s="3"/>
      </tp>
      <tp t="s">
        <v/>
        <stp/>
        <stp>EM_S_VAL_PE_TTM</stp>
        <stp>2</stp>
        <stp>300463.SZ</stp>
        <stp>2013-12-31</stp>
        <tr r="S153" s="3"/>
      </tp>
      <tp t="s">
        <v/>
        <stp/>
        <stp>EM_S_VAL_PE_TTM</stp>
        <stp>2</stp>
        <stp>300453.SZ</stp>
        <stp>2013-12-31</stp>
        <tr r="S152" s="3"/>
      </tp>
      <tp>
        <v>86.326405304426402</v>
        <stp/>
        <stp>EM_S_VAL_PE_TTM</stp>
        <stp>2</stp>
        <stp>300485.SZ</stp>
        <stp>2015-12-31</stp>
        <tr r="Q155" s="3"/>
      </tp>
      <tp>
        <v>48.0808497229661</v>
        <stp/>
        <stp>EM_S_VAL_PE_TTM</stp>
        <stp>2</stp>
        <stp>600436.SH</stp>
        <stp>2016-12-31</stp>
        <tr r="P206" s="3"/>
      </tp>
      <tp>
        <v>23.997615120886898</v>
        <stp/>
        <stp>EM_S_VAL_PE_TTM</stp>
        <stp>2</stp>
        <stp>000513.SZ</stp>
        <stp>2013-12-31</stp>
        <tr r="S11" s="3"/>
      </tp>
      <tp>
        <v>830.35507854123898</v>
        <stp/>
        <stp>EM_S_VAL_PE_TTM</stp>
        <stp>2</stp>
        <stp>000503.SZ</stp>
        <stp>2013-12-31</stp>
        <tr r="S10" s="3"/>
      </tp>
      <tp t="s">
        <v/>
        <stp/>
        <stp>EM_S_VAL_PE_TTM</stp>
        <stp>2</stp>
        <stp>300534.SZ</stp>
        <stp>2014-12-31</stp>
        <tr r="R159" s="3"/>
      </tp>
      <tp t="s">
        <v/>
        <stp/>
        <stp>EM_S_VAL_PE_TTM</stp>
        <stp>2</stp>
        <stp>300573.SZ</stp>
        <stp>2013-12-31</stp>
        <tr r="S162" s="3"/>
      </tp>
      <tp>
        <v>128.49586010362401</v>
        <stp/>
        <stp>EM_S_VAL_PE_TTM</stp>
        <stp>2</stp>
        <stp>000566.SZ</stp>
        <stp>2016-12-31</stp>
        <tr r="P14" s="3"/>
      </tp>
      <tp t="s">
        <v/>
        <stp/>
        <stp>EM_S_VAL_PE_TTM</stp>
        <stp>2</stp>
        <stp>300583.SZ</stp>
        <stp>2013-12-31</stp>
        <tr r="S163" s="3"/>
      </tp>
      <tp t="s">
        <v/>
        <stp/>
        <stp>EM_S_VAL_PE_TTM</stp>
        <stp>2</stp>
        <stp>300584.SZ</stp>
        <stp>2014-12-31</stp>
        <tr r="R164" s="3"/>
      </tp>
      <tp t="s">
        <v/>
        <stp/>
        <stp>EM_S_VAL_PE_TTM</stp>
        <stp>2</stp>
        <stp>300595.SZ</stp>
        <stp>2015-12-31</stp>
        <tr r="Q165" s="3"/>
      </tp>
      <tp>
        <v>29.301365458600898</v>
        <stp/>
        <stp>EM_S_VAL_PE_TTM</stp>
        <stp>2</stp>
        <stp>600566.SH</stp>
        <stp>2016-12-31</stp>
        <tr r="P218" s="3"/>
      </tp>
      <tp>
        <v>52.843076283590101</v>
        <stp/>
        <stp>EM_S_VAL_PE_TTM</stp>
        <stp>2</stp>
        <stp>600513.SH</stp>
        <stp>2013-12-31</stp>
        <tr r="S210" s="3"/>
      </tp>
      <tp>
        <v>30.5606651026058</v>
        <stp/>
        <stp>EM_S_VAL_PE_TTM</stp>
        <stp>2</stp>
        <stp>600535.SH</stp>
        <stp>2015-12-31</stp>
        <tr r="Q215" s="3"/>
      </tp>
      <tp>
        <v>27.331446207271402</v>
        <stp/>
        <stp>EM_S_VAL_PE_TTM</stp>
        <stp>2</stp>
        <stp>600594.SH</stp>
        <stp>2014-12-31</stp>
        <tr r="R221" s="3"/>
      </tp>
      <tp>
        <v>47.193410874846002</v>
        <stp/>
        <stp>EM_S_VAL_PE_TTM</stp>
        <stp>2</stp>
        <stp>300233.SZ</stp>
        <stp>2013-12-31</stp>
        <tr r="S124" s="3"/>
      </tp>
      <tp>
        <v>49.198918712315397</v>
        <stp/>
        <stp>EM_S_VAL_PE_TTM</stp>
        <stp>2</stp>
        <stp>300204.SZ</stp>
        <stp>2014-12-31</stp>
        <tr r="R122" s="3"/>
      </tp>
      <tp>
        <v>56.163786172273198</v>
        <stp/>
        <stp>EM_S_VAL_PE_TTM</stp>
        <stp>2</stp>
        <stp>300206.SZ</stp>
        <stp>2016-12-31</stp>
        <tr r="P123" s="3"/>
      </tp>
      <tp>
        <v>68.0989589889857</v>
        <stp/>
        <stp>EM_S_VAL_PE_TTM</stp>
        <stp>2</stp>
        <stp>300273.SZ</stp>
        <stp>2013-12-31</stp>
        <tr r="S132" s="3"/>
      </tp>
      <tp>
        <v>79.792240381072006</v>
        <stp/>
        <stp>EM_S_VAL_PE_TTM</stp>
        <stp>2</stp>
        <stp>300244.SZ</stp>
        <stp>2014-12-31</stp>
        <tr r="R127" s="3"/>
      </tp>
      <tp>
        <v>99.230789325809894</v>
        <stp/>
        <stp>EM_S_VAL_PE_TTM</stp>
        <stp>2</stp>
        <stp>300246.SZ</stp>
        <stp>2016-12-31</stp>
        <tr r="P128" s="3"/>
      </tp>
      <tp>
        <v>89.439798863411994</v>
        <stp/>
        <stp>EM_S_VAL_PE_TTM</stp>
        <stp>2</stp>
        <stp>300254.SZ</stp>
        <stp>2014-12-31</stp>
        <tr r="R129" s="3"/>
      </tp>
      <tp>
        <v>55.993540735296598</v>
        <stp/>
        <stp>EM_S_VAL_PE_TTM</stp>
        <stp>2</stp>
        <stp>300255.SZ</stp>
        <stp>2015-12-31</stp>
        <tr r="Q130" s="3"/>
      </tp>
      <tp>
        <v>47.1069588629287</v>
        <stp/>
        <stp>EM_S_VAL_PE_TTM</stp>
        <stp>2</stp>
        <stp>300294.SZ</stp>
        <stp>2014-12-31</stp>
        <tr r="R134" s="3"/>
      </tp>
      <tp>
        <v>42.241740476431602</v>
        <stp/>
        <stp>EM_S_VAL_PE_TTM</stp>
        <stp>2</stp>
        <stp>600276.SH</stp>
        <stp>2016-12-31</stp>
        <tr r="P198" s="3"/>
      </tp>
      <tp>
        <v>32.303070125585897</v>
        <stp/>
        <stp>EM_S_VAL_PE_TTM</stp>
        <stp>2</stp>
        <stp>600216.SH</stp>
        <stp>2016-12-31</stp>
        <tr r="P192" s="3"/>
      </tp>
      <tp>
        <v>58.537120209042101</v>
        <stp/>
        <stp>EM_S_VAL_PE_TTM</stp>
        <stp>2</stp>
        <stp>600285.SH</stp>
        <stp>2015-12-31</stp>
        <tr r="Q199" s="3"/>
      </tp>
      <tp>
        <v>52.991161567354602</v>
        <stp/>
        <stp>EM_S_VAL_PE_TTM</stp>
        <stp>2</stp>
        <stp>300326.SZ</stp>
        <stp>2016-12-31</stp>
        <tr r="P138" s="3"/>
      </tp>
      <tp>
        <v>66.472469843681907</v>
        <stp/>
        <stp>EM_S_VAL_PE_TTM</stp>
        <stp>2</stp>
        <stp>300314.SZ</stp>
        <stp>2014-12-31</stp>
        <tr r="R136" s="3"/>
      </tp>
      <tp t="s">
        <v/>
        <stp/>
        <stp>EM_S_VAL_PE_TTM</stp>
        <stp>2</stp>
        <stp>300363.SZ</stp>
        <stp>2013-12-31</stp>
        <tr r="S142" s="3"/>
      </tp>
      <tp>
        <v>47.708230272895499</v>
        <stp/>
        <stp>EM_S_VAL_PE_TTM</stp>
        <stp>2</stp>
        <stp>300396.SZ</stp>
        <stp>2016-12-31</stp>
        <tr r="P144" s="3"/>
      </tp>
      <tp>
        <v>28.086824470805698</v>
        <stp/>
        <stp>EM_S_VAL_PE_TTM</stp>
        <stp>2</stp>
        <stp>300026.SZ</stp>
        <stp>2016-12-31</stp>
        <tr r="P107" s="3"/>
      </tp>
      <tp>
        <v>-174.609364143541</v>
        <stp/>
        <stp>EM_S_VAL_PE_TTM</stp>
        <stp>2</stp>
        <stp>000004.SZ</stp>
        <stp>2014-12-31</stp>
        <tr r="R2" s="3"/>
      </tp>
      <tp>
        <v>38.5458544710498</v>
        <stp/>
        <stp>EM_S_VAL_PE_TTM</stp>
        <stp>2</stp>
        <stp>300003.SZ</stp>
        <stp>2013-12-31</stp>
        <tr r="S102" s="3"/>
      </tp>
      <tp>
        <v>128.466387375636</v>
        <stp/>
        <stp>EM_S_VAL_PE_TTM</stp>
        <stp>2</stp>
        <stp>300006.SZ</stp>
        <stp>2016-12-31</stp>
        <tr r="P103" s="3"/>
      </tp>
      <tp>
        <v>75.422363705293193</v>
        <stp/>
        <stp>EM_S_VAL_PE_TTM</stp>
        <stp>2</stp>
        <stp>300015.SZ</stp>
        <stp>2015-12-31</stp>
        <tr r="Q105" s="3"/>
      </tp>
      <tp>
        <v>167.17204631129101</v>
        <stp/>
        <stp>EM_S_VAL_PE_TTM</stp>
        <stp>2</stp>
        <stp>300016.SZ</stp>
        <stp>2016-12-31</stp>
        <tr r="P106" s="3"/>
      </tp>
      <tp>
        <v>89.313073199735101</v>
        <stp/>
        <stp>EM_S_VAL_PE_TTM</stp>
        <stp>2</stp>
        <stp>300086.SZ</stp>
        <stp>2016-12-31</stp>
        <tr r="P111" s="3"/>
      </tp>
      <tp>
        <v>247.31110596652599</v>
        <stp/>
        <stp>EM_S_VAL_PE_TTM</stp>
        <stp>2</stp>
        <stp>600055.SH</stp>
        <stp>2015-12-31</stp>
        <tr r="Q181" s="3"/>
      </tp>
      <tp>
        <v>24.120426511720702</v>
        <stp/>
        <stp>EM_S_VAL_PE_TTM</stp>
        <stp>2</stp>
        <stp>600056.SH</stp>
        <stp>2016-12-31</stp>
        <tr r="P182" s="3"/>
      </tp>
      <tp>
        <v>72.229225350670504</v>
        <stp/>
        <stp>EM_S_VAL_PE_TTM</stp>
        <stp>2</stp>
        <stp>600085.SH</stp>
        <stp>2015-12-31</stp>
        <tr r="Q186" s="3"/>
      </tp>
      <tp>
        <v>96.157881447453505</v>
        <stp/>
        <stp>EM_S_VAL_PE_TTM</stp>
        <stp>2</stp>
        <stp>000153.SZ</stp>
        <stp>2013-12-31</stp>
        <tr r="S6" s="3"/>
      </tp>
      <tp>
        <v>106.331805078293</v>
        <stp/>
        <stp>EM_S_VAL_PE_TTM</stp>
        <stp>2</stp>
        <stp>300194.SZ</stp>
        <stp>2014-12-31</stp>
        <tr r="R120" s="3"/>
      </tp>
      <tp>
        <v>20.346521039953402</v>
        <stp/>
        <stp>EM_S_VAL_PE_TTM</stp>
        <stp>2</stp>
        <stp>600196.SH</stp>
        <stp>2016-12-31</stp>
        <tr r="P190" s="3"/>
      </tp>
      <tp>
        <v>35.9170714452939</v>
        <stp/>
        <stp>EM_S_VAL_PE_TTM</stp>
        <stp>2</stp>
        <stp>000908.SZ</stp>
        <stp>2018-05-21</stp>
        <tr r="O26" s="3"/>
      </tp>
      <tp>
        <v>23.363262108534499</v>
        <stp/>
        <stp>EM_S_VAL_PE_TTM</stp>
        <stp>2</stp>
        <stp>600998.SH</stp>
        <stp>2018-05-21</stp>
        <tr r="O243" s="3"/>
      </tp>
      <tp>
        <v>126.257466825119</v>
        <stp/>
        <stp>EM_S_VAL_PE_TTM</stp>
        <stp>2</stp>
        <stp>000788.SZ</stp>
        <stp>2018-05-21</stp>
        <tr r="O24" s="3"/>
      </tp>
      <tp>
        <v>113.312618829415</v>
        <stp/>
        <stp>EM_S_VAL_PE_TTM</stp>
        <stp>2</stp>
        <stp>300558.SZ</stp>
        <stp>2018-05-21</stp>
        <tr r="O160" s="3"/>
      </tp>
      <tp>
        <v>35.783052165376901</v>
        <stp/>
        <stp>EM_S_VAL_PE_TTM</stp>
        <stp>2</stp>
        <stp>000538.SZ</stp>
        <stp>2018-05-21</stp>
        <tr r="O13" s="3"/>
      </tp>
      <tp>
        <v>41080.987022731199</v>
        <stp/>
        <stp>EM_S_VAL_PE_TTM</stp>
        <stp>2</stp>
        <stp>000518.SZ</stp>
        <stp>2018-05-21</stp>
        <tr r="O12" s="3"/>
      </tp>
      <tp>
        <v>228.18647471578501</v>
        <stp/>
        <stp>EM_S_VAL_PE_TTM</stp>
        <stp>2</stp>
        <stp>600538.SH</stp>
        <stp>2018-05-21</stp>
        <tr r="O216" s="3"/>
      </tp>
      <tp>
        <v>29.479960764951301</v>
        <stp/>
        <stp>EM_S_VAL_PE_TTM</stp>
        <stp>2</stp>
        <stp>600518.SH</stp>
        <stp>2018-05-21</stp>
        <tr r="O211" s="3"/>
      </tp>
      <tp>
        <v>38.727299990590602</v>
        <stp/>
        <stp>EM_S_VAL_PE_TTM</stp>
        <stp>2</stp>
        <stp>600488.SH</stp>
        <stp>2018-05-21</stp>
        <tr r="O208" s="3"/>
      </tp>
      <tp>
        <v>37.5946007399926</v>
        <stp/>
        <stp>EM_S_VAL_PE_TTM</stp>
        <stp>2</stp>
        <stp>300358.SZ</stp>
        <stp>2018-05-21</stp>
        <tr r="O141" s="3"/>
      </tp>
      <tp>
        <v>105.536824971047</v>
        <stp/>
        <stp>EM_S_VAL_PE_TTM</stp>
        <stp>2</stp>
        <stp>300318.SZ</stp>
        <stp>2018-05-21</stp>
        <tr r="O137" s="3"/>
      </tp>
      <tp>
        <v>88.488681768545405</v>
        <stp/>
        <stp>EM_S_VAL_PE_TTM</stp>
        <stp>2</stp>
        <stp>300238.SZ</stp>
        <stp>2018-05-21</stp>
        <tr r="O125" s="3"/>
      </tp>
      <tp>
        <v>39.425454439741003</v>
        <stp/>
        <stp>EM_S_VAL_PE_TTM</stp>
        <stp>2</stp>
        <stp>300298.SZ</stp>
        <stp>2018-05-21</stp>
        <tr r="O135" s="3"/>
      </tp>
      <tp>
        <v>24.534507221967502</v>
        <stp/>
        <stp>EM_S_VAL_PE_TTM</stp>
        <stp>2</stp>
        <stp>300158.SZ</stp>
        <stp>2018-05-21</stp>
        <tr r="O117" s="3"/>
      </tp>
      <tp>
        <v>26.796733871029499</v>
        <stp/>
        <stp>EM_S_VAL_PE_TTM</stp>
        <stp>2</stp>
        <stp>300108.SZ</stp>
        <stp>2018-05-21</stp>
        <tr r="O112" s="3"/>
      </tp>
      <tp>
        <v>21.8669115865805</v>
        <stp/>
        <stp>EM_S_VAL_PE_TTM</stp>
        <stp>2</stp>
        <stp>000078.SZ</stp>
        <stp>2018-05-21</stp>
        <tr r="O4" s="3"/>
      </tp>
      <tp>
        <v>21.6375127451265</v>
        <stp/>
        <stp>EM_S_VAL_PE_TTM</stp>
        <stp>2</stp>
        <stp>000028.SZ</stp>
        <stp>2018-05-21</stp>
        <tr r="O3" s="3"/>
      </tp>
      <tp>
        <v>10.686871443006901</v>
        <stp/>
        <stp>EM_S_VAL_PE_TTM</stp>
        <stp>2</stp>
        <stp>200028.SZ</stp>
        <stp>2018-05-21</stp>
        <tr r="O101" s="3"/>
      </tp>
      <tp>
        <v>85.221790991919505</v>
        <stp/>
        <stp>EM_S_VAL_PE_TTM</stp>
        <stp>2</stp>
        <stp>002826.SZ</stp>
        <stp>2016-12-31</stp>
        <tr r="P91" s="3"/>
      </tp>
      <tp t="s">
        <v/>
        <stp/>
        <stp>EM_S_VAL_PE_TTM</stp>
        <stp>2</stp>
        <stp>002873.SZ</stp>
        <stp>2013-12-31</stp>
        <tr r="S94" s="3"/>
      </tp>
      <tp t="s">
        <v/>
        <stp/>
        <stp>EM_S_VAL_PE_TTM</stp>
        <stp>2</stp>
        <stp>002864.SZ</stp>
        <stp>2014-12-31</stp>
        <tr r="R92" s="3"/>
      </tp>
      <tp>
        <v>67.586404148622094</v>
        <stp/>
        <stp>EM_S_VAL_PE_TTM</stp>
        <stp>2</stp>
        <stp>603998.SH</stp>
        <stp>2018-05-21</stp>
        <tr r="O278" s="3"/>
      </tp>
      <tp t="s">
        <v/>
        <stp/>
        <stp>EM_S_VAL_PE_TTM</stp>
        <stp>2</stp>
        <stp>002923.SZ</stp>
        <stp>2013-12-31</stp>
        <tr r="S100" s="3"/>
      </tp>
      <tp>
        <v>22.613025428245901</v>
        <stp/>
        <stp>EM_S_VAL_PE_TTM</stp>
        <stp>2</stp>
        <stp>603858.SH</stp>
        <stp>2018-05-21</stp>
        <tr r="O269" s="3"/>
      </tp>
      <tp>
        <v>74.488079086714606</v>
        <stp/>
        <stp>EM_S_VAL_PE_TTM</stp>
        <stp>2</stp>
        <stp>002603.SZ</stp>
        <stp>2013-12-31</stp>
        <tr r="S75" s="3"/>
      </tp>
      <tp>
        <v>43.587977128135599</v>
        <stp/>
        <stp>EM_S_VAL_PE_TTM</stp>
        <stp>2</stp>
        <stp>002626.SZ</stp>
        <stp>2016-12-31</stp>
        <tr r="P76" s="3"/>
      </tp>
      <tp>
        <v>42.504060440900503</v>
        <stp/>
        <stp>EM_S_VAL_PE_TTM</stp>
        <stp>2</stp>
        <stp>002653.SZ</stp>
        <stp>2013-12-31</stp>
        <tr r="S78" s="3"/>
      </tp>
      <tp>
        <v>107.200260849353</v>
        <stp/>
        <stp>EM_S_VAL_PE_TTM</stp>
        <stp>2</stp>
        <stp>002644.SZ</stp>
        <stp>2014-12-31</stp>
        <tr r="R77" s="3"/>
      </tp>
      <tp>
        <v>131.46859860044199</v>
        <stp/>
        <stp>EM_S_VAL_PE_TTM</stp>
        <stp>2</stp>
        <stp>002675.SZ</stp>
        <stp>2015-12-31</stp>
        <tr r="Q79" s="3"/>
      </tp>
      <tp>
        <v>43.143357974563003</v>
        <stp/>
        <stp>EM_S_VAL_PE_TTM</stp>
        <stp>2</stp>
        <stp>002693.SZ</stp>
        <stp>2013-12-31</stp>
        <tr r="S81" s="3"/>
      </tp>
      <tp t="s">
        <v/>
        <stp/>
        <stp>EM_S_VAL_PE_TTM</stp>
        <stp>2</stp>
        <stp>002773.SZ</stp>
        <stp>2013-12-31</stp>
        <tr r="S87" s="3"/>
      </tp>
      <tp>
        <v>59.310064128900102</v>
        <stp/>
        <stp>EM_S_VAL_PE_TTM</stp>
        <stp>2</stp>
        <stp>603658.SH</stp>
        <stp>2018-05-21</stp>
        <tr r="O263" s="3"/>
      </tp>
      <tp>
        <v>34.902399227957197</v>
        <stp/>
        <stp>EM_S_VAL_PE_TTM</stp>
        <stp>2</stp>
        <stp>002433.SZ</stp>
        <stp>2013-12-31</stp>
        <tr r="S67" s="3"/>
      </tp>
      <tp>
        <v>66.838488495922604</v>
        <stp/>
        <stp>EM_S_VAL_PE_TTM</stp>
        <stp>2</stp>
        <stp>002424.SZ</stp>
        <stp>2014-12-31</stp>
        <tr r="R65" s="3"/>
      </tp>
      <tp>
        <v>68.278944208920706</v>
        <stp/>
        <stp>EM_S_VAL_PE_TTM</stp>
        <stp>2</stp>
        <stp>603538.SH</stp>
        <stp>2018-05-21</stp>
        <tr r="O261" s="3"/>
      </tp>
      <tp>
        <v>-146.97893144805099</v>
        <stp/>
        <stp>EM_S_VAL_PE_TTM</stp>
        <stp>2</stp>
        <stp>002566.SZ</stp>
        <stp>2016-12-31</stp>
        <tr r="P72" s="3"/>
      </tp>
      <tp>
        <v>45.767127401836397</v>
        <stp/>
        <stp>EM_S_VAL_PE_TTM</stp>
        <stp>2</stp>
        <stp>002223.SZ</stp>
        <stp>2013-12-31</stp>
        <tr r="S48" s="3"/>
      </tp>
      <tp>
        <v>34.064649386633199</v>
        <stp/>
        <stp>EM_S_VAL_PE_TTM</stp>
        <stp>2</stp>
        <stp>002275.SZ</stp>
        <stp>2015-12-31</stp>
        <tr r="Q51" s="3"/>
      </tp>
      <tp>
        <v>23.429592355364498</v>
        <stp/>
        <stp>EM_S_VAL_PE_TTM</stp>
        <stp>2</stp>
        <stp>002294.SZ</stp>
        <stp>2014-12-31</stp>
        <tr r="R53" s="3"/>
      </tp>
      <tp>
        <v>21.331414125878101</v>
        <stp/>
        <stp>EM_S_VAL_PE_TTM</stp>
        <stp>2</stp>
        <stp>603368.SH</stp>
        <stp>2018-05-21</stp>
        <tr r="O257" s="3"/>
      </tp>
      <tp>
        <v>210.80384300139201</v>
        <stp/>
        <stp>EM_S_VAL_PE_TTM</stp>
        <stp>2</stp>
        <stp>002365.SZ</stp>
        <stp>2015-12-31</stp>
        <tr r="Q57" s="3"/>
      </tp>
      <tp>
        <v>24.342737583386299</v>
        <stp/>
        <stp>EM_S_VAL_PE_TTM</stp>
        <stp>2</stp>
        <stp>002393.SZ</stp>
        <stp>2013-12-31</stp>
        <tr r="S60" s="3"/>
      </tp>
      <tp>
        <v>-356.56707243727197</v>
        <stp/>
        <stp>EM_S_VAL_PE_TTM</stp>
        <stp>2</stp>
        <stp>002044.SZ</stp>
        <stp>2014-12-31</stp>
        <tr r="R40" s="3"/>
      </tp>
      <tp>
        <v>37.269601438060903</v>
        <stp/>
        <stp>EM_S_VAL_PE_TTM</stp>
        <stp>2</stp>
        <stp>603108.SH</stp>
        <stp>2018-05-21</stp>
        <tr r="O246" s="3"/>
      </tp>
      <tp>
        <v>28.298635532685001</v>
        <stp/>
        <stp>EM_S_VAL_PE_TTM</stp>
        <stp>2</stp>
        <stp>603168.SH</stp>
        <stp>2018-05-21</stp>
        <tr r="O249" s="3"/>
      </tp>
      <tp>
        <v>87.897599253837498</v>
        <stp/>
        <stp>EM_S_VAL_PE_TTM</stp>
        <stp>2</stp>
        <stp>002166.SZ</stp>
        <stp>2016-12-31</stp>
        <tr r="P45" s="3"/>
      </tp>
      <tp t="s">
        <v/>
        <stp/>
        <stp>EM_S_VAL_PE_TTM</stp>
        <stp>2</stp>
        <stp>603896.SH</stp>
        <stp>2016-12-31</stp>
        <tr r="P273" s="3"/>
      </tp>
      <tp t="s">
        <v/>
        <stp/>
        <stp>EM_S_VAL_PE_TTM</stp>
        <stp>2</stp>
        <stp>603883.SH</stp>
        <stp>2013-12-31</stp>
        <tr r="S272" s="3"/>
      </tp>
      <tp>
        <v>56.878209629590799</v>
        <stp/>
        <stp>EM_S_VAL_PE_TTM</stp>
        <stp>2</stp>
        <stp>002898.SZ</stp>
        <stp>2018-05-21</stp>
        <tr r="O96" s="3"/>
      </tp>
      <tp t="s">
        <v/>
        <stp/>
        <stp>EM_S_VAL_PE_TTM</stp>
        <stp>2</stp>
        <stp>603976.SH</stp>
        <stp>2016-12-31</stp>
        <tr r="P276" s="3"/>
      </tp>
      <tp t="s">
        <v/>
        <stp/>
        <stp>EM_S_VAL_PE_TTM</stp>
        <stp>2</stp>
        <stp>603963.SH</stp>
        <stp>2013-12-31</stp>
        <tr r="S275" s="3"/>
      </tp>
      <tp>
        <v>54.887681550583999</v>
        <stp/>
        <stp>EM_S_VAL_PE_TTM</stp>
        <stp>2</stp>
        <stp>002758.SZ</stp>
        <stp>2018-05-21</stp>
        <tr r="O86" s="3"/>
      </tp>
      <tp>
        <v>33.124613339019199</v>
        <stp/>
        <stp>EM_S_VAL_PE_TTM</stp>
        <stp>2</stp>
        <stp>002728.SZ</stp>
        <stp>2018-05-21</stp>
        <tr r="O83" s="3"/>
      </tp>
      <tp>
        <v>28.137395149801399</v>
        <stp/>
        <stp>EM_S_VAL_PE_TTM</stp>
        <stp>2</stp>
        <stp>002788.SZ</stp>
        <stp>2018-05-21</stp>
        <tr r="O88" s="3"/>
      </tp>
      <tp t="s">
        <v/>
        <stp/>
        <stp>EM_S_VAL_PE_TTM</stp>
        <stp>2</stp>
        <stp>603676.SH</stp>
        <stp>2016-12-31</stp>
        <tr r="P265" s="3"/>
      </tp>
      <tp>
        <v>92.534842535930196</v>
        <stp/>
        <stp>EM_S_VAL_PE_TTM</stp>
        <stp>2</stp>
        <stp>603716.SH</stp>
        <stp>2016-12-31</stp>
        <tr r="P267" s="3"/>
      </tp>
      <tp>
        <v>81.350074421188296</v>
        <stp/>
        <stp>EM_S_VAL_PE_TTM</stp>
        <stp>2</stp>
        <stp>603456.SH</stp>
        <stp>2016-12-31</stp>
        <tr r="P259" s="3"/>
      </tp>
      <tp t="s">
        <v/>
        <stp/>
        <stp>EM_S_VAL_PE_TTM</stp>
        <stp>2</stp>
        <stp>603233.SH</stp>
        <stp>2013-12-31</stp>
        <tr r="S252" s="3"/>
      </tp>
      <tp>
        <v>25.375969341665702</v>
        <stp/>
        <stp>EM_S_VAL_PE_TTM</stp>
        <stp>2</stp>
        <stp>002118.SZ</stp>
        <stp>2018-05-21</stp>
        <tr r="O44" s="3"/>
      </tp>
      <tp>
        <v>-24.695184765807401</v>
        <stp/>
        <stp>EM_S_VAL_PE_TTM</stp>
        <stp>2</stp>
        <stp>002198.SZ</stp>
        <stp>2018-05-21</stp>
        <tr r="O46" s="3"/>
      </tp>
      <tp>
        <v>52.969438785286897</v>
        <stp/>
        <stp>EM_S_VAL_PE_TTM</stp>
        <stp>2</stp>
        <stp>002038.SZ</stp>
        <stp>2018-05-21</stp>
        <tr r="O39" s="3"/>
      </tp>
      <tp>
        <v>74.764846133114204</v>
        <stp/>
        <stp>EM_S_VAL_PE_TTM</stp>
        <stp>2</stp>
        <stp>600867.SH</stp>
        <stp>2014-12-31</stp>
        <tr r="R239" s="3"/>
      </tp>
      <tp>
        <v>288.490987251614</v>
        <stp/>
        <stp>EM_S_VAL_PE_TTM</stp>
        <stp>2</stp>
        <stp>600896.SH</stp>
        <stp>2015-12-31</stp>
        <tr r="Q240" s="3"/>
      </tp>
      <tp>
        <v>33.176837443863299</v>
        <stp/>
        <stp>EM_S_VAL_PE_TTM</stp>
        <stp>2</stp>
        <stp>000915.SZ</stp>
        <stp>2016-12-31</stp>
        <tr r="P27" s="3"/>
      </tp>
      <tp>
        <v>60.281335824719001</v>
        <stp/>
        <stp>EM_S_VAL_PE_TTM</stp>
        <stp>2</stp>
        <stp>600976.SH</stp>
        <stp>2015-12-31</stp>
        <tr r="Q241" s="3"/>
      </tp>
      <tp t="s">
        <v/>
        <stp/>
        <stp>EM_S_VAL_PE_TTM</stp>
        <stp>2</stp>
        <stp>300630.SZ</stp>
        <stp>2013-12-31</stp>
        <tr r="S167" s="3"/>
      </tp>
      <tp t="s">
        <v/>
        <stp/>
        <stp>EM_S_VAL_PE_TTM</stp>
        <stp>2</stp>
        <stp>300636.SZ</stp>
        <stp>2015-12-31</stp>
        <tr r="Q169" s="3"/>
      </tp>
      <tp>
        <v>20.2954297937058</v>
        <stp/>
        <stp>EM_S_VAL_PE_TTM</stp>
        <stp>2</stp>
        <stp>000650.SZ</stp>
        <stp>2013-12-31</stp>
        <tr r="S18" s="3"/>
      </tp>
      <tp t="s">
        <v/>
        <stp/>
        <stp>EM_S_VAL_PE_TTM</stp>
        <stp>2</stp>
        <stp>300676.SZ</stp>
        <stp>2015-12-31</stp>
        <tr r="Q173" s="3"/>
      </tp>
      <tp t="s">
        <v/>
        <stp/>
        <stp>EM_S_VAL_PE_TTM</stp>
        <stp>2</stp>
        <stp>300677.SZ</stp>
        <stp>2014-12-31</stp>
        <tr r="R174" s="3"/>
      </tp>
      <tp t="s">
        <v/>
        <stp/>
        <stp>EM_S_VAL_PE_TTM</stp>
        <stp>2</stp>
        <stp>300685.SZ</stp>
        <stp>2016-12-31</stp>
        <tr r="P176" s="3"/>
      </tp>
      <tp>
        <v>79.644733203376902</v>
        <stp/>
        <stp>EM_S_VAL_PE_TTM</stp>
        <stp>2</stp>
        <stp>600645.SH</stp>
        <stp>2016-12-31</stp>
        <tr r="P223" s="3"/>
      </tp>
      <tp t="s">
        <v/>
        <stp/>
        <stp>EM_S_VAL_PE_TTM</stp>
        <stp>2</stp>
        <stp>300725.SZ</stp>
        <stp>2016-12-31</stp>
        <tr r="P180" s="3"/>
      </tp>
      <tp>
        <v>77.420105142518906</v>
        <stp/>
        <stp>EM_S_VAL_PE_TTM</stp>
        <stp>2</stp>
        <stp>000705.SZ</stp>
        <stp>2016-12-31</stp>
        <tr r="P20" s="3"/>
      </tp>
      <tp t="s">
        <v/>
        <stp/>
        <stp>EM_S_VAL_PE_TTM</stp>
        <stp>2</stp>
        <stp>300705.SZ</stp>
        <stp>2016-12-31</stp>
        <tr r="P178" s="3"/>
      </tp>
      <tp>
        <v>95.460516245802097</v>
        <stp/>
        <stp>EM_S_VAL_PE_TTM</stp>
        <stp>2</stp>
        <stp>000756.SZ</stp>
        <stp>2015-12-31</stp>
        <tr r="Q22" s="3"/>
      </tp>
      <tp>
        <v>1550.7403000276499</v>
        <stp/>
        <stp>EM_S_VAL_PE_TTM</stp>
        <stp>2</stp>
        <stp>000766.SZ</stp>
        <stp>2015-12-31</stp>
        <tr r="Q23" s="3"/>
      </tp>
      <tp>
        <v>90.905850188170803</v>
        <stp/>
        <stp>EM_S_VAL_PE_TTM</stp>
        <stp>2</stp>
        <stp>000790.SZ</stp>
        <stp>2013-12-31</stp>
        <tr r="S25" s="3"/>
      </tp>
      <tp>
        <v>22.935482832796101</v>
        <stp/>
        <stp>EM_S_VAL_PE_TTM</stp>
        <stp>2</stp>
        <stp>600750.SH</stp>
        <stp>2013-12-31</stp>
        <tr r="S228" s="3"/>
      </tp>
      <tp>
        <v>-230.34085238081701</v>
        <stp/>
        <stp>EM_S_VAL_PE_TTM</stp>
        <stp>2</stp>
        <stp>600767.SH</stp>
        <stp>2014-12-31</stp>
        <tr r="R230" s="3"/>
      </tp>
      <tp>
        <v>398.598839865694</v>
        <stp/>
        <stp>EM_S_VAL_PE_TTM</stp>
        <stp>2</stp>
        <stp>600796.SH</stp>
        <stp>2015-12-31</stp>
        <tr r="Q234" s="3"/>
      </tp>
      <tp>
        <v>115.63606537386499</v>
        <stp/>
        <stp>EM_S_VAL_PE_TTM</stp>
        <stp>2</stp>
        <stp>300436.SZ</stp>
        <stp>2015-12-31</stp>
        <tr r="Q149" s="3"/>
      </tp>
      <tp>
        <v>52.770770814740601</v>
        <stp/>
        <stp>EM_S_VAL_PE_TTM</stp>
        <stp>2</stp>
        <stp>300406.SZ</stp>
        <stp>2015-12-31</stp>
        <tr r="Q147" s="3"/>
      </tp>
      <tp>
        <v>40.348061852169302</v>
        <stp/>
        <stp>EM_S_VAL_PE_TTM</stp>
        <stp>2</stp>
        <stp>300485.SZ</stp>
        <stp>2016-12-31</stp>
        <tr r="P155" s="3"/>
      </tp>
      <tp t="s">
        <v/>
        <stp/>
        <stp>EM_S_VAL_PE_TTM</stp>
        <stp>2</stp>
        <stp>300497.SZ</stp>
        <stp>2014-12-31</stp>
        <tr r="R156" s="3"/>
      </tp>
      <tp>
        <v>53.911026080730899</v>
        <stp/>
        <stp>EM_S_VAL_PE_TTM</stp>
        <stp>2</stp>
        <stp>600436.SH</stp>
        <stp>2015-12-31</stp>
        <tr r="Q206" s="3"/>
      </tp>
      <tp>
        <v>35.9810863321892</v>
        <stp/>
        <stp>EM_S_VAL_PE_TTM</stp>
        <stp>2</stp>
        <stp>600420.SH</stp>
        <stp>2013-12-31</stp>
        <tr r="S204" s="3"/>
      </tp>
      <tp>
        <v>93.811870260212999</v>
        <stp/>
        <stp>EM_S_VAL_PE_TTM</stp>
        <stp>2</stp>
        <stp>000566.SZ</stp>
        <stp>2015-12-31</stp>
        <tr r="Q14" s="3"/>
      </tp>
      <tp>
        <v>37.457206187558299</v>
        <stp/>
        <stp>EM_S_VAL_PE_TTM</stp>
        <stp>2</stp>
        <stp>000590.SZ</stp>
        <stp>2013-12-31</stp>
        <tr r="S15" s="3"/>
      </tp>
      <tp>
        <v>-185.408921250021</v>
        <stp/>
        <stp>EM_S_VAL_PE_TTM</stp>
        <stp>2</stp>
        <stp>000597.SZ</stp>
        <stp>2014-12-31</stp>
        <tr r="R16" s="3"/>
      </tp>
      <tp t="s">
        <v/>
        <stp/>
        <stp>EM_S_VAL_PE_TTM</stp>
        <stp>2</stp>
        <stp>300595.SZ</stp>
        <stp>2016-12-31</stp>
        <tr r="P165" s="3"/>
      </tp>
      <tp>
        <v>36.610110529069097</v>
        <stp/>
        <stp>EM_S_VAL_PE_TTM</stp>
        <stp>2</stp>
        <stp>600557.SH</stp>
        <stp>2014-12-31</stp>
        <tr r="R217" s="3"/>
      </tp>
      <tp>
        <v>33.790324009347401</v>
        <stp/>
        <stp>EM_S_VAL_PE_TTM</stp>
        <stp>2</stp>
        <stp>600566.SH</stp>
        <stp>2015-12-31</stp>
        <tr r="Q218" s="3"/>
      </tp>
      <tp>
        <v>85.065021772985105</v>
        <stp/>
        <stp>EM_S_VAL_PE_TTM</stp>
        <stp>2</stp>
        <stp>600530.SH</stp>
        <stp>2013-12-31</stp>
        <tr r="S214" s="3"/>
      </tp>
      <tp>
        <v>35.493796957714103</v>
        <stp/>
        <stp>EM_S_VAL_PE_TTM</stp>
        <stp>2</stp>
        <stp>600535.SH</stp>
        <stp>2016-12-31</stp>
        <tr r="P215" s="3"/>
      </tp>
      <tp>
        <v>41.669306717487601</v>
        <stp/>
        <stp>EM_S_VAL_PE_TTM</stp>
        <stp>2</stp>
        <stp>600587.SH</stp>
        <stp>2014-12-31</stp>
        <tr r="R220" s="3"/>
      </tp>
      <tp>
        <v>368.45145363463701</v>
        <stp/>
        <stp>EM_S_VAL_PE_TTM</stp>
        <stp>2</stp>
        <stp>300206.SZ</stp>
        <stp>2015-12-31</stp>
        <tr r="Q123" s="3"/>
      </tp>
      <tp>
        <v>67.740279997326297</v>
        <stp/>
        <stp>EM_S_VAL_PE_TTM</stp>
        <stp>2</stp>
        <stp>300267.SZ</stp>
        <stp>2014-12-31</stp>
        <tr r="R131" s="3"/>
      </tp>
      <tp>
        <v>162.01373149979099</v>
        <stp/>
        <stp>EM_S_VAL_PE_TTM</stp>
        <stp>2</stp>
        <stp>300246.SZ</stp>
        <stp>2015-12-31</stp>
        <tr r="Q128" s="3"/>
      </tp>
      <tp>
        <v>43.316948908438597</v>
        <stp/>
        <stp>EM_S_VAL_PE_TTM</stp>
        <stp>2</stp>
        <stp>300255.SZ</stp>
        <stp>2016-12-31</stp>
        <tr r="P130" s="3"/>
      </tp>
      <tp>
        <v>48.774621770242398</v>
        <stp/>
        <stp>EM_S_VAL_PE_TTM</stp>
        <stp>2</stp>
        <stp>600276.SH</stp>
        <stp>2015-12-31</stp>
        <tr r="Q198" s="3"/>
      </tp>
      <tp>
        <v>51.896658103463302</v>
        <stp/>
        <stp>EM_S_VAL_PE_TTM</stp>
        <stp>2</stp>
        <stp>600267.SH</stp>
        <stp>2014-12-31</stp>
        <tr r="R196" s="3"/>
      </tp>
      <tp>
        <v>188.148598195924</v>
        <stp/>
        <stp>EM_S_VAL_PE_TTM</stp>
        <stp>2</stp>
        <stp>600216.SH</stp>
        <stp>2015-12-31</stp>
        <tr r="Q192" s="3"/>
      </tp>
      <tp>
        <v>-27.219197576939699</v>
        <stp/>
        <stp>EM_S_VAL_PE_TTM</stp>
        <stp>2</stp>
        <stp>600227.SH</stp>
        <stp>2014-12-31</stp>
        <tr r="R194" s="3"/>
      </tp>
      <tp>
        <v>20.684193645558999</v>
        <stp/>
        <stp>EM_S_VAL_PE_TTM</stp>
        <stp>2</stp>
        <stp>600285.SH</stp>
        <stp>2016-12-31</stp>
        <tr r="P199" s="3"/>
      </tp>
      <tp>
        <v>66.184894749193703</v>
        <stp/>
        <stp>EM_S_VAL_PE_TTM</stp>
        <stp>2</stp>
        <stp>300326.SZ</stp>
        <stp>2015-12-31</stp>
        <tr r="Q138" s="3"/>
      </tp>
      <tp>
        <v>58.251428534545298</v>
        <stp/>
        <stp>EM_S_VAL_PE_TTM</stp>
        <stp>2</stp>
        <stp>300347.SZ</stp>
        <stp>2014-12-31</stp>
        <tr r="R139" s="3"/>
      </tp>
      <tp>
        <v>60.111128084018198</v>
        <stp/>
        <stp>EM_S_VAL_PE_TTM</stp>
        <stp>2</stp>
        <stp>300357.SZ</stp>
        <stp>2014-12-31</stp>
        <tr r="R140" s="3"/>
      </tp>
      <tp>
        <v>69.223137027316298</v>
        <stp/>
        <stp>EM_S_VAL_PE_TTM</stp>
        <stp>2</stp>
        <stp>300396.SZ</stp>
        <stp>2015-12-31</stp>
        <tr r="Q144" s="3"/>
      </tp>
      <tp>
        <v>30.9032470325518</v>
        <stp/>
        <stp>EM_S_VAL_PE_TTM</stp>
        <stp>2</stp>
        <stp>600380.SH</stp>
        <stp>2013-12-31</stp>
        <tr r="S203" s="3"/>
      </tp>
      <tp>
        <v>39.179651463059201</v>
        <stp/>
        <stp>EM_S_VAL_PE_TTM</stp>
        <stp>2</stp>
        <stp>300026.SZ</stp>
        <stp>2015-12-31</stp>
        <tr r="Q107" s="3"/>
      </tp>
      <tp>
        <v>67.099952152884697</v>
        <stp/>
        <stp>EM_S_VAL_PE_TTM</stp>
        <stp>2</stp>
        <stp>300030.SZ</stp>
        <stp>2013-12-31</stp>
        <tr r="S108" s="3"/>
      </tp>
      <tp>
        <v>201.67052723268699</v>
        <stp/>
        <stp>EM_S_VAL_PE_TTM</stp>
        <stp>2</stp>
        <stp>300006.SZ</stp>
        <stp>2015-12-31</stp>
        <tr r="Q103" s="3"/>
      </tp>
      <tp>
        <v>56.138347652585402</v>
        <stp/>
        <stp>EM_S_VAL_PE_TTM</stp>
        <stp>2</stp>
        <stp>300015.SZ</stp>
        <stp>2016-12-31</stp>
        <tr r="P105" s="3"/>
      </tp>
      <tp>
        <v>112.51393638637801</v>
        <stp/>
        <stp>EM_S_VAL_PE_TTM</stp>
        <stp>2</stp>
        <stp>300016.SZ</stp>
        <stp>2015-12-31</stp>
        <tr r="Q106" s="3"/>
      </tp>
      <tp>
        <v>146.87056241757</v>
        <stp/>
        <stp>EM_S_VAL_PE_TTM</stp>
        <stp>2</stp>
        <stp>300086.SZ</stp>
        <stp>2015-12-31</stp>
        <tr r="Q111" s="3"/>
      </tp>
      <tp>
        <v>116.877773350852</v>
        <stp/>
        <stp>EM_S_VAL_PE_TTM</stp>
        <stp>2</stp>
        <stp>600055.SH</stp>
        <stp>2016-12-31</stp>
        <tr r="P181" s="3"/>
      </tp>
      <tp>
        <v>26.0576911639683</v>
        <stp/>
        <stp>EM_S_VAL_PE_TTM</stp>
        <stp>2</stp>
        <stp>600056.SH</stp>
        <stp>2015-12-31</stp>
        <tr r="Q182" s="3"/>
      </tp>
      <tp>
        <v>24.075687351241999</v>
        <stp/>
        <stp>EM_S_VAL_PE_TTM</stp>
        <stp>2</stp>
        <stp>600090.SH</stp>
        <stp>2013-12-31</stp>
        <tr r="S187" s="3"/>
      </tp>
      <tp>
        <v>69.111617089793597</v>
        <stp/>
        <stp>EM_S_VAL_PE_TTM</stp>
        <stp>2</stp>
        <stp>600080.SH</stp>
        <stp>2013-12-31</stp>
        <tr r="S185" s="3"/>
      </tp>
      <tp>
        <v>44.369295831820502</v>
        <stp/>
        <stp>EM_S_VAL_PE_TTM</stp>
        <stp>2</stp>
        <stp>600085.SH</stp>
        <stp>2016-12-31</stp>
        <tr r="P186" s="3"/>
      </tp>
      <tp>
        <v>36.270284936928</v>
        <stp/>
        <stp>EM_S_VAL_PE_TTM</stp>
        <stp>2</stp>
        <stp>300110.SZ</stp>
        <stp>2013-12-31</stp>
        <tr r="S113" s="3"/>
      </tp>
      <tp>
        <v>140.56317239194701</v>
        <stp/>
        <stp>EM_S_VAL_PE_TTM</stp>
        <stp>2</stp>
        <stp>000150.SZ</stp>
        <stp>2013-12-31</stp>
        <tr r="S5" s="3"/>
      </tp>
      <tp>
        <v>41.937138604287199</v>
        <stp/>
        <stp>EM_S_VAL_PE_TTM</stp>
        <stp>2</stp>
        <stp>300147.SZ</stp>
        <stp>2014-12-31</stp>
        <tr r="R116" s="3"/>
      </tp>
      <tp>
        <v>22.376254840348398</v>
        <stp/>
        <stp>EM_S_VAL_PE_TTM</stp>
        <stp>2</stp>
        <stp>600196.SH</stp>
        <stp>2015-12-31</stp>
        <tr r="Q190" s="3"/>
      </tp>
      <tp>
        <v>17.699540447974101</v>
        <stp/>
        <stp>EM_S_VAL_PE_TTM</stp>
        <stp>2</stp>
        <stp>601607.SH</stp>
        <stp>2014-12-31</stp>
        <tr r="R244" s="3"/>
      </tp>
      <tp t="s">
        <v/>
        <stp/>
        <stp>EM_S_VAL_PE_TTM</stp>
        <stp>2</stp>
        <stp>002817.SZ</stp>
        <stp>2014-12-31</stp>
        <tr r="R89" s="3"/>
      </tp>
      <tp t="s">
        <v/>
        <stp/>
        <stp>EM_S_VAL_PE_TTM</stp>
        <stp>2</stp>
        <stp>002826.SZ</stp>
        <stp>2015-12-31</stp>
        <tr r="Q91" s="3"/>
      </tp>
      <tp t="s">
        <v/>
        <stp/>
        <stp>EM_S_VAL_PE_TTM</stp>
        <stp>2</stp>
        <stp>002880.SZ</stp>
        <stp>2013-12-31</stp>
        <tr r="S95" s="3"/>
      </tp>
      <tp t="s">
        <v/>
        <stp/>
        <stp>EM_S_VAL_PE_TTM</stp>
        <stp>2</stp>
        <stp>002900.SZ</stp>
        <stp>2013-12-31</stp>
        <tr r="S97" s="3"/>
      </tp>
      <tp t="s">
        <v/>
        <stp/>
        <stp>EM_S_VAL_PE_TTM</stp>
        <stp>2</stp>
        <stp>002907.SZ</stp>
        <stp>2014-12-31</stp>
        <tr r="R99" s="3"/>
      </tp>
      <tp>
        <v>70.308250293506504</v>
        <stp/>
        <stp>EM_S_VAL_PE_TTM</stp>
        <stp>2</stp>
        <stp>002626.SZ</stp>
        <stp>2015-12-31</stp>
        <tr r="Q76" s="3"/>
      </tp>
      <tp>
        <v>84.829202605947998</v>
        <stp/>
        <stp>EM_S_VAL_PE_TTM</stp>
        <stp>2</stp>
        <stp>002675.SZ</stp>
        <stp>2016-12-31</stp>
        <tr r="P79" s="3"/>
      </tp>
      <tp>
        <v>54.883554364051797</v>
        <stp/>
        <stp>EM_S_VAL_PE_TTM</stp>
        <stp>2</stp>
        <stp>002680.SZ</stp>
        <stp>2013-12-31</stp>
        <tr r="S80" s="3"/>
      </tp>
      <tp>
        <v>31.550419198930701</v>
        <stp/>
        <stp>EM_S_VAL_PE_TTM</stp>
        <stp>2</stp>
        <stp>002737.SZ</stp>
        <stp>2014-12-31</stp>
        <tr r="R84" s="3"/>
      </tp>
      <tp>
        <v>36.690688270224101</v>
        <stp/>
        <stp>EM_S_VAL_PE_TTM</stp>
        <stp>2</stp>
        <stp>002727.SZ</stp>
        <stp>2014-12-31</stp>
        <tr r="R82" s="3"/>
      </tp>
      <tp t="s">
        <v/>
        <stp/>
        <stp>EM_S_VAL_PE_TTM</stp>
        <stp>2</stp>
        <stp>002750.SZ</stp>
        <stp>2013-12-31</stp>
        <tr r="S85" s="3"/>
      </tp>
      <tp>
        <v>44.592993412058902</v>
        <stp/>
        <stp>EM_S_VAL_PE_TTM</stp>
        <stp>2</stp>
        <stp>002437.SZ</stp>
        <stp>2014-12-31</stp>
        <tr r="R68" s="3"/>
      </tp>
      <tp>
        <v>30.083848301173902</v>
        <stp/>
        <stp>EM_S_VAL_PE_TTM</stp>
        <stp>2</stp>
        <stp>002550.SZ</stp>
        <stp>2013-12-31</stp>
        <tr r="S70" s="3"/>
      </tp>
      <tp>
        <v>54.215375487741603</v>
        <stp/>
        <stp>EM_S_VAL_PE_TTM</stp>
        <stp>2</stp>
        <stp>002566.SZ</stp>
        <stp>2015-12-31</stp>
        <tr r="Q72" s="3"/>
      </tp>
      <tp>
        <v>26.692758496739099</v>
        <stp/>
        <stp>EM_S_VAL_PE_TTM</stp>
        <stp>2</stp>
        <stp>002275.SZ</stp>
        <stp>2016-12-31</stp>
        <tr r="P51" s="3"/>
      </tp>
      <tp>
        <v>38.9752911182388</v>
        <stp/>
        <stp>EM_S_VAL_PE_TTM</stp>
        <stp>2</stp>
        <stp>002287.SZ</stp>
        <stp>2014-12-31</stp>
        <tr r="R52" s="3"/>
      </tp>
      <tp>
        <v>32.389125761458097</v>
        <stp/>
        <stp>EM_S_VAL_PE_TTM</stp>
        <stp>2</stp>
        <stp>002317.SZ</stp>
        <stp>2014-12-31</stp>
        <tr r="R54" s="3"/>
      </tp>
      <tp>
        <v>-191.70508237750201</v>
        <stp/>
        <stp>EM_S_VAL_PE_TTM</stp>
        <stp>2</stp>
        <stp>002370.SZ</stp>
        <stp>2013-12-31</stp>
        <tr r="S58" s="3"/>
      </tp>
      <tp>
        <v>93.016352729332695</v>
        <stp/>
        <stp>EM_S_VAL_PE_TTM</stp>
        <stp>2</stp>
        <stp>002365.SZ</stp>
        <stp>2016-12-31</stp>
        <tr r="P57" s="3"/>
      </tp>
      <tp>
        <v>114.81023325788701</v>
        <stp/>
        <stp>EM_S_VAL_PE_TTM</stp>
        <stp>2</stp>
        <stp>002390.SZ</stp>
        <stp>2013-12-31</stp>
        <tr r="S59" s="3"/>
      </tp>
      <tp>
        <v>35.361861330081602</v>
        <stp/>
        <stp>EM_S_VAL_PE_TTM</stp>
        <stp>2</stp>
        <stp>002007.SZ</stp>
        <stp>2014-12-31</stp>
        <tr r="R34" s="3"/>
      </tp>
      <tp>
        <v>48.149866015624902</v>
        <stp/>
        <stp>EM_S_VAL_PE_TTM</stp>
        <stp>2</stp>
        <stp>002030.SZ</stp>
        <stp>2013-12-31</stp>
        <tr r="S38" s="3"/>
      </tp>
      <tp>
        <v>59.105861537226097</v>
        <stp/>
        <stp>EM_S_VAL_PE_TTM</stp>
        <stp>2</stp>
        <stp>002020.SZ</stp>
        <stp>2013-12-31</stp>
        <tr r="S36" s="3"/>
      </tp>
      <tp>
        <v>202.51571507011201</v>
        <stp/>
        <stp>EM_S_VAL_PE_TTM</stp>
        <stp>2</stp>
        <stp>002107.SZ</stp>
        <stp>2014-12-31</stp>
        <tr r="R43" s="3"/>
      </tp>
      <tp>
        <v>85.371168727358594</v>
        <stp/>
        <stp>EM_S_VAL_PE_TTM</stp>
        <stp>2</stp>
        <stp>002166.SZ</stp>
        <stp>2015-12-31</stp>
        <tr r="Q45" s="3"/>
      </tp>
      <tp t="s">
        <v/>
        <stp/>
        <stp>EM_S_VAL_PE_TTM</stp>
        <stp>2</stp>
        <stp>603896.SH</stp>
        <stp>2015-12-31</stp>
        <tr r="Q273" s="3"/>
      </tp>
      <tp t="s">
        <v/>
        <stp/>
        <stp>EM_S_VAL_PE_TTM</stp>
        <stp>2</stp>
        <stp>603880.SH</stp>
        <stp>2013-12-31</stp>
        <tr r="S270" s="3"/>
      </tp>
      <tp t="s">
        <v/>
        <stp/>
        <stp>EM_S_VAL_PE_TTM</stp>
        <stp>2</stp>
        <stp>603976.SH</stp>
        <stp>2015-12-31</stp>
        <tr r="Q276" s="3"/>
      </tp>
      <tp t="s">
        <v/>
        <stp/>
        <stp>EM_S_VAL_PE_TTM</stp>
        <stp>2</stp>
        <stp>603987.SH</stp>
        <stp>2014-12-31</stp>
        <tr r="R277" s="3"/>
      </tp>
      <tp t="s">
        <v/>
        <stp/>
        <stp>EM_S_VAL_PE_TTM</stp>
        <stp>2</stp>
        <stp>603676.SH</stp>
        <stp>2015-12-31</stp>
        <tr r="Q265" s="3"/>
      </tp>
      <tp t="s">
        <v/>
        <stp/>
        <stp>EM_S_VAL_PE_TTM</stp>
        <stp>2</stp>
        <stp>603716.SH</stp>
        <stp>2015-12-31</stp>
        <tr r="Q267" s="3"/>
      </tp>
      <tp t="s">
        <v/>
        <stp/>
        <stp>EM_S_VAL_PE_TTM</stp>
        <stp>2</stp>
        <stp>603707.SH</stp>
        <stp>2014-12-31</stp>
        <tr r="R266" s="3"/>
      </tp>
      <tp>
        <v>80.856490059391007</v>
        <stp/>
        <stp>EM_S_VAL_PE_TTM</stp>
        <stp>2</stp>
        <stp>603456.SH</stp>
        <stp>2015-12-31</stp>
        <tr r="Q259" s="3"/>
      </tp>
      <tp t="s">
        <v/>
        <stp/>
        <stp>EM_S_VAL_PE_TTM</stp>
        <stp>2</stp>
        <stp>603567.SH</stp>
        <stp>2014-12-31</stp>
        <tr r="R262" s="3"/>
      </tp>
      <tp t="s">
        <v/>
        <stp/>
        <stp>EM_S_VAL_PE_TTM</stp>
        <stp>2</stp>
        <stp>603520.SH</stp>
        <stp>2013-12-31</stp>
        <tr r="S260" s="3"/>
      </tp>
      <tp t="s">
        <v/>
        <stp/>
        <stp>EM_S_VAL_PE_TTM</stp>
        <stp>2</stp>
        <stp>603367.SH</stp>
        <stp>2014-12-31</stp>
        <tr r="R256" s="3"/>
      </tp>
      <tp t="s">
        <v/>
        <stp/>
        <stp>EM_S_VAL_PE_TTM</stp>
        <stp>2</stp>
        <stp>603387.SH</stp>
        <stp>2014-12-31</stp>
        <tr r="R258" s="3"/>
      </tp>
      <tp t="s">
        <v/>
        <stp/>
        <stp>EM_S_VAL_PE_TTM</stp>
        <stp>2</stp>
        <stp>603127.SH</stp>
        <stp>2014-12-31</stp>
        <tr r="R247" s="3"/>
      </tp>
      <tp>
        <v>97.006675106601904</v>
        <stp/>
        <stp>EM_S_VAL_PE_TTM</stp>
        <stp>2</stp>
        <stp>600851.SH</stp>
        <stp>2013-12-31</stp>
        <tr r="S238" s="3"/>
      </tp>
      <tp>
        <v>68.648906488216298</v>
        <stp/>
        <stp>EM_S_VAL_PE_TTM</stp>
        <stp>2</stp>
        <stp>600867.SH</stp>
        <stp>2015-12-31</stp>
        <tr r="Q239" s="3"/>
      </tp>
      <tp>
        <v>-19.499091637132199</v>
        <stp/>
        <stp>EM_S_VAL_PE_TTM</stp>
        <stp>2</stp>
        <stp>600896.SH</stp>
        <stp>2014-12-31</stp>
        <tr r="R240" s="3"/>
      </tp>
      <tp>
        <v>35.603408246489501</v>
        <stp/>
        <stp>EM_S_VAL_PE_TTM</stp>
        <stp>2</stp>
        <stp>600976.SH</stp>
        <stp>2014-12-31</stp>
        <tr r="R241" s="3"/>
      </tp>
      <tp t="s">
        <v/>
        <stp/>
        <stp>EM_S_VAL_PE_TTM</stp>
        <stp>2</stp>
        <stp>300636.SZ</stp>
        <stp>2014-12-31</stp>
        <tr r="R169" s="3"/>
      </tp>
      <tp t="s">
        <v/>
        <stp/>
        <stp>EM_S_VAL_PE_TTM</stp>
        <stp>2</stp>
        <stp>300601.SZ</stp>
        <stp>2013-12-31</stp>
        <tr r="S166" s="3"/>
      </tp>
      <tp t="s">
        <v/>
        <stp/>
        <stp>EM_S_VAL_PE_TTM</stp>
        <stp>2</stp>
        <stp>300676.SZ</stp>
        <stp>2014-12-31</stp>
        <tr r="R173" s="3"/>
      </tp>
      <tp t="s">
        <v/>
        <stp/>
        <stp>EM_S_VAL_PE_TTM</stp>
        <stp>2</stp>
        <stp>300677.SZ</stp>
        <stp>2015-12-31</stp>
        <tr r="Q174" s="3"/>
      </tp>
      <tp>
        <v>42.084909167259198</v>
        <stp/>
        <stp>EM_S_VAL_PE_TTM</stp>
        <stp>2</stp>
        <stp>000661.SZ</stp>
        <stp>2013-12-31</stp>
        <tr r="S19" s="3"/>
      </tp>
      <tp>
        <v>-21.166467898392199</v>
        <stp/>
        <stp>EM_S_VAL_PE_TTM</stp>
        <stp>2</stp>
        <stp>600671.SH</stp>
        <stp>2013-12-31</stp>
        <tr r="S225" s="3"/>
      </tp>
      <tp>
        <v>27.642791442992301</v>
        <stp/>
        <stp>EM_S_VAL_PE_TTM</stp>
        <stp>2</stp>
        <stp>600664.SH</stp>
        <stp>2016-12-31</stp>
        <tr r="P224" s="3"/>
      </tp>
      <tp>
        <v>73.4614046611172</v>
        <stp/>
        <stp>EM_S_VAL_PE_TTM</stp>
        <stp>2</stp>
        <stp>000756.SZ</stp>
        <stp>2014-12-31</stp>
        <tr r="R22" s="3"/>
      </tp>
      <tp>
        <v>507.52393514389502</v>
        <stp/>
        <stp>EM_S_VAL_PE_TTM</stp>
        <stp>2</stp>
        <stp>000766.SZ</stp>
        <stp>2014-12-31</stp>
        <tr r="R23" s="3"/>
      </tp>
      <tp>
        <v>14.7916532833716</v>
        <stp/>
        <stp>EM_S_VAL_PE_TTM</stp>
        <stp>2</stp>
        <stp>600771.SH</stp>
        <stp>2013-12-31</stp>
        <tr r="S231" s="3"/>
      </tp>
      <tp>
        <v>-385.82939682210502</v>
        <stp/>
        <stp>EM_S_VAL_PE_TTM</stp>
        <stp>2</stp>
        <stp>600767.SH</stp>
        <stp>2015-12-31</stp>
        <tr r="Q230" s="3"/>
      </tp>
      <tp>
        <v>284.50724424082603</v>
        <stp/>
        <stp>EM_S_VAL_PE_TTM</stp>
        <stp>2</stp>
        <stp>600721.SH</stp>
        <stp>2013-12-31</stp>
        <tr r="S227" s="3"/>
      </tp>
      <tp>
        <v>64.103343686826193</v>
        <stp/>
        <stp>EM_S_VAL_PE_TTM</stp>
        <stp>2</stp>
        <stp>600796.SH</stp>
        <stp>2014-12-31</stp>
        <tr r="R234" s="3"/>
      </tp>
      <tp>
        <v>162.63426908480599</v>
        <stp/>
        <stp>EM_S_VAL_PE_TTM</stp>
        <stp>2</stp>
        <stp>600781.SH</stp>
        <stp>2013-12-31</stp>
        <tr r="S232" s="3"/>
      </tp>
      <tp>
        <v>27.291626703592399</v>
        <stp/>
        <stp>EM_S_VAL_PE_TTM</stp>
        <stp>2</stp>
        <stp>000411.SZ</stp>
        <stp>2013-12-31</stp>
        <tr r="S8" s="3"/>
      </tp>
      <tp t="s">
        <v/>
        <stp/>
        <stp>EM_S_VAL_PE_TTM</stp>
        <stp>2</stp>
        <stp>300436.SZ</stp>
        <stp>2014-12-31</stp>
        <tr r="R149" s="3"/>
      </tp>
      <tp t="s">
        <v/>
        <stp/>
        <stp>EM_S_VAL_PE_TTM</stp>
        <stp>2</stp>
        <stp>300401.SZ</stp>
        <stp>2013-12-31</stp>
        <tr r="S145" s="3"/>
      </tp>
      <tp>
        <v>383.60884548656497</v>
        <stp/>
        <stp>EM_S_VAL_PE_TTM</stp>
        <stp>2</stp>
        <stp>300404.SZ</stp>
        <stp>2016-12-31</stp>
        <tr r="P146" s="3"/>
      </tp>
      <tp>
        <v>46.6293562156985</v>
        <stp/>
        <stp>EM_S_VAL_PE_TTM</stp>
        <stp>2</stp>
        <stp>300406.SZ</stp>
        <stp>2014-12-31</stp>
        <tr r="R147" s="3"/>
      </tp>
      <tp>
        <v>41.729892562336303</v>
        <stp/>
        <stp>EM_S_VAL_PE_TTM</stp>
        <stp>2</stp>
        <stp>300497.SZ</stp>
        <stp>2015-12-31</stp>
        <tr r="Q156" s="3"/>
      </tp>
      <tp>
        <v>37.772075533012497</v>
        <stp/>
        <stp>EM_S_VAL_PE_TTM</stp>
        <stp>2</stp>
        <stp>600436.SH</stp>
        <stp>2014-12-31</stp>
        <tr r="R206" s="3"/>
      </tp>
      <tp>
        <v>100.900988515723</v>
        <stp/>
        <stp>EM_S_VAL_PE_TTM</stp>
        <stp>2</stp>
        <stp>300534.SZ</stp>
        <stp>2016-12-31</stp>
        <tr r="P159" s="3"/>
      </tp>
      <tp>
        <v>42.408416973222202</v>
        <stp/>
        <stp>EM_S_VAL_PE_TTM</stp>
        <stp>2</stp>
        <stp>000566.SZ</stp>
        <stp>2014-12-31</stp>
        <tr r="R14" s="3"/>
      </tp>
      <tp>
        <v>-25.403687095711501</v>
        <stp/>
        <stp>EM_S_VAL_PE_TTM</stp>
        <stp>2</stp>
        <stp>000597.SZ</stp>
        <stp>2015-12-31</stp>
        <tr r="Q16" s="3"/>
      </tp>
      <tp t="s">
        <v/>
        <stp/>
        <stp>EM_S_VAL_PE_TTM</stp>
        <stp>2</stp>
        <stp>300584.SZ</stp>
        <stp>2016-12-31</stp>
        <tr r="P164" s="3"/>
      </tp>
      <tp>
        <v>35.9105484222016</v>
        <stp/>
        <stp>EM_S_VAL_PE_TTM</stp>
        <stp>2</stp>
        <stp>600557.SH</stp>
        <stp>2015-12-31</stp>
        <tr r="Q217" s="3"/>
      </tp>
      <tp>
        <v>31.422035734124801</v>
        <stp/>
        <stp>EM_S_VAL_PE_TTM</stp>
        <stp>2</stp>
        <stp>600566.SH</stp>
        <stp>2014-12-31</stp>
        <tr r="R218" s="3"/>
      </tp>
      <tp>
        <v>23.549236702342299</v>
        <stp/>
        <stp>EM_S_VAL_PE_TTM</stp>
        <stp>2</stp>
        <stp>600511.SH</stp>
        <stp>2013-12-31</stp>
        <tr r="S209" s="3"/>
      </tp>
      <tp>
        <v>26.320726430021701</v>
        <stp/>
        <stp>EM_S_VAL_PE_TTM</stp>
        <stp>2</stp>
        <stp>600521.SH</stp>
        <stp>2013-12-31</stp>
        <tr r="S212" s="3"/>
      </tp>
      <tp>
        <v>41.534998802783903</v>
        <stp/>
        <stp>EM_S_VAL_PE_TTM</stp>
        <stp>2</stp>
        <stp>600594.SH</stp>
        <stp>2016-12-31</stp>
        <tr r="P221" s="3"/>
      </tp>
      <tp>
        <v>50.771321796232698</v>
        <stp/>
        <stp>EM_S_VAL_PE_TTM</stp>
        <stp>2</stp>
        <stp>600587.SH</stp>
        <stp>2015-12-31</stp>
        <tr r="Q220" s="3"/>
      </tp>
      <tp>
        <v>35.210744297475898</v>
        <stp/>
        <stp>EM_S_VAL_PE_TTM</stp>
        <stp>2</stp>
        <stp>300204.SZ</stp>
        <stp>2016-12-31</stp>
        <tr r="P122" s="3"/>
      </tp>
      <tp>
        <v>246.565927032442</v>
        <stp/>
        <stp>EM_S_VAL_PE_TTM</stp>
        <stp>2</stp>
        <stp>300206.SZ</stp>
        <stp>2014-12-31</stp>
        <tr r="R123" s="3"/>
      </tp>
      <tp>
        <v>66.797024070957704</v>
        <stp/>
        <stp>EM_S_VAL_PE_TTM</stp>
        <stp>2</stp>
        <stp>300267.SZ</stp>
        <stp>2015-12-31</stp>
        <tr r="Q131" s="3"/>
      </tp>
      <tp>
        <v>74.098006018067395</v>
        <stp/>
        <stp>EM_S_VAL_PE_TTM</stp>
        <stp>2</stp>
        <stp>300244.SZ</stp>
        <stp>2016-12-31</stp>
        <tr r="P127" s="3"/>
      </tp>
      <tp>
        <v>123.52705387079401</v>
        <stp/>
        <stp>EM_S_VAL_PE_TTM</stp>
        <stp>2</stp>
        <stp>300246.SZ</stp>
        <stp>2014-12-31</stp>
        <tr r="R128" s="3"/>
      </tp>
      <tp>
        <v>185.27037836762</v>
        <stp/>
        <stp>EM_S_VAL_PE_TTM</stp>
        <stp>2</stp>
        <stp>300254.SZ</stp>
        <stp>2016-12-31</stp>
        <tr r="P129" s="3"/>
      </tp>
      <tp>
        <v>66.331306160954796</v>
        <stp/>
        <stp>EM_S_VAL_PE_TTM</stp>
        <stp>2</stp>
        <stp>300294.SZ</stp>
        <stp>2016-12-31</stp>
        <tr r="P134" s="3"/>
      </tp>
      <tp>
        <v>39.438451782401302</v>
        <stp/>
        <stp>EM_S_VAL_PE_TTM</stp>
        <stp>2</stp>
        <stp>600276.SH</stp>
        <stp>2014-12-31</stp>
        <tr r="R198" s="3"/>
      </tp>
      <tp>
        <v>179.424425235076</v>
        <stp/>
        <stp>EM_S_VAL_PE_TTM</stp>
        <stp>2</stp>
        <stp>600267.SH</stp>
        <stp>2015-12-31</stp>
        <tr r="Q196" s="3"/>
      </tp>
      <tp>
        <v>128.93058181071501</v>
        <stp/>
        <stp>EM_S_VAL_PE_TTM</stp>
        <stp>2</stp>
        <stp>600211.SH</stp>
        <stp>2013-12-31</stp>
        <tr r="S191" s="3"/>
      </tp>
      <tp>
        <v>31.173426338359199</v>
        <stp/>
        <stp>EM_S_VAL_PE_TTM</stp>
        <stp>2</stp>
        <stp>600216.SH</stp>
        <stp>2014-12-31</stp>
        <tr r="R192" s="3"/>
      </tp>
      <tp>
        <v>-11.8979360043221</v>
        <stp/>
        <stp>EM_S_VAL_PE_TTM</stp>
        <stp>2</stp>
        <stp>600227.SH</stp>
        <stp>2015-12-31</stp>
        <tr r="Q194" s="3"/>
      </tp>
      <tp>
        <v>64.678319416137299</v>
        <stp/>
        <stp>EM_S_VAL_PE_TTM</stp>
        <stp>2</stp>
        <stp>300326.SZ</stp>
        <stp>2014-12-31</stp>
        <tr r="R138" s="3"/>
      </tp>
      <tp>
        <v>108.314409422688</v>
        <stp/>
        <stp>EM_S_VAL_PE_TTM</stp>
        <stp>2</stp>
        <stp>300314.SZ</stp>
        <stp>2016-12-31</stp>
        <tr r="P136" s="3"/>
      </tp>
      <tp>
        <v>88.104749329006793</v>
        <stp/>
        <stp>EM_S_VAL_PE_TTM</stp>
        <stp>2</stp>
        <stp>300347.SZ</stp>
        <stp>2015-12-31</stp>
        <tr r="Q139" s="3"/>
      </tp>
      <tp>
        <v>70.797070304703695</v>
        <stp/>
        <stp>EM_S_VAL_PE_TTM</stp>
        <stp>2</stp>
        <stp>300357.SZ</stp>
        <stp>2015-12-31</stp>
        <tr r="Q140" s="3"/>
      </tp>
      <tp t="s">
        <v/>
        <stp/>
        <stp>EM_S_VAL_PE_TTM</stp>
        <stp>2</stp>
        <stp>300381.SZ</stp>
        <stp>2013-12-31</stp>
        <tr r="S143" s="3"/>
      </tp>
      <tp>
        <v>50.866712046440497</v>
        <stp/>
        <stp>EM_S_VAL_PE_TTM</stp>
        <stp>2</stp>
        <stp>300396.SZ</stp>
        <stp>2014-12-31</stp>
        <tr r="R144" s="3"/>
      </tp>
      <tp>
        <v>27.292809625493199</v>
        <stp/>
        <stp>EM_S_VAL_PE_TTM</stp>
        <stp>2</stp>
        <stp>600351.SH</stp>
        <stp>2013-12-31</stp>
        <tr r="S202" s="3"/>
      </tp>
      <tp>
        <v>32.864708664974799</v>
        <stp/>
        <stp>EM_S_VAL_PE_TTM</stp>
        <stp>2</stp>
        <stp>300026.SZ</stp>
        <stp>2014-12-31</stp>
        <tr r="R107" s="3"/>
      </tp>
      <tp>
        <v>277.88104076011302</v>
        <stp/>
        <stp>EM_S_VAL_PE_TTM</stp>
        <stp>2</stp>
        <stp>000004.SZ</stp>
        <stp>2016-12-31</stp>
        <tr r="P2" s="3"/>
      </tp>
      <tp>
        <v>5436.4008313818003</v>
        <stp/>
        <stp>EM_S_VAL_PE_TTM</stp>
        <stp>2</stp>
        <stp>300006.SZ</stp>
        <stp>2014-12-31</stp>
        <tr r="R103" s="3"/>
      </tp>
      <tp>
        <v>59.308636801974899</v>
        <stp/>
        <stp>EM_S_VAL_PE_TTM</stp>
        <stp>2</stp>
        <stp>300016.SZ</stp>
        <stp>2014-12-31</stp>
        <tr r="R106" s="3"/>
      </tp>
      <tp>
        <v>128.318117407621</v>
        <stp/>
        <stp>EM_S_VAL_PE_TTM</stp>
        <stp>2</stp>
        <stp>300086.SZ</stp>
        <stp>2014-12-31</stp>
        <tr r="R111" s="3"/>
      </tp>
      <tp>
        <v>28.6267650712314</v>
        <stp/>
        <stp>EM_S_VAL_PE_TTM</stp>
        <stp>2</stp>
        <stp>600056.SH</stp>
        <stp>2014-12-31</stp>
        <tr r="R182" s="3"/>
      </tp>
      <tp>
        <v>26.279552148938201</v>
        <stp/>
        <stp>EM_S_VAL_PE_TTM</stp>
        <stp>2</stp>
        <stp>300171.SZ</stp>
        <stp>2013-12-31</stp>
        <tr r="S118" s="3"/>
      </tp>
      <tp>
        <v>87.013550078100295</v>
        <stp/>
        <stp>EM_S_VAL_PE_TTM</stp>
        <stp>2</stp>
        <stp>300147.SZ</stp>
        <stp>2015-12-31</stp>
        <tr r="Q116" s="3"/>
      </tp>
      <tp>
        <v>51.7173684654596</v>
        <stp/>
        <stp>EM_S_VAL_PE_TTM</stp>
        <stp>2</stp>
        <stp>300181.SZ</stp>
        <stp>2013-12-31</stp>
        <tr r="S119" s="3"/>
      </tp>
      <tp>
        <v>61.109142245279898</v>
        <stp/>
        <stp>EM_S_VAL_PE_TTM</stp>
        <stp>2</stp>
        <stp>300194.SZ</stp>
        <stp>2016-12-31</stp>
        <tr r="P120" s="3"/>
      </tp>
      <tp>
        <v>23.884570639571901</v>
        <stp/>
        <stp>EM_S_VAL_PE_TTM</stp>
        <stp>2</stp>
        <stp>600161.SH</stp>
        <stp>2013-12-31</stp>
        <tr r="S189" s="3"/>
      </tp>
      <tp>
        <v>18.398322015517</v>
        <stp/>
        <stp>EM_S_VAL_PE_TTM</stp>
        <stp>2</stp>
        <stp>600196.SH</stp>
        <stp>2014-12-31</stp>
        <tr r="R190" s="3"/>
      </tp>
      <tp>
        <v>18.736209848624</v>
        <stp/>
        <stp>EM_S_VAL_PE_TTM</stp>
        <stp>2</stp>
        <stp>601607.SH</stp>
        <stp>2015-12-31</stp>
        <tr r="Q244" s="3"/>
      </tp>
      <tp t="s">
        <v/>
        <stp/>
        <stp>EM_S_VAL_PE_TTM</stp>
        <stp>2</stp>
        <stp>002817.SZ</stp>
        <stp>2015-12-31</stp>
        <tr r="Q89" s="3"/>
      </tp>
      <tp t="s">
        <v/>
        <stp/>
        <stp>EM_S_VAL_PE_TTM</stp>
        <stp>2</stp>
        <stp>002821.SZ</stp>
        <stp>2013-12-31</stp>
        <tr r="S90" s="3"/>
      </tp>
      <tp t="s">
        <v/>
        <stp/>
        <stp>EM_S_VAL_PE_TTM</stp>
        <stp>2</stp>
        <stp>002826.SZ</stp>
        <stp>2014-12-31</stp>
        <tr r="R91" s="3"/>
      </tp>
      <tp t="s">
        <v/>
        <stp/>
        <stp>EM_S_VAL_PE_TTM</stp>
        <stp>2</stp>
        <stp>002864.SZ</stp>
        <stp>2016-12-31</stp>
        <tr r="P92" s="3"/>
      </tp>
      <tp t="s">
        <v/>
        <stp/>
        <stp>EM_S_VAL_PE_TTM</stp>
        <stp>2</stp>
        <stp>002901.SZ</stp>
        <stp>2013-12-31</stp>
        <tr r="S98" s="3"/>
      </tp>
      <tp t="s">
        <v/>
        <stp/>
        <stp>EM_S_VAL_PE_TTM</stp>
        <stp>2</stp>
        <stp>002907.SZ</stp>
        <stp>2015-12-31</stp>
        <tr r="Q99" s="3"/>
      </tp>
      <tp>
        <v>37.7180858002557</v>
        <stp/>
        <stp>EM_S_VAL_PE_TTM</stp>
        <stp>2</stp>
        <stp>002626.SZ</stp>
        <stp>2014-12-31</stp>
        <tr r="R76" s="3"/>
      </tp>
      <tp>
        <v>101.848590637068</v>
        <stp/>
        <stp>EM_S_VAL_PE_TTM</stp>
        <stp>2</stp>
        <stp>002644.SZ</stp>
        <stp>2016-12-31</stp>
        <tr r="P77" s="3"/>
      </tp>
      <tp>
        <v>45.331073964460302</v>
        <stp/>
        <stp>EM_S_VAL_PE_TTM</stp>
        <stp>2</stp>
        <stp>002737.SZ</stp>
        <stp>2015-12-31</stp>
        <tr r="Q84" s="3"/>
      </tp>
      <tp>
        <v>46.561648179773599</v>
        <stp/>
        <stp>EM_S_VAL_PE_TTM</stp>
        <stp>2</stp>
        <stp>002727.SZ</stp>
        <stp>2015-12-31</stp>
        <tr r="Q82" s="3"/>
      </tp>
      <tp>
        <v>122.97501641749</v>
        <stp/>
        <stp>EM_S_VAL_PE_TTM</stp>
        <stp>2</stp>
        <stp>002411.SZ</stp>
        <stp>2013-12-31</stp>
        <tr r="S62" s="3"/>
      </tp>
      <tp>
        <v>34.395491812745099</v>
        <stp/>
        <stp>EM_S_VAL_PE_TTM</stp>
        <stp>2</stp>
        <stp>002437.SZ</stp>
        <stp>2015-12-31</stp>
        <tr r="Q68" s="3"/>
      </tp>
      <tp>
        <v>54.116935401806501</v>
        <stp/>
        <stp>EM_S_VAL_PE_TTM</stp>
        <stp>2</stp>
        <stp>002424.SZ</stp>
        <stp>2016-12-31</stp>
        <tr r="P65" s="3"/>
      </tp>
      <tp>
        <v>114.38677516712799</v>
        <stp/>
        <stp>EM_S_VAL_PE_TTM</stp>
        <stp>2</stp>
        <stp>002551.SZ</stp>
        <stp>2013-12-31</stp>
        <tr r="S71" s="3"/>
      </tp>
      <tp>
        <v>51.298092254917499</v>
        <stp/>
        <stp>EM_S_VAL_PE_TTM</stp>
        <stp>2</stp>
        <stp>002566.SZ</stp>
        <stp>2014-12-31</stp>
        <tr r="R72" s="3"/>
      </tp>
      <tp>
        <v>24.5293613261119</v>
        <stp/>
        <stp>EM_S_VAL_PE_TTM</stp>
        <stp>2</stp>
        <stp>002581.SZ</stp>
        <stp>2013-12-31</stp>
        <tr r="S73" s="3"/>
      </tp>
      <tp>
        <v>22.1700759851215</v>
        <stp/>
        <stp>EM_S_VAL_PE_TTM</stp>
        <stp>2</stp>
        <stp>002294.SZ</stp>
        <stp>2016-12-31</stp>
        <tr r="P53" s="3"/>
      </tp>
      <tp>
        <v>66.900273727200002</v>
        <stp/>
        <stp>EM_S_VAL_PE_TTM</stp>
        <stp>2</stp>
        <stp>002287.SZ</stp>
        <stp>2015-12-31</stp>
        <tr r="Q52" s="3"/>
      </tp>
      <tp>
        <v>35.4245185047589</v>
        <stp/>
        <stp>EM_S_VAL_PE_TTM</stp>
        <stp>2</stp>
        <stp>002317.SZ</stp>
        <stp>2015-12-31</stp>
        <tr r="Q54" s="3"/>
      </tp>
      <tp>
        <v>20.017945440335701</v>
        <stp/>
        <stp>EM_S_VAL_PE_TTM</stp>
        <stp>2</stp>
        <stp>002001.SZ</stp>
        <stp>2013-12-31</stp>
        <tr r="S33" s="3"/>
      </tp>
      <tp>
        <v>44.463179107741702</v>
        <stp/>
        <stp>EM_S_VAL_PE_TTM</stp>
        <stp>2</stp>
        <stp>002007.SZ</stp>
        <stp>2015-12-31</stp>
        <tr r="Q34" s="3"/>
      </tp>
      <tp>
        <v>115.165517350568</v>
        <stp/>
        <stp>EM_S_VAL_PE_TTM</stp>
        <stp>2</stp>
        <stp>002044.SZ</stp>
        <stp>2016-12-31</stp>
        <tr r="P40" s="3"/>
      </tp>
      <tp>
        <v>116.200478602887</v>
        <stp/>
        <stp>EM_S_VAL_PE_TTM</stp>
        <stp>2</stp>
        <stp>002107.SZ</stp>
        <stp>2015-12-31</stp>
        <tr r="Q43" s="3"/>
      </tp>
      <tp>
        <v>85.761540019006404</v>
        <stp/>
        <stp>EM_S_VAL_PE_TTM</stp>
        <stp>2</stp>
        <stp>002166.SZ</stp>
        <stp>2014-12-31</stp>
        <tr r="R45" s="3"/>
      </tp>
      <tp t="s">
        <v/>
        <stp/>
        <stp>EM_S_VAL_PE_TTM</stp>
        <stp>2</stp>
        <stp>603811.SH</stp>
        <stp>2013-12-31</stp>
        <tr r="S268" s="3"/>
      </tp>
      <tp t="s">
        <v/>
        <stp/>
        <stp>EM_S_VAL_PE_TTM</stp>
        <stp>2</stp>
        <stp>603896.SH</stp>
        <stp>2014-12-31</stp>
        <tr r="R273" s="3"/>
      </tp>
      <tp t="s">
        <v/>
        <stp/>
        <stp>EM_S_VAL_PE_TTM</stp>
        <stp>2</stp>
        <stp>603976.SH</stp>
        <stp>2014-12-31</stp>
        <tr r="R276" s="3"/>
      </tp>
      <tp t="s">
        <v/>
        <stp/>
        <stp>EM_S_VAL_PE_TTM</stp>
        <stp>2</stp>
        <stp>603987.SH</stp>
        <stp>2015-12-31</stp>
        <tr r="Q277" s="3"/>
      </tp>
      <tp t="s">
        <v/>
        <stp/>
        <stp>EM_S_VAL_PE_TTM</stp>
        <stp>2</stp>
        <stp>603676.SH</stp>
        <stp>2014-12-31</stp>
        <tr r="R265" s="3"/>
      </tp>
      <tp t="s">
        <v/>
        <stp/>
        <stp>EM_S_VAL_PE_TTM</stp>
        <stp>2</stp>
        <stp>603716.SH</stp>
        <stp>2014-12-31</stp>
        <tr r="R267" s="3"/>
      </tp>
      <tp t="s">
        <v/>
        <stp/>
        <stp>EM_S_VAL_PE_TTM</stp>
        <stp>2</stp>
        <stp>603707.SH</stp>
        <stp>2015-12-31</stp>
        <tr r="Q266" s="3"/>
      </tp>
      <tp>
        <v>43.631785286273299</v>
        <stp/>
        <stp>EM_S_VAL_PE_TTM</stp>
        <stp>2</stp>
        <stp>603456.SH</stp>
        <stp>2014-12-31</stp>
        <tr r="R259" s="3"/>
      </tp>
      <tp>
        <v>43.874834936587298</v>
        <stp/>
        <stp>EM_S_VAL_PE_TTM</stp>
        <stp>2</stp>
        <stp>603567.SH</stp>
        <stp>2015-12-31</stp>
        <tr r="Q262" s="3"/>
      </tp>
      <tp t="s">
        <v/>
        <stp/>
        <stp>EM_S_VAL_PE_TTM</stp>
        <stp>2</stp>
        <stp>603367.SH</stp>
        <stp>2015-12-31</stp>
        <tr r="Q256" s="3"/>
      </tp>
      <tp t="s">
        <v/>
        <stp/>
        <stp>EM_S_VAL_PE_TTM</stp>
        <stp>2</stp>
        <stp>603301.SH</stp>
        <stp>2013-12-31</stp>
        <tr r="S254" s="3"/>
      </tp>
      <tp t="s">
        <v/>
        <stp/>
        <stp>EM_S_VAL_PE_TTM</stp>
        <stp>2</stp>
        <stp>603387.SH</stp>
        <stp>2015-12-31</stp>
        <tr r="Q258" s="3"/>
      </tp>
      <tp t="s">
        <v/>
        <stp/>
        <stp>EM_S_VAL_PE_TTM</stp>
        <stp>2</stp>
        <stp>603127.SH</stp>
        <stp>2015-12-31</stp>
        <tr r="Q247" s="3"/>
      </tp>
      <tp>
        <v>319.73604977948401</v>
        <stp/>
        <stp>EM_S_DQ_CLOSE</stp>
        <stp>3</stp>
        <stp>600521.SH</stp>
        <stp>1/1/2018</stp>
        <stp>2</stp>
        <tr r="D256" s="2"/>
      </tp>
      <tp>
        <v>223.071083664279</v>
        <stp/>
        <stp>EM_S_DQ_CLOSE</stp>
        <stp>3</stp>
        <stp>300244.SZ</stp>
        <stp>1/1/2018</stp>
        <stp>2</stp>
        <tr r="D254" s="2"/>
      </tp>
      <tp>
        <v>49.0754284892162</v>
        <stp/>
        <stp>EM_S_DQ_CLOSE</stp>
        <stp>3</stp>
        <stp>600664.SH</stp>
        <stp>1/1/2018</stp>
        <stp>2</stp>
        <tr r="D252" s="2"/>
      </tp>
      <tp>
        <v>300061632.5</v>
        <stp/>
        <stp>EM_S_STM07_IS</stp>
        <stp>4</stp>
        <stp>002626.SZ</stp>
        <stp>60</stp>
        <stp>2016-12-31</stp>
        <stp>1</stp>
        <tr r="J76" s="3"/>
      </tp>
      <tp>
        <v>465031845.63999999</v>
        <stp/>
        <stp>EM_S_STM07_IS</stp>
        <stp>4</stp>
        <stp>002626.SZ</stp>
        <stp>60</stp>
        <stp>2017-12-31</stp>
        <stp>1</stp>
        <tr r="K76" s="3"/>
      </tp>
      <tp>
        <v>426804908.25</v>
        <stp/>
        <stp>EM_S_STM07_IS</stp>
        <stp>4</stp>
        <stp>002603.SZ</stp>
        <stp>60</stp>
        <stp>2015-12-31</stp>
        <stp>1</stp>
        <tr r="I75" s="3"/>
      </tp>
      <tp>
        <v>535925941.47000003</v>
        <stp/>
        <stp>EM_S_STM07_IS</stp>
        <stp>4</stp>
        <stp>002603.SZ</stp>
        <stp>60</stp>
        <stp>2016-12-31</stp>
        <stp>1</stp>
        <tr r="J75" s="3"/>
      </tp>
      <tp>
        <v>109984678.84999999</v>
        <stp/>
        <stp>EM_S_STM07_IS</stp>
        <stp>4</stp>
        <stp>002626.SZ</stp>
        <stp>60</stp>
        <stp>2015-12-31</stp>
        <stp>1</stp>
        <tr r="I76" s="3"/>
      </tp>
      <tp>
        <v>536785503.07999998</v>
        <stp/>
        <stp>EM_S_STM07_IS</stp>
        <stp>4</stp>
        <stp>002603.SZ</stp>
        <stp>60</stp>
        <stp>2017-12-31</stp>
        <stp>1</stp>
        <tr r="K75" s="3"/>
      </tp>
      <tp>
        <v>264730181.94</v>
        <stp/>
        <stp>EM_S_STM07_IS</stp>
        <stp>4</stp>
        <stp>002675.SZ</stp>
        <stp>60</stp>
        <stp>2017-12-31</stp>
        <stp>1</stp>
        <tr r="K79" s="3"/>
      </tp>
      <tp>
        <v>372157949.35000002</v>
        <stp/>
        <stp>EM_S_STM07_IS</stp>
        <stp>4</stp>
        <stp>002653.SZ</stp>
        <stp>60</stp>
        <stp>2015-12-31</stp>
        <stp>1</stp>
        <tr r="I78" s="3"/>
      </tp>
      <tp>
        <v>200315243.87</v>
        <stp/>
        <stp>EM_S_STM07_IS</stp>
        <stp>4</stp>
        <stp>002675.SZ</stp>
        <stp>60</stp>
        <stp>2016-12-31</stp>
        <stp>1</stp>
        <tr r="J79" s="3"/>
      </tp>
      <tp>
        <v>42947621.75</v>
        <stp/>
        <stp>EM_S_STM07_IS</stp>
        <stp>4</stp>
        <stp>002644.SZ</stp>
        <stp>60</stp>
        <stp>2015-12-31</stp>
        <stp>1</stp>
        <tr r="I77" s="3"/>
      </tp>
      <tp>
        <v>111540232.79000001</v>
        <stp/>
        <stp>EM_S_STM07_IS</stp>
        <stp>4</stp>
        <stp>002675.SZ</stp>
        <stp>60</stp>
        <stp>2015-12-31</stp>
        <stp>1</stp>
        <tr r="I79" s="3"/>
      </tp>
      <tp>
        <v>60926238.43</v>
        <stp/>
        <stp>EM_S_STM07_IS</stp>
        <stp>4</stp>
        <stp>002644.SZ</stp>
        <stp>60</stp>
        <stp>2016-12-31</stp>
        <stp>1</stp>
        <tr r="J77" s="3"/>
      </tp>
      <tp>
        <v>229103686.09999999</v>
        <stp/>
        <stp>EM_S_STM07_IS</stp>
        <stp>4</stp>
        <stp>002653.SZ</stp>
        <stp>60</stp>
        <stp>2017-12-31</stp>
        <stp>1</stp>
        <tr r="K78" s="3"/>
      </tp>
      <tp>
        <v>74092782.599999994</v>
        <stp/>
        <stp>EM_S_STM07_IS</stp>
        <stp>4</stp>
        <stp>002644.SZ</stp>
        <stp>60</stp>
        <stp>2017-12-31</stp>
        <stp>1</stp>
        <tr r="K77" s="3"/>
      </tp>
      <tp>
        <v>452646929.37</v>
        <stp/>
        <stp>EM_S_STM07_IS</stp>
        <stp>4</stp>
        <stp>002653.SZ</stp>
        <stp>60</stp>
        <stp>2016-12-31</stp>
        <stp>1</stp>
        <tr r="J78" s="3"/>
      </tp>
      <tp>
        <v>52679055.469999999</v>
        <stp/>
        <stp>EM_S_STM07_IS</stp>
        <stp>4</stp>
        <stp>002693.SZ</stp>
        <stp>60</stp>
        <stp>2015-12-31</stp>
        <stp>1</stp>
        <tr r="I81" s="3"/>
      </tp>
      <tp>
        <v>293082084.43000001</v>
        <stp/>
        <stp>EM_S_STM07_IS</stp>
        <stp>4</stp>
        <stp>002680.SZ</stp>
        <stp>60</stp>
        <stp>2015-12-31</stp>
        <stp>1</stp>
        <tr r="I80" s="3"/>
      </tp>
      <tp>
        <v>428586258.81999999</v>
        <stp/>
        <stp>EM_S_STM07_IS</stp>
        <stp>4</stp>
        <stp>002680.SZ</stp>
        <stp>60</stp>
        <stp>2016-12-31</stp>
        <stp>1</stp>
        <tr r="J80" s="3"/>
      </tp>
      <tp>
        <v>1328989.8999999999</v>
        <stp/>
        <stp>EM_S_STM07_IS</stp>
        <stp>4</stp>
        <stp>002693.SZ</stp>
        <stp>60</stp>
        <stp>2017-12-31</stp>
        <stp>1</stp>
        <tr r="K81" s="3"/>
      </tp>
      <tp>
        <v>567671104.38999999</v>
        <stp/>
        <stp>EM_S_STM07_IS</stp>
        <stp>4</stp>
        <stp>002680.SZ</stp>
        <stp>60</stp>
        <stp>2017-12-31</stp>
        <stp>1</stp>
        <tr r="K80" s="3"/>
      </tp>
      <tp>
        <v>-388410589.14999998</v>
        <stp/>
        <stp>EM_S_STM07_IS</stp>
        <stp>4</stp>
        <stp>002693.SZ</stp>
        <stp>60</stp>
        <stp>2016-12-31</stp>
        <stp>1</stp>
        <tr r="J81" s="3"/>
      </tp>
      <tp>
        <v>94777036.700000003</v>
        <stp/>
        <stp>EM_S_STM07_IS</stp>
        <stp>4</stp>
        <stp>002728.SZ</stp>
        <stp>60</stp>
        <stp>2016-12-31</stp>
        <stp>1</stp>
        <tr r="J83" s="3"/>
      </tp>
      <tp>
        <v>353566795.20999998</v>
        <stp/>
        <stp>EM_S_STM07_IS</stp>
        <stp>4</stp>
        <stp>002727.SZ</stp>
        <stp>60</stp>
        <stp>2016-12-31</stp>
        <stp>1</stp>
        <tr r="J82" s="3"/>
      </tp>
      <tp>
        <v>469858549.76999998</v>
        <stp/>
        <stp>EM_S_STM07_IS</stp>
        <stp>4</stp>
        <stp>002737.SZ</stp>
        <stp>60</stp>
        <stp>2017-12-31</stp>
        <stp>1</stp>
        <tr r="K84" s="3"/>
      </tp>
      <tp>
        <v>106342795.43000001</v>
        <stp/>
        <stp>EM_S_STM07_IS</stp>
        <stp>4</stp>
        <stp>002728.SZ</stp>
        <stp>60</stp>
        <stp>2017-12-31</stp>
        <stp>1</stp>
        <tr r="K83" s="3"/>
      </tp>
      <tp>
        <v>422745763.11000001</v>
        <stp/>
        <stp>EM_S_STM07_IS</stp>
        <stp>4</stp>
        <stp>002727.SZ</stp>
        <stp>60</stp>
        <stp>2017-12-31</stp>
        <stp>1</stp>
        <tr r="K82" s="3"/>
      </tp>
      <tp>
        <v>339239933.01999998</v>
        <stp/>
        <stp>EM_S_STM07_IS</stp>
        <stp>4</stp>
        <stp>002737.SZ</stp>
        <stp>60</stp>
        <stp>2016-12-31</stp>
        <stp>1</stp>
        <tr r="J84" s="3"/>
      </tp>
      <tp>
        <v>327515735.44999999</v>
        <stp/>
        <stp>EM_S_STM07_IS</stp>
        <stp>4</stp>
        <stp>002737.SZ</stp>
        <stp>60</stp>
        <stp>2015-12-31</stp>
        <stp>1</stp>
        <tr r="I84" s="3"/>
      </tp>
      <tp>
        <v>81105342.069999993</v>
        <stp/>
        <stp>EM_S_STM07_IS</stp>
        <stp>4</stp>
        <stp>002728.SZ</stp>
        <stp>60</stp>
        <stp>2015-12-31</stp>
        <stp>1</stp>
        <tr r="I83" s="3"/>
      </tp>
      <tp>
        <v>346438643.77999997</v>
        <stp/>
        <stp>EM_S_STM07_IS</stp>
        <stp>4</stp>
        <stp>002727.SZ</stp>
        <stp>60</stp>
        <stp>2015-12-31</stp>
        <stp>1</stp>
        <tr r="I82" s="3"/>
      </tp>
      <tp>
        <v>46950674.060000002</v>
        <stp/>
        <stp>EM_S_STM07_IS</stp>
        <stp>4</stp>
        <stp>002758.SZ</stp>
        <stp>60</stp>
        <stp>2015-12-31</stp>
        <stp>1</stp>
        <tr r="I86" s="3"/>
      </tp>
      <tp>
        <v>61762835.869999997</v>
        <stp/>
        <stp>EM_S_STM07_IS</stp>
        <stp>4</stp>
        <stp>002750.SZ</stp>
        <stp>60</stp>
        <stp>2015-12-31</stp>
        <stp>1</stp>
        <tr r="I85" s="3"/>
      </tp>
      <tp>
        <v>644199027.00999999</v>
        <stp/>
        <stp>EM_S_STM07_IS</stp>
        <stp>4</stp>
        <stp>002773.SZ</stp>
        <stp>60</stp>
        <stp>2017-12-31</stp>
        <stp>1</stp>
        <tr r="K87" s="3"/>
      </tp>
      <tp>
        <v>500119671.43000001</v>
        <stp/>
        <stp>EM_S_STM07_IS</stp>
        <stp>4</stp>
        <stp>002773.SZ</stp>
        <stp>60</stp>
        <stp>2016-12-31</stp>
        <stp>1</stp>
        <tr r="J87" s="3"/>
      </tp>
      <tp>
        <v>39860411.909999996</v>
        <stp/>
        <stp>EM_S_STM07_IS</stp>
        <stp>4</stp>
        <stp>002758.SZ</stp>
        <stp>60</stp>
        <stp>2017-12-31</stp>
        <stp>1</stp>
        <tr r="K86" s="3"/>
      </tp>
      <tp>
        <v>35159528.210000001</v>
        <stp/>
        <stp>EM_S_STM07_IS</stp>
        <stp>4</stp>
        <stp>002750.SZ</stp>
        <stp>60</stp>
        <stp>2017-12-31</stp>
        <stp>1</stp>
        <tr r="K85" s="3"/>
      </tp>
      <tp>
        <v>396986485.69999999</v>
        <stp/>
        <stp>EM_S_STM07_IS</stp>
        <stp>4</stp>
        <stp>002773.SZ</stp>
        <stp>60</stp>
        <stp>2015-12-31</stp>
        <stp>1</stp>
        <tr r="I87" s="3"/>
      </tp>
      <tp>
        <v>39863777.240000002</v>
        <stp/>
        <stp>EM_S_STM07_IS</stp>
        <stp>4</stp>
        <stp>002758.SZ</stp>
        <stp>60</stp>
        <stp>2016-12-31</stp>
        <stp>1</stp>
        <tr r="J86" s="3"/>
      </tp>
      <tp>
        <v>91000952.590000004</v>
        <stp/>
        <stp>EM_S_STM07_IS</stp>
        <stp>4</stp>
        <stp>002750.SZ</stp>
        <stp>60</stp>
        <stp>2016-12-31</stp>
        <stp>1</stp>
        <tr r="J85" s="3"/>
      </tp>
      <tp>
        <v>115205789.23</v>
        <stp/>
        <stp>EM_S_STM07_IS</stp>
        <stp>4</stp>
        <stp>002788.SZ</stp>
        <stp>60</stp>
        <stp>2015-12-31</stp>
        <stp>1</stp>
        <tr r="I88" s="3"/>
      </tp>
      <tp>
        <v>116772507.68000001</v>
        <stp/>
        <stp>EM_S_STM07_IS</stp>
        <stp>4</stp>
        <stp>002788.SZ</stp>
        <stp>60</stp>
        <stp>2016-12-31</stp>
        <stp>1</stp>
        <tr r="J88" s="3"/>
      </tp>
      <tp>
        <v>145006073.94</v>
        <stp/>
        <stp>EM_S_STM07_IS</stp>
        <stp>4</stp>
        <stp>002788.SZ</stp>
        <stp>60</stp>
        <stp>2017-12-31</stp>
        <stp>1</stp>
        <tr r="K88" s="3"/>
      </tp>
      <tp>
        <v>486261981.89999998</v>
        <stp/>
        <stp>EM_S_STM07_IS</stp>
        <stp>4</stp>
        <stp>002424.SZ</stp>
        <stp>60</stp>
        <stp>2016-12-31</stp>
        <stp>1</stp>
        <tr r="J65" s="3"/>
      </tp>
      <tp>
        <v>305270335.94999999</v>
        <stp/>
        <stp>EM_S_STM07_IS</stp>
        <stp>4</stp>
        <stp>002437.SZ</stp>
        <stp>60</stp>
        <stp>2017-12-31</stp>
        <stp>1</stp>
        <tr r="K68" s="3"/>
      </tp>
      <tp>
        <v>568286168.14999998</v>
        <stp/>
        <stp>EM_S_STM07_IS</stp>
        <stp>4</stp>
        <stp>002411.SZ</stp>
        <stp>60</stp>
        <stp>2015-12-31</stp>
        <stp>1</stp>
        <tr r="I62" s="3"/>
      </tp>
      <tp>
        <v>294314026.11000001</v>
        <stp/>
        <stp>EM_S_STM07_IS</stp>
        <stp>4</stp>
        <stp>002433.SZ</stp>
        <stp>60</stp>
        <stp>2017-12-31</stp>
        <stp>1</stp>
        <tr r="K67" s="3"/>
      </tp>
      <tp>
        <v>100299045.56999999</v>
        <stp/>
        <stp>EM_S_STM07_IS</stp>
        <stp>4</stp>
        <stp>002412.SZ</stp>
        <stp>60</stp>
        <stp>2015-12-31</stp>
        <stp>1</stp>
        <tr r="I63" s="3"/>
      </tp>
      <tp>
        <v>624324806</v>
        <stp/>
        <stp>EM_S_STM07_IS</stp>
        <stp>4</stp>
        <stp>002422.SZ</stp>
        <stp>60</stp>
        <stp>2016-12-31</stp>
        <stp>1</stp>
        <tr r="J64" s="3"/>
      </tp>
      <tp>
        <v>-165871844.34999999</v>
        <stp/>
        <stp>EM_S_STM07_IS</stp>
        <stp>4</stp>
        <stp>002432.SZ</stp>
        <stp>60</stp>
        <stp>2017-12-31</stp>
        <stp>1</stp>
        <tr r="K66" s="3"/>
      </tp>
      <tp>
        <v>532030477.44</v>
        <stp/>
        <stp>EM_S_STM07_IS</stp>
        <stp>4</stp>
        <stp>002424.SZ</stp>
        <stp>60</stp>
        <stp>2017-12-31</stp>
        <stp>1</stp>
        <tr r="K65" s="3"/>
      </tp>
      <tp>
        <v>728399434.52999997</v>
        <stp/>
        <stp>EM_S_STM07_IS</stp>
        <stp>4</stp>
        <stp>002437.SZ</stp>
        <stp>60</stp>
        <stp>2016-12-31</stp>
        <stp>1</stp>
        <tr r="J68" s="3"/>
      </tp>
      <tp>
        <v>252879838.19</v>
        <stp/>
        <stp>EM_S_STM07_IS</stp>
        <stp>4</stp>
        <stp>002433.SZ</stp>
        <stp>60</stp>
        <stp>2016-12-31</stp>
        <stp>1</stp>
        <tr r="J67" s="3"/>
      </tp>
      <tp>
        <v>811082647</v>
        <stp/>
        <stp>EM_S_STM07_IS</stp>
        <stp>4</stp>
        <stp>002422.SZ</stp>
        <stp>60</stp>
        <stp>2017-12-31</stp>
        <stp>1</stp>
        <tr r="K64" s="3"/>
      </tp>
      <tp>
        <v>14497917.75</v>
        <stp/>
        <stp>EM_S_STM07_IS</stp>
        <stp>4</stp>
        <stp>002432.SZ</stp>
        <stp>60</stp>
        <stp>2016-12-31</stp>
        <stp>1</stp>
        <tr r="J66" s="3"/>
      </tp>
      <tp>
        <v>701031915.14999998</v>
        <stp/>
        <stp>EM_S_STM07_IS</stp>
        <stp>4</stp>
        <stp>002437.SZ</stp>
        <stp>60</stp>
        <stp>2015-12-31</stp>
        <stp>1</stp>
        <tr r="I68" s="3"/>
      </tp>
      <tp>
        <v>900880878.33000004</v>
        <stp/>
        <stp>EM_S_STM07_IS</stp>
        <stp>4</stp>
        <stp>002411.SZ</stp>
        <stp>60</stp>
        <stp>2017-12-31</stp>
        <stp>1</stp>
        <tr r="K62" s="3"/>
      </tp>
      <tp>
        <v>195578253.62</v>
        <stp/>
        <stp>EM_S_STM07_IS</stp>
        <stp>4</stp>
        <stp>002433.SZ</stp>
        <stp>60</stp>
        <stp>2015-12-31</stp>
        <stp>1</stp>
        <tr r="I67" s="3"/>
      </tp>
      <tp>
        <v>108806334.33</v>
        <stp/>
        <stp>EM_S_STM07_IS</stp>
        <stp>4</stp>
        <stp>002412.SZ</stp>
        <stp>60</stp>
        <stp>2017-12-31</stp>
        <stp>1</stp>
        <tr r="K63" s="3"/>
      </tp>
      <tp>
        <v>-150761293.66</v>
        <stp/>
        <stp>EM_S_STM07_IS</stp>
        <stp>4</stp>
        <stp>002432.SZ</stp>
        <stp>60</stp>
        <stp>2015-12-31</stp>
        <stp>1</stp>
        <tr r="I66" s="3"/>
      </tp>
      <tp>
        <v>416148673.75999999</v>
        <stp/>
        <stp>EM_S_STM07_IS</stp>
        <stp>4</stp>
        <stp>002424.SZ</stp>
        <stp>60</stp>
        <stp>2015-12-31</stp>
        <stp>1</stp>
        <tr r="I65" s="3"/>
      </tp>
      <tp>
        <v>962058829.25999999</v>
        <stp/>
        <stp>EM_S_STM07_IS</stp>
        <stp>4</stp>
        <stp>002411.SZ</stp>
        <stp>60</stp>
        <stp>2016-12-31</stp>
        <stp>1</stp>
        <tr r="J62" s="3"/>
      </tp>
      <tp>
        <v>85021332.170000002</v>
        <stp/>
        <stp>EM_S_STM07_IS</stp>
        <stp>4</stp>
        <stp>002412.SZ</stp>
        <stp>60</stp>
        <stp>2016-12-31</stp>
        <stp>1</stp>
        <tr r="J63" s="3"/>
      </tp>
      <tp>
        <v>541889386</v>
        <stp/>
        <stp>EM_S_STM07_IS</stp>
        <stp>4</stp>
        <stp>002422.SZ</stp>
        <stp>60</stp>
        <stp>2015-12-31</stp>
        <stp>1</stp>
        <tr r="I64" s="3"/>
      </tp>
      <tp>
        <v>409999278.01999998</v>
        <stp/>
        <stp>EM_S_STM07_IS</stp>
        <stp>4</stp>
        <stp>002462.SZ</stp>
        <stp>60</stp>
        <stp>2016-12-31</stp>
        <stp>1</stp>
        <tr r="J69" s="3"/>
      </tp>
      <tp>
        <v>469443901.69</v>
        <stp/>
        <stp>EM_S_STM07_IS</stp>
        <stp>4</stp>
        <stp>002462.SZ</stp>
        <stp>60</stp>
        <stp>2017-12-31</stp>
        <stp>1</stp>
        <tr r="K69" s="3"/>
      </tp>
      <tp>
        <v>301344947.86000001</v>
        <stp/>
        <stp>EM_S_STM07_IS</stp>
        <stp>4</stp>
        <stp>002462.SZ</stp>
        <stp>60</stp>
        <stp>2015-12-31</stp>
        <stp>1</stp>
        <tr r="I69" s="3"/>
      </tp>
      <tp>
        <v>16751223.619999999</v>
        <stp/>
        <stp>EM_S_STM07_IS</stp>
        <stp>4</stp>
        <stp>002566.SZ</stp>
        <stp>60</stp>
        <stp>2016-12-31</stp>
        <stp>1</stp>
        <tr r="J72" s="3"/>
      </tp>
      <tp>
        <v>155074676.06</v>
        <stp/>
        <stp>EM_S_STM07_IS</stp>
        <stp>4</stp>
        <stp>002551.SZ</stp>
        <stp>60</stp>
        <stp>2015-12-31</stp>
        <stp>1</stp>
        <tr r="I71" s="3"/>
      </tp>
      <tp>
        <v>262291986.06999999</v>
        <stp/>
        <stp>EM_S_STM07_IS</stp>
        <stp>4</stp>
        <stp>002550.SZ</stp>
        <stp>60</stp>
        <stp>2015-12-31</stp>
        <stp>1</stp>
        <tr r="I70" s="3"/>
      </tp>
      <tp>
        <v>82800045.890000001</v>
        <stp/>
        <stp>EM_S_STM07_IS</stp>
        <stp>4</stp>
        <stp>002566.SZ</stp>
        <stp>60</stp>
        <stp>2017-12-31</stp>
        <stp>1</stp>
        <tr r="K72" s="3"/>
      </tp>
      <tp>
        <v>189174364.27000001</v>
        <stp/>
        <stp>EM_S_STM07_IS</stp>
        <stp>4</stp>
        <stp>002551.SZ</stp>
        <stp>60</stp>
        <stp>2017-12-31</stp>
        <stp>1</stp>
        <tr r="K71" s="3"/>
      </tp>
      <tp>
        <v>174909054.77000001</v>
        <stp/>
        <stp>EM_S_STM07_IS</stp>
        <stp>4</stp>
        <stp>002550.SZ</stp>
        <stp>60</stp>
        <stp>2017-12-31</stp>
        <stp>1</stp>
        <tr r="K70" s="3"/>
      </tp>
      <tp>
        <v>10514466.92</v>
        <stp/>
        <stp>EM_S_STM07_IS</stp>
        <stp>4</stp>
        <stp>002566.SZ</stp>
        <stp>60</stp>
        <stp>2015-12-31</stp>
        <stp>1</stp>
        <tr r="I72" s="3"/>
      </tp>
      <tp>
        <v>136323569.56</v>
        <stp/>
        <stp>EM_S_STM07_IS</stp>
        <stp>4</stp>
        <stp>002551.SZ</stp>
        <stp>60</stp>
        <stp>2016-12-31</stp>
        <stp>1</stp>
        <tr r="J71" s="3"/>
      </tp>
      <tp>
        <v>224683467.53999999</v>
        <stp/>
        <stp>EM_S_STM07_IS</stp>
        <stp>4</stp>
        <stp>002550.SZ</stp>
        <stp>60</stp>
        <stp>2016-12-31</stp>
        <stp>1</stp>
        <tr r="J70" s="3"/>
      </tp>
      <tp>
        <v>243133746.34999999</v>
        <stp/>
        <stp>EM_S_STM07_IS</stp>
        <stp>4</stp>
        <stp>002589.SZ</stp>
        <stp>60</stp>
        <stp>2015-12-31</stp>
        <stp>1</stp>
        <tr r="I74" s="3"/>
      </tp>
      <tp>
        <v>240302990.63</v>
        <stp/>
        <stp>EM_S_STM07_IS</stp>
        <stp>4</stp>
        <stp>002581.SZ</stp>
        <stp>60</stp>
        <stp>2015-12-31</stp>
        <stp>1</stp>
        <tr r="I73" s="3"/>
      </tp>
      <tp>
        <v>675073639.85000002</v>
        <stp/>
        <stp>EM_S_STM07_IS</stp>
        <stp>4</stp>
        <stp>002589.SZ</stp>
        <stp>60</stp>
        <stp>2016-12-31</stp>
        <stp>1</stp>
        <tr r="J74" s="3"/>
      </tp>
      <tp>
        <v>416514706.14999998</v>
        <stp/>
        <stp>EM_S_STM07_IS</stp>
        <stp>4</stp>
        <stp>002581.SZ</stp>
        <stp>60</stp>
        <stp>2016-12-31</stp>
        <stp>1</stp>
        <tr r="J73" s="3"/>
      </tp>
      <tp>
        <v>1368455735.97</v>
        <stp/>
        <stp>EM_S_STM07_IS</stp>
        <stp>4</stp>
        <stp>002589.SZ</stp>
        <stp>60</stp>
        <stp>2017-12-31</stp>
        <stp>1</stp>
        <tr r="K74" s="3"/>
      </tp>
      <tp>
        <v>392204798.16000003</v>
        <stp/>
        <stp>EM_S_STM07_IS</stp>
        <stp>4</stp>
        <stp>002581.SZ</stp>
        <stp>60</stp>
        <stp>2017-12-31</stp>
        <stp>1</stp>
        <tr r="K73" s="3"/>
      </tp>
      <tp>
        <v>322110490.75999999</v>
        <stp/>
        <stp>EM_S_STM07_IS</stp>
        <stp>4</stp>
        <stp>002219.SZ</stp>
        <stp>60</stp>
        <stp>2015-12-31</stp>
        <stp>1</stp>
        <tr r="I47" s="3"/>
      </tp>
      <tp>
        <v>501585195.77999997</v>
        <stp/>
        <stp>EM_S_STM07_IS</stp>
        <stp>4</stp>
        <stp>002223.SZ</stp>
        <stp>60</stp>
        <stp>2016-12-31</stp>
        <stp>1</stp>
        <tr r="J48" s="3"/>
      </tp>
      <tp>
        <v>627541659.90999997</v>
        <stp/>
        <stp>EM_S_STM07_IS</stp>
        <stp>4</stp>
        <stp>002223.SZ</stp>
        <stp>60</stp>
        <stp>2017-12-31</stp>
        <stp>1</stp>
        <tr r="K48" s="3"/>
      </tp>
      <tp>
        <v>222705321.15000001</v>
        <stp/>
        <stp>EM_S_STM07_IS</stp>
        <stp>4</stp>
        <stp>002219.SZ</stp>
        <stp>60</stp>
        <stp>2017-12-31</stp>
        <stp>1</stp>
        <tr r="K47" s="3"/>
      </tp>
      <tp>
        <v>396167899.06</v>
        <stp/>
        <stp>EM_S_STM07_IS</stp>
        <stp>4</stp>
        <stp>002219.SZ</stp>
        <stp>60</stp>
        <stp>2016-12-31</stp>
        <stp>1</stp>
        <tr r="J47" s="3"/>
      </tp>
      <tp>
        <v>366681058.77999997</v>
        <stp/>
        <stp>EM_S_STM07_IS</stp>
        <stp>4</stp>
        <stp>002223.SZ</stp>
        <stp>60</stp>
        <stp>2015-12-31</stp>
        <stp>1</stp>
        <tr r="I48" s="3"/>
      </tp>
      <tp>
        <v>464402333.76999998</v>
        <stp/>
        <stp>EM_S_STM07_IS</stp>
        <stp>4</stp>
        <stp>002275.SZ</stp>
        <stp>60</stp>
        <stp>2017-12-31</stp>
        <stp>1</stp>
        <tr r="K51" s="3"/>
      </tp>
      <tp>
        <v>1480428234.8599999</v>
        <stp/>
        <stp>EM_S_STM07_IS</stp>
        <stp>4</stp>
        <stp>002252.SZ</stp>
        <stp>60</stp>
        <stp>2015-12-31</stp>
        <stp>1</stp>
        <tr r="I49" s="3"/>
      </tp>
      <tp>
        <v>301685838.83999997</v>
        <stp/>
        <stp>EM_S_STM07_IS</stp>
        <stp>4</stp>
        <stp>002262.SZ</stp>
        <stp>60</stp>
        <stp>2016-12-31</stp>
        <stp>1</stp>
        <tr r="J50" s="3"/>
      </tp>
      <tp>
        <v>393660036.16000003</v>
        <stp/>
        <stp>EM_S_STM07_IS</stp>
        <stp>4</stp>
        <stp>002275.SZ</stp>
        <stp>60</stp>
        <stp>2016-12-31</stp>
        <stp>1</stp>
        <tr r="J51" s="3"/>
      </tp>
      <tp>
        <v>375251984.17000002</v>
        <stp/>
        <stp>EM_S_STM07_IS</stp>
        <stp>4</stp>
        <stp>002262.SZ</stp>
        <stp>60</stp>
        <stp>2017-12-31</stp>
        <stp>1</stp>
        <tr r="K50" s="3"/>
      </tp>
      <tp>
        <v>376672835.42000002</v>
        <stp/>
        <stp>EM_S_STM07_IS</stp>
        <stp>4</stp>
        <stp>002275.SZ</stp>
        <stp>60</stp>
        <stp>2015-12-31</stp>
        <stp>1</stp>
        <tr r="I51" s="3"/>
      </tp>
      <tp>
        <v>831954994.74000001</v>
        <stp/>
        <stp>EM_S_STM07_IS</stp>
        <stp>4</stp>
        <stp>002252.SZ</stp>
        <stp>60</stp>
        <stp>2017-12-31</stp>
        <stp>1</stp>
        <tr r="K49" s="3"/>
      </tp>
      <tp>
        <v>1650412692.2</v>
        <stp/>
        <stp>EM_S_STM07_IS</stp>
        <stp>4</stp>
        <stp>002252.SZ</stp>
        <stp>60</stp>
        <stp>2016-12-31</stp>
        <stp>1</stp>
        <tr r="J49" s="3"/>
      </tp>
      <tp>
        <v>255281369.52000001</v>
        <stp/>
        <stp>EM_S_STM07_IS</stp>
        <stp>4</stp>
        <stp>002262.SZ</stp>
        <stp>60</stp>
        <stp>2015-12-31</stp>
        <stp>1</stp>
        <tr r="I50" s="3"/>
      </tp>
      <tp>
        <v>1269673698.3699999</v>
        <stp/>
        <stp>EM_S_STM07_IS</stp>
        <stp>4</stp>
        <stp>002294.SZ</stp>
        <stp>60</stp>
        <stp>2015-12-31</stp>
        <stp>1</stp>
        <tr r="I53" s="3"/>
      </tp>
      <tp>
        <v>261357376.53</v>
        <stp/>
        <stp>EM_S_STM07_IS</stp>
        <stp>4</stp>
        <stp>002287.SZ</stp>
        <stp>60</stp>
        <stp>2015-12-31</stp>
        <stp>1</stp>
        <tr r="I52" s="3"/>
      </tp>
      <tp>
        <v>1436880452.4100001</v>
        <stp/>
        <stp>EM_S_STM07_IS</stp>
        <stp>4</stp>
        <stp>002294.SZ</stp>
        <stp>60</stp>
        <stp>2017-12-31</stp>
        <stp>1</stp>
        <tr r="K53" s="3"/>
      </tp>
      <tp>
        <v>287785576.18000001</v>
        <stp/>
        <stp>EM_S_STM07_IS</stp>
        <stp>4</stp>
        <stp>002287.SZ</stp>
        <stp>60</stp>
        <stp>2016-12-31</stp>
        <stp>1</stp>
        <tr r="J52" s="3"/>
      </tp>
      <tp>
        <v>1390038763.1600001</v>
        <stp/>
        <stp>EM_S_STM07_IS</stp>
        <stp>4</stp>
        <stp>002294.SZ</stp>
        <stp>60</stp>
        <stp>2016-12-31</stp>
        <stp>1</stp>
        <tr r="J53" s="3"/>
      </tp>
      <tp>
        <v>300772618.24000001</v>
        <stp/>
        <stp>EM_S_STM07_IS</stp>
        <stp>4</stp>
        <stp>002287.SZ</stp>
        <stp>60</stp>
        <stp>2017-12-31</stp>
        <stp>1</stp>
        <tr r="K52" s="3"/>
      </tp>
      <tp>
        <v>295632803.97000003</v>
        <stp/>
        <stp>EM_S_STM07_IS</stp>
        <stp>4</stp>
        <stp>002317.SZ</stp>
        <stp>60</stp>
        <stp>2015-12-31</stp>
        <stp>1</stp>
        <tr r="I54" s="3"/>
      </tp>
      <tp>
        <v>230098348.91</v>
        <stp/>
        <stp>EM_S_STM07_IS</stp>
        <stp>4</stp>
        <stp>002332.SZ</stp>
        <stp>60</stp>
        <stp>2017-12-31</stp>
        <stp>1</stp>
        <tr r="K55" s="3"/>
      </tp>
      <tp>
        <v>146412584.19999999</v>
        <stp/>
        <stp>EM_S_STM07_IS</stp>
        <stp>4</stp>
        <stp>002332.SZ</stp>
        <stp>60</stp>
        <stp>2016-12-31</stp>
        <stp>1</stp>
        <tr r="J55" s="3"/>
      </tp>
      <tp>
        <v>423001471.55000001</v>
        <stp/>
        <stp>EM_S_STM07_IS</stp>
        <stp>4</stp>
        <stp>002317.SZ</stp>
        <stp>60</stp>
        <stp>2017-12-31</stp>
        <stp>1</stp>
        <tr r="K54" s="3"/>
      </tp>
      <tp>
        <v>104601886.23999999</v>
        <stp/>
        <stp>EM_S_STM07_IS</stp>
        <stp>4</stp>
        <stp>002332.SZ</stp>
        <stp>60</stp>
        <stp>2015-12-31</stp>
        <stp>1</stp>
        <tr r="I55" s="3"/>
      </tp>
      <tp>
        <v>420487127.10000002</v>
        <stp/>
        <stp>EM_S_STM07_IS</stp>
        <stp>4</stp>
        <stp>002317.SZ</stp>
        <stp>60</stp>
        <stp>2016-12-31</stp>
        <stp>1</stp>
        <tr r="J54" s="3"/>
      </tp>
      <tp>
        <v>61988681.109999999</v>
        <stp/>
        <stp>EM_S_STM07_IS</stp>
        <stp>4</stp>
        <stp>002365.SZ</stp>
        <stp>60</stp>
        <stp>2016-12-31</stp>
        <stp>1</stp>
        <tr r="J57" s="3"/>
      </tp>
      <tp>
        <v>203042147.84</v>
        <stp/>
        <stp>EM_S_STM07_IS</stp>
        <stp>4</stp>
        <stp>002370.SZ</stp>
        <stp>60</stp>
        <stp>2017-12-31</stp>
        <stp>1</stp>
        <tr r="K58" s="3"/>
      </tp>
      <tp>
        <v>81841950.230000004</v>
        <stp/>
        <stp>EM_S_STM07_IS</stp>
        <stp>4</stp>
        <stp>002349.SZ</stp>
        <stp>60</stp>
        <stp>2015-12-31</stp>
        <stp>1</stp>
        <tr r="I56" s="3"/>
      </tp>
      <tp>
        <v>132955368.88</v>
        <stp/>
        <stp>EM_S_STM07_IS</stp>
        <stp>4</stp>
        <stp>002365.SZ</stp>
        <stp>60</stp>
        <stp>2017-12-31</stp>
        <stp>1</stp>
        <tr r="K57" s="3"/>
      </tp>
      <tp>
        <v>127270265.72</v>
        <stp/>
        <stp>EM_S_STM07_IS</stp>
        <stp>4</stp>
        <stp>002370.SZ</stp>
        <stp>60</stp>
        <stp>2016-12-31</stp>
        <stp>1</stp>
        <tr r="J58" s="3"/>
      </tp>
      <tp>
        <v>173459557.59</v>
        <stp/>
        <stp>EM_S_STM07_IS</stp>
        <stp>4</stp>
        <stp>002349.SZ</stp>
        <stp>60</stp>
        <stp>2016-12-31</stp>
        <stp>1</stp>
        <tr r="J56" s="3"/>
      </tp>
      <tp>
        <v>56488998.990000002</v>
        <stp/>
        <stp>EM_S_STM07_IS</stp>
        <stp>4</stp>
        <stp>002370.SZ</stp>
        <stp>60</stp>
        <stp>2015-12-31</stp>
        <stp>1</stp>
        <tr r="I58" s="3"/>
      </tp>
      <tp>
        <v>190326263.41999999</v>
        <stp/>
        <stp>EM_S_STM07_IS</stp>
        <stp>4</stp>
        <stp>002349.SZ</stp>
        <stp>60</stp>
        <stp>2017-12-31</stp>
        <stp>1</stp>
        <tr r="K56" s="3"/>
      </tp>
      <tp>
        <v>17182603.550000001</v>
        <stp/>
        <stp>EM_S_STM07_IS</stp>
        <stp>4</stp>
        <stp>002365.SZ</stp>
        <stp>60</stp>
        <stp>2015-12-31</stp>
        <stp>1</stp>
        <tr r="I57" s="3"/>
      </tp>
      <tp>
        <v>568077994.73000002</v>
        <stp/>
        <stp>EM_S_STM07_IS</stp>
        <stp>4</stp>
        <stp>002399.SZ</stp>
        <stp>60</stp>
        <stp>2015-12-31</stp>
        <stp>1</stp>
        <tr r="I61" s="3"/>
      </tp>
      <tp>
        <v>168409063.08000001</v>
        <stp/>
        <stp>EM_S_STM07_IS</stp>
        <stp>4</stp>
        <stp>002390.SZ</stp>
        <stp>60</stp>
        <stp>2015-12-31</stp>
        <stp>1</stp>
        <tr r="I59" s="3"/>
      </tp>
      <tp>
        <v>114216513.45</v>
        <stp/>
        <stp>EM_S_STM07_IS</stp>
        <stp>4</stp>
        <stp>002393.SZ</stp>
        <stp>60</stp>
        <stp>2015-12-31</stp>
        <stp>1</stp>
        <tr r="I60" s="3"/>
      </tp>
      <tp>
        <v>118188758.04000001</v>
        <stp/>
        <stp>EM_S_STM07_IS</stp>
        <stp>4</stp>
        <stp>002399.SZ</stp>
        <stp>60</stp>
        <stp>2017-12-31</stp>
        <stp>1</stp>
        <tr r="K61" s="3"/>
      </tp>
      <tp>
        <v>331486491.60000002</v>
        <stp/>
        <stp>EM_S_STM07_IS</stp>
        <stp>4</stp>
        <stp>002390.SZ</stp>
        <stp>60</stp>
        <stp>2017-12-31</stp>
        <stp>1</stp>
        <tr r="K59" s="3"/>
      </tp>
      <tp>
        <v>116817244.27</v>
        <stp/>
        <stp>EM_S_STM07_IS</stp>
        <stp>4</stp>
        <stp>002393.SZ</stp>
        <stp>60</stp>
        <stp>2017-12-31</stp>
        <stp>1</stp>
        <tr r="K60" s="3"/>
      </tp>
      <tp>
        <v>386118151.79000002</v>
        <stp/>
        <stp>EM_S_STM07_IS</stp>
        <stp>4</stp>
        <stp>002399.SZ</stp>
        <stp>60</stp>
        <stp>2016-12-31</stp>
        <stp>1</stp>
        <tr r="J61" s="3"/>
      </tp>
      <tp>
        <v>242703786.88</v>
        <stp/>
        <stp>EM_S_STM07_IS</stp>
        <stp>4</stp>
        <stp>002390.SZ</stp>
        <stp>60</stp>
        <stp>2016-12-31</stp>
        <stp>1</stp>
        <tr r="J59" s="3"/>
      </tp>
      <tp>
        <v>115606305.73999999</v>
        <stp/>
        <stp>EM_S_STM07_IS</stp>
        <stp>4</stp>
        <stp>002393.SZ</stp>
        <stp>60</stp>
        <stp>2016-12-31</stp>
        <stp>1</stp>
        <tr r="J60" s="3"/>
      </tp>
      <tp>
        <v>361961540.69</v>
        <stp/>
        <stp>EM_S_STM07_IS</stp>
        <stp>4</stp>
        <stp>002019.SZ</stp>
        <stp>60</stp>
        <stp>2015-12-31</stp>
        <stp>1</stp>
        <tr r="I35" s="3"/>
      </tp>
      <tp>
        <v>528758517.95999998</v>
        <stp/>
        <stp>EM_S_STM07_IS</stp>
        <stp>4</stp>
        <stp>002038.SZ</stp>
        <stp>60</stp>
        <stp>2017-12-31</stp>
        <stp>1</stp>
        <tr r="K39" s="3"/>
      </tp>
      <tp>
        <v>216728807.75999999</v>
        <stp/>
        <stp>EM_S_STM07_IS</stp>
        <stp>4</stp>
        <stp>002020.SZ</stp>
        <stp>60</stp>
        <stp>2016-12-31</stp>
        <stp>1</stp>
        <tr r="J36" s="3"/>
      </tp>
      <tp>
        <v>96120587.319999993</v>
        <stp/>
        <stp>EM_S_STM07_IS</stp>
        <stp>4</stp>
        <stp>002030.SZ</stp>
        <stp>60</stp>
        <stp>2017-12-31</stp>
        <stp>1</stp>
        <tr r="K38" s="3"/>
      </tp>
      <tp>
        <v>230828280.59</v>
        <stp/>
        <stp>EM_S_STM07_IS</stp>
        <stp>4</stp>
        <stp>002022.SZ</stp>
        <stp>60</stp>
        <stp>2016-12-31</stp>
        <stp>1</stp>
        <tr r="J37" s="3"/>
      </tp>
      <tp>
        <v>447385530.68000001</v>
        <stp/>
        <stp>EM_S_STM07_IS</stp>
        <stp>4</stp>
        <stp>002038.SZ</stp>
        <stp>60</stp>
        <stp>2016-12-31</stp>
        <stp>1</stp>
        <tr r="J39" s="3"/>
      </tp>
      <tp>
        <v>581998646.15999997</v>
        <stp/>
        <stp>EM_S_STM07_IS</stp>
        <stp>4</stp>
        <stp>002007.SZ</stp>
        <stp>60</stp>
        <stp>2015-12-31</stp>
        <stp>1</stp>
        <tr r="I34" s="3"/>
      </tp>
      <tp>
        <v>389835858.74000001</v>
        <stp/>
        <stp>EM_S_STM07_IS</stp>
        <stp>4</stp>
        <stp>002001.SZ</stp>
        <stp>60</stp>
        <stp>2015-12-31</stp>
        <stp>1</stp>
        <tr r="I33" s="3"/>
      </tp>
      <tp>
        <v>267026084.94999999</v>
        <stp/>
        <stp>EM_S_STM07_IS</stp>
        <stp>4</stp>
        <stp>002020.SZ</stp>
        <stp>60</stp>
        <stp>2017-12-31</stp>
        <stp>1</stp>
        <tr r="K36" s="3"/>
      </tp>
      <tp>
        <v>135912461.06999999</v>
        <stp/>
        <stp>EM_S_STM07_IS</stp>
        <stp>4</stp>
        <stp>002030.SZ</stp>
        <stp>60</stp>
        <stp>2016-12-31</stp>
        <stp>1</stp>
        <tr r="J38" s="3"/>
      </tp>
      <tp>
        <v>221419009.97999999</v>
        <stp/>
        <stp>EM_S_STM07_IS</stp>
        <stp>4</stp>
        <stp>002022.SZ</stp>
        <stp>60</stp>
        <stp>2017-12-31</stp>
        <stp>1</stp>
        <tr r="K37" s="3"/>
      </tp>
      <tp>
        <v>1265657599.8299999</v>
        <stp/>
        <stp>EM_S_STM07_IS</stp>
        <stp>4</stp>
        <stp>002019.SZ</stp>
        <stp>60</stp>
        <stp>2017-12-31</stp>
        <stp>1</stp>
        <tr r="K35" s="3"/>
      </tp>
      <tp>
        <v>577217128.10000002</v>
        <stp/>
        <stp>EM_S_STM07_IS</stp>
        <stp>4</stp>
        <stp>002038.SZ</stp>
        <stp>60</stp>
        <stp>2015-12-31</stp>
        <stp>1</stp>
        <tr r="I39" s="3"/>
      </tp>
      <tp>
        <v>771364415.61000001</v>
        <stp/>
        <stp>EM_S_STM07_IS</stp>
        <stp>4</stp>
        <stp>002007.SZ</stp>
        <stp>60</stp>
        <stp>2016-12-31</stp>
        <stp>1</stp>
        <tr r="J34" s="3"/>
      </tp>
      <tp>
        <v>1225384782.78</v>
        <stp/>
        <stp>EM_S_STM07_IS</stp>
        <stp>4</stp>
        <stp>002001.SZ</stp>
        <stp>60</stp>
        <stp>2016-12-31</stp>
        <stp>1</stp>
        <tr r="J33" s="3"/>
      </tp>
      <tp>
        <v>117752554.23</v>
        <stp/>
        <stp>EM_S_STM07_IS</stp>
        <stp>4</stp>
        <stp>002030.SZ</stp>
        <stp>60</stp>
        <stp>2015-12-31</stp>
        <stp>1</stp>
        <tr r="I38" s="3"/>
      </tp>
      <tp>
        <v>683395723.22000003</v>
        <stp/>
        <stp>EM_S_STM07_IS</stp>
        <stp>4</stp>
        <stp>002019.SZ</stp>
        <stp>60</stp>
        <stp>2016-12-31</stp>
        <stp>1</stp>
        <tr r="J35" s="3"/>
      </tp>
      <tp>
        <v>803696239.92999995</v>
        <stp/>
        <stp>EM_S_STM07_IS</stp>
        <stp>4</stp>
        <stp>002007.SZ</stp>
        <stp>60</stp>
        <stp>2017-12-31</stp>
        <stp>1</stp>
        <tr r="K34" s="3"/>
      </tp>
      <tp>
        <v>1713801962.6500001</v>
        <stp/>
        <stp>EM_S_STM07_IS</stp>
        <stp>4</stp>
        <stp>002001.SZ</stp>
        <stp>60</stp>
        <stp>2017-12-31</stp>
        <stp>1</stp>
        <tr r="K33" s="3"/>
      </tp>
      <tp>
        <v>166617212.84</v>
        <stp/>
        <stp>EM_S_STM07_IS</stp>
        <stp>4</stp>
        <stp>002020.SZ</stp>
        <stp>60</stp>
        <stp>2015-12-31</stp>
        <stp>1</stp>
        <tr r="I36" s="3"/>
      </tp>
      <tp>
        <v>209857409.52000001</v>
        <stp/>
        <stp>EM_S_STM07_IS</stp>
        <stp>4</stp>
        <stp>002022.SZ</stp>
        <stp>60</stp>
        <stp>2015-12-31</stp>
        <stp>1</stp>
        <tr r="I37" s="3"/>
      </tp>
      <tp>
        <v>286160233.19</v>
        <stp/>
        <stp>EM_S_STM07_IS</stp>
        <stp>4</stp>
        <stp>002044.SZ</stp>
        <stp>60</stp>
        <stp>2015-12-31</stp>
        <stp>1</stp>
        <tr r="I40" s="3"/>
      </tp>
      <tp>
        <v>378515483.68000001</v>
        <stp/>
        <stp>EM_S_STM07_IS</stp>
        <stp>4</stp>
        <stp>002044.SZ</stp>
        <stp>60</stp>
        <stp>2016-12-31</stp>
        <stp>1</stp>
        <tr r="J40" s="3"/>
      </tp>
      <tp>
        <v>694326195.20000005</v>
        <stp/>
        <stp>EM_S_STM07_IS</stp>
        <stp>4</stp>
        <stp>002044.SZ</stp>
        <stp>60</stp>
        <stp>2017-12-31</stp>
        <stp>1</stp>
        <tr r="K40" s="3"/>
      </tp>
      <tp>
        <v>509496696.88</v>
        <stp/>
        <stp>EM_S_STM07_IS</stp>
        <stp>4</stp>
        <stp>002099.SZ</stp>
        <stp>60</stp>
        <stp>2015-12-31</stp>
        <stp>1</stp>
        <tr r="I41" s="3"/>
      </tp>
      <tp>
        <v>342356671.44</v>
        <stp/>
        <stp>EM_S_STM07_IS</stp>
        <stp>4</stp>
        <stp>002099.SZ</stp>
        <stp>60</stp>
        <stp>2017-12-31</stp>
        <stp>1</stp>
        <tr r="K41" s="3"/>
      </tp>
      <tp>
        <v>224562490.06999999</v>
        <stp/>
        <stp>EM_S_STM07_IS</stp>
        <stp>4</stp>
        <stp>002099.SZ</stp>
        <stp>60</stp>
        <stp>2016-12-31</stp>
        <stp>1</stp>
        <tr r="J41" s="3"/>
      </tp>
      <tp>
        <v>39232133.880000003</v>
        <stp/>
        <stp>EM_S_STM07_IS</stp>
        <stp>4</stp>
        <stp>002118.SZ</stp>
        <stp>60</stp>
        <stp>2015-12-31</stp>
        <stp>1</stp>
        <tr r="I44" s="3"/>
      </tp>
      <tp>
        <v>81928389.379999995</v>
        <stp/>
        <stp>EM_S_STM07_IS</stp>
        <stp>4</stp>
        <stp>002107.SZ</stp>
        <stp>60</stp>
        <stp>2015-12-31</stp>
        <stp>1</stp>
        <tr r="I43" s="3"/>
      </tp>
      <tp>
        <v>191301902.36000001</v>
        <stp/>
        <stp>EM_S_STM07_IS</stp>
        <stp>4</stp>
        <stp>002102.SZ</stp>
        <stp>60</stp>
        <stp>2015-12-31</stp>
        <stp>1</stp>
        <tr r="I42" s="3"/>
      </tp>
      <tp>
        <v>371413523.14999998</v>
        <stp/>
        <stp>EM_S_STM07_IS</stp>
        <stp>4</stp>
        <stp>002118.SZ</stp>
        <stp>60</stp>
        <stp>2017-12-31</stp>
        <stp>1</stp>
        <tr r="K44" s="3"/>
      </tp>
      <tp>
        <v>61453894.75</v>
        <stp/>
        <stp>EM_S_STM07_IS</stp>
        <stp>4</stp>
        <stp>002107.SZ</stp>
        <stp>60</stp>
        <stp>2016-12-31</stp>
        <stp>1</stp>
        <tr r="J43" s="3"/>
      </tp>
      <tp>
        <v>247518719.05000001</v>
        <stp/>
        <stp>EM_S_STM07_IS</stp>
        <stp>4</stp>
        <stp>002102.SZ</stp>
        <stp>60</stp>
        <stp>2016-12-31</stp>
        <stp>1</stp>
        <tr r="J42" s="3"/>
      </tp>
      <tp>
        <v>162673778.25999999</v>
        <stp/>
        <stp>EM_S_STM07_IS</stp>
        <stp>4</stp>
        <stp>002118.SZ</stp>
        <stp>60</stp>
        <stp>2016-12-31</stp>
        <stp>1</stp>
        <tr r="J44" s="3"/>
      </tp>
      <tp>
        <v>80797936.079999998</v>
        <stp/>
        <stp>EM_S_STM07_IS</stp>
        <stp>4</stp>
        <stp>002107.SZ</stp>
        <stp>60</stp>
        <stp>2017-12-31</stp>
        <stp>1</stp>
        <tr r="K43" s="3"/>
      </tp>
      <tp>
        <v>278166690.25</v>
        <stp/>
        <stp>EM_S_STM07_IS</stp>
        <stp>4</stp>
        <stp>002102.SZ</stp>
        <stp>60</stp>
        <stp>2017-12-31</stp>
        <stp>1</stp>
        <tr r="K42" s="3"/>
      </tp>
      <tp>
        <v>69554648.540000007</v>
        <stp/>
        <stp>EM_S_STM07_IS</stp>
        <stp>4</stp>
        <stp>002166.SZ</stp>
        <stp>60</stp>
        <stp>2016-12-31</stp>
        <stp>1</stp>
        <tr r="J45" s="3"/>
      </tp>
      <tp>
        <v>205888239.58000001</v>
        <stp/>
        <stp>EM_S_STM07_IS</stp>
        <stp>4</stp>
        <stp>002166.SZ</stp>
        <stp>60</stp>
        <stp>2017-12-31</stp>
        <stp>1</stp>
        <tr r="K45" s="3"/>
      </tp>
      <tp>
        <v>75290260.109999999</v>
        <stp/>
        <stp>EM_S_STM07_IS</stp>
        <stp>4</stp>
        <stp>002166.SZ</stp>
        <stp>60</stp>
        <stp>2015-12-31</stp>
        <stp>1</stp>
        <tr r="I45" s="3"/>
      </tp>
      <tp>
        <v>66354921.060000002</v>
        <stp/>
        <stp>EM_S_STM07_IS</stp>
        <stp>4</stp>
        <stp>002198.SZ</stp>
        <stp>60</stp>
        <stp>2015-12-31</stp>
        <stp>1</stp>
        <tr r="I46" s="3"/>
      </tp>
      <tp>
        <v>-214761693.31</v>
        <stp/>
        <stp>EM_S_STM07_IS</stp>
        <stp>4</stp>
        <stp>002198.SZ</stp>
        <stp>60</stp>
        <stp>2017-12-31</stp>
        <stp>1</stp>
        <tr r="K46" s="3"/>
      </tp>
      <tp>
        <v>55172042.100000001</v>
        <stp/>
        <stp>EM_S_STM07_IS</stp>
        <stp>4</stp>
        <stp>002198.SZ</stp>
        <stp>60</stp>
        <stp>2016-12-31</stp>
        <stp>1</stp>
        <tr r="J46" s="3"/>
      </tp>
      <tp>
        <v>54890458.039999999</v>
        <stp/>
        <stp>EM_S_STM07_IS</stp>
        <stp>4</stp>
        <stp>002817.SZ</stp>
        <stp>60</stp>
        <stp>2015-12-31</stp>
        <stp>1</stp>
        <tr r="I89" s="3"/>
      </tp>
      <tp>
        <v>55358450.890000001</v>
        <stp/>
        <stp>EM_S_STM07_IS</stp>
        <stp>4</stp>
        <stp>002826.SZ</stp>
        <stp>60</stp>
        <stp>2016-12-31</stp>
        <stp>1</stp>
        <tr r="J91" s="3"/>
      </tp>
      <tp>
        <v>275604590.19999999</v>
        <stp/>
        <stp>EM_S_STM07_IS</stp>
        <stp>4</stp>
        <stp>002821.SZ</stp>
        <stp>60</stp>
        <stp>2016-12-31</stp>
        <stp>1</stp>
        <tr r="J90" s="3"/>
      </tp>
      <tp>
        <v>60476624.579999998</v>
        <stp/>
        <stp>EM_S_STM07_IS</stp>
        <stp>4</stp>
        <stp>002826.SZ</stp>
        <stp>60</stp>
        <stp>2017-12-31</stp>
        <stp>1</stp>
        <tr r="K91" s="3"/>
      </tp>
      <tp>
        <v>360048381.86000001</v>
        <stp/>
        <stp>EM_S_STM07_IS</stp>
        <stp>4</stp>
        <stp>002821.SZ</stp>
        <stp>60</stp>
        <stp>2017-12-31</stp>
        <stp>1</stp>
        <tr r="K90" s="3"/>
      </tp>
      <tp>
        <v>46420390.700000003</v>
        <stp/>
        <stp>EM_S_STM07_IS</stp>
        <stp>4</stp>
        <stp>002817.SZ</stp>
        <stp>60</stp>
        <stp>2017-12-31</stp>
        <stp>1</stp>
        <tr r="K89" s="3"/>
      </tp>
      <tp>
        <v>52284781.579999998</v>
        <stp/>
        <stp>EM_S_STM07_IS</stp>
        <stp>4</stp>
        <stp>002817.SZ</stp>
        <stp>60</stp>
        <stp>2016-12-31</stp>
        <stp>1</stp>
        <tr r="J89" s="3"/>
      </tp>
      <tp>
        <v>50029904.380000003</v>
        <stp/>
        <stp>EM_S_STM07_IS</stp>
        <stp>4</stp>
        <stp>002826.SZ</stp>
        <stp>60</stp>
        <stp>2015-12-31</stp>
        <stp>1</stp>
        <tr r="I91" s="3"/>
      </tp>
      <tp>
        <v>169716865.06999999</v>
        <stp/>
        <stp>EM_S_STM07_IS</stp>
        <stp>4</stp>
        <stp>002821.SZ</stp>
        <stp>60</stp>
        <stp>2015-12-31</stp>
        <stp>1</stp>
        <tr r="I90" s="3"/>
      </tp>
      <tp>
        <v>39580358.490000002</v>
        <stp/>
        <stp>EM_S_STM07_IS</stp>
        <stp>4</stp>
        <stp>002864.SZ</stp>
        <stp>60</stp>
        <stp>2016-12-31</stp>
        <stp>1</stp>
        <tr r="J92" s="3"/>
      </tp>
      <tp>
        <v>66116844.060000002</v>
        <stp/>
        <stp>EM_S_STM07_IS</stp>
        <stp>4</stp>
        <stp>002873.SZ</stp>
        <stp>60</stp>
        <stp>2017-12-31</stp>
        <stp>1</stp>
        <tr r="K94" s="3"/>
      </tp>
      <tp>
        <v>255810993.27000001</v>
        <stp/>
        <stp>EM_S_STM07_IS</stp>
        <stp>4</stp>
        <stp>002872.SZ</stp>
        <stp>60</stp>
        <stp>2017-12-31</stp>
        <stp>1</stp>
        <tr r="K93" s="3"/>
      </tp>
      <tp>
        <v>43718975.560000002</v>
        <stp/>
        <stp>EM_S_STM07_IS</stp>
        <stp>4</stp>
        <stp>002864.SZ</stp>
        <stp>60</stp>
        <stp>2017-12-31</stp>
        <stp>1</stp>
        <tr r="K92" s="3"/>
      </tp>
      <tp>
        <v>57069484.539999999</v>
        <stp/>
        <stp>EM_S_STM07_IS</stp>
        <stp>4</stp>
        <stp>002873.SZ</stp>
        <stp>60</stp>
        <stp>2016-12-31</stp>
        <stp>1</stp>
        <tr r="J94" s="3"/>
      </tp>
      <tp>
        <v>234044372.36000001</v>
        <stp/>
        <stp>EM_S_STM07_IS</stp>
        <stp>4</stp>
        <stp>002872.SZ</stp>
        <stp>60</stp>
        <stp>2016-12-31</stp>
        <stp>1</stp>
        <tr r="J93" s="3"/>
      </tp>
      <tp>
        <v>42010471.75</v>
        <stp/>
        <stp>EM_S_STM07_IS</stp>
        <stp>4</stp>
        <stp>002873.SZ</stp>
        <stp>60</stp>
        <stp>2015-12-31</stp>
        <stp>1</stp>
        <tr r="I94" s="3"/>
      </tp>
      <tp>
        <v>201298563.56999999</v>
        <stp/>
        <stp>EM_S_STM07_IS</stp>
        <stp>4</stp>
        <stp>002872.SZ</stp>
        <stp>60</stp>
        <stp>2015-12-31</stp>
        <stp>1</stp>
        <tr r="I93" s="3"/>
      </tp>
      <tp>
        <v>41965245.560000002</v>
        <stp/>
        <stp>EM_S_STM07_IS</stp>
        <stp>4</stp>
        <stp>002864.SZ</stp>
        <stp>60</stp>
        <stp>2015-12-31</stp>
        <stp>1</stp>
        <tr r="I92" s="3"/>
      </tp>
      <tp>
        <v>63317859.359999999</v>
        <stp/>
        <stp>EM_S_STM07_IS</stp>
        <stp>4</stp>
        <stp>002898.SZ</stp>
        <stp>60</stp>
        <stp>2015-12-31</stp>
        <stp>1</stp>
        <tr r="I96" s="3"/>
      </tp>
      <tp>
        <v>124855119.29000001</v>
        <stp/>
        <stp>EM_S_STM07_IS</stp>
        <stp>4</stp>
        <stp>002880.SZ</stp>
        <stp>60</stp>
        <stp>2015-12-31</stp>
        <stp>1</stp>
        <tr r="I95" s="3"/>
      </tp>
      <tp>
        <v>64505083.759999998</v>
        <stp/>
        <stp>EM_S_STM07_IS</stp>
        <stp>4</stp>
        <stp>002898.SZ</stp>
        <stp>60</stp>
        <stp>2017-12-31</stp>
        <stp>1</stp>
        <tr r="K96" s="3"/>
      </tp>
      <tp>
        <v>153226959.22999999</v>
        <stp/>
        <stp>EM_S_STM07_IS</stp>
        <stp>4</stp>
        <stp>002880.SZ</stp>
        <stp>60</stp>
        <stp>2016-12-31</stp>
        <stp>1</stp>
        <tr r="J95" s="3"/>
      </tp>
      <tp>
        <v>61248728.939999998</v>
        <stp/>
        <stp>EM_S_STM07_IS</stp>
        <stp>4</stp>
        <stp>002898.SZ</stp>
        <stp>60</stp>
        <stp>2016-12-31</stp>
        <stp>1</stp>
        <tr r="J96" s="3"/>
      </tp>
      <tp>
        <v>154749234.61000001</v>
        <stp/>
        <stp>EM_S_STM07_IS</stp>
        <stp>4</stp>
        <stp>002880.SZ</stp>
        <stp>60</stp>
        <stp>2017-12-31</stp>
        <stp>1</stp>
        <tr r="K95" s="3"/>
      </tp>
      <tp>
        <v>87465798.299999997</v>
        <stp/>
        <stp>EM_S_STM07_IS</stp>
        <stp>4</stp>
        <stp>002923.SZ</stp>
        <stp>60</stp>
        <stp>2016-12-31</stp>
        <stp>1</stp>
        <tr r="J100" s="3"/>
      </tp>
      <tp>
        <v>72688242.340000004</v>
        <stp/>
        <stp>EM_S_STM07_IS</stp>
        <stp>4</stp>
        <stp>002907.SZ</stp>
        <stp>60</stp>
        <stp>2015-12-31</stp>
        <stp>1</stp>
        <tr r="I99" s="3"/>
      </tp>
      <tp>
        <v>189568939.88</v>
        <stp/>
        <stp>EM_S_STM07_IS</stp>
        <stp>4</stp>
        <stp>002901.SZ</stp>
        <stp>60</stp>
        <stp>2015-12-31</stp>
        <stp>1</stp>
        <tr r="I98" s="3"/>
      </tp>
      <tp>
        <v>166301367.00999999</v>
        <stp/>
        <stp>EM_S_STM07_IS</stp>
        <stp>4</stp>
        <stp>002900.SZ</stp>
        <stp>60</stp>
        <stp>2015-12-31</stp>
        <stp>1</stp>
        <tr r="I97" s="3"/>
      </tp>
      <tp>
        <v>90652611.040000007</v>
        <stp/>
        <stp>EM_S_STM07_IS</stp>
        <stp>4</stp>
        <stp>002923.SZ</stp>
        <stp>60</stp>
        <stp>2017-12-31</stp>
        <stp>1</stp>
        <tr r="K100" s="3"/>
      </tp>
      <tp>
        <v>95707727.790000007</v>
        <stp/>
        <stp>EM_S_STM07_IS</stp>
        <stp>4</stp>
        <stp>002907.SZ</stp>
        <stp>60</stp>
        <stp>2016-12-31</stp>
        <stp>1</stp>
        <tr r="J99" s="3"/>
      </tp>
      <tp>
        <v>221928351.38</v>
        <stp/>
        <stp>EM_S_STM07_IS</stp>
        <stp>4</stp>
        <stp>002901.SZ</stp>
        <stp>60</stp>
        <stp>2016-12-31</stp>
        <stp>1</stp>
        <tr r="J98" s="3"/>
      </tp>
      <tp>
        <v>175182785.55000001</v>
        <stp/>
        <stp>EM_S_STM07_IS</stp>
        <stp>4</stp>
        <stp>002900.SZ</stp>
        <stp>60</stp>
        <stp>2016-12-31</stp>
        <stp>1</stp>
        <tr r="J97" s="3"/>
      </tp>
      <tp>
        <v>111987474.67</v>
        <stp/>
        <stp>EM_S_STM07_IS</stp>
        <stp>4</stp>
        <stp>002907.SZ</stp>
        <stp>60</stp>
        <stp>2017-12-31</stp>
        <stp>1</stp>
        <tr r="K99" s="3"/>
      </tp>
      <tp>
        <v>300595976.31</v>
        <stp/>
        <stp>EM_S_STM07_IS</stp>
        <stp>4</stp>
        <stp>002901.SZ</stp>
        <stp>60</stp>
        <stp>2017-12-31</stp>
        <stp>1</stp>
        <tr r="K98" s="3"/>
      </tp>
      <tp>
        <v>181075538.25</v>
        <stp/>
        <stp>EM_S_STM07_IS</stp>
        <stp>4</stp>
        <stp>002900.SZ</stp>
        <stp>60</stp>
        <stp>2017-12-31</stp>
        <stp>1</stp>
        <tr r="K97" s="3"/>
      </tp>
      <tp>
        <v>71165382.349999994</v>
        <stp/>
        <stp>EM_S_STM07_IS</stp>
        <stp>4</stp>
        <stp>002923.SZ</stp>
        <stp>60</stp>
        <stp>2015-12-31</stp>
        <stp>1</stp>
        <tr r="I100" s="3"/>
      </tp>
      <tp>
        <v>153925186.78</v>
        <stp/>
        <stp>EM_S_STM07_IS</stp>
        <stp>4</stp>
        <stp>603669.SH</stp>
        <stp>60</stp>
        <stp>2016-12-31</stp>
        <stp>1</stp>
        <tr r="J264" s="3"/>
      </tp>
      <tp>
        <v>278026789.52999997</v>
        <stp/>
        <stp>EM_S_STM07_IS</stp>
        <stp>4</stp>
        <stp>603658.SH</stp>
        <stp>60</stp>
        <stp>2015-12-31</stp>
        <stp>1</stp>
        <tr r="I263" s="3"/>
      </tp>
      <tp>
        <v>101587286.26000001</v>
        <stp/>
        <stp>EM_S_STM07_IS</stp>
        <stp>4</stp>
        <stp>603676.SH</stp>
        <stp>60</stp>
        <stp>2017-12-31</stp>
        <stp>1</stp>
        <tr r="K265" s="3"/>
      </tp>
      <tp>
        <v>161005436.72999999</v>
        <stp/>
        <stp>EM_S_STM07_IS</stp>
        <stp>4</stp>
        <stp>603669.SH</stp>
        <stp>60</stp>
        <stp>2017-12-31</stp>
        <stp>1</stp>
        <tr r="K264" s="3"/>
      </tp>
      <tp>
        <v>114915249.31</v>
        <stp/>
        <stp>EM_S_STM07_IS</stp>
        <stp>4</stp>
        <stp>603676.SH</stp>
        <stp>60</stp>
        <stp>2016-12-31</stp>
        <stp>1</stp>
        <tr r="J265" s="3"/>
      </tp>
      <tp>
        <v>449687018.04000002</v>
        <stp/>
        <stp>EM_S_STM07_IS</stp>
        <stp>4</stp>
        <stp>603658.SH</stp>
        <stp>60</stp>
        <stp>2017-12-31</stp>
        <stp>1</stp>
        <tr r="K263" s="3"/>
      </tp>
      <tp>
        <v>113026585.87</v>
        <stp/>
        <stp>EM_S_STM07_IS</stp>
        <stp>4</stp>
        <stp>603676.SH</stp>
        <stp>60</stp>
        <stp>2015-12-31</stp>
        <stp>1</stp>
        <tr r="I265" s="3"/>
      </tp>
      <tp>
        <v>149694259.99000001</v>
        <stp/>
        <stp>EM_S_STM07_IS</stp>
        <stp>4</stp>
        <stp>603669.SH</stp>
        <stp>60</stp>
        <stp>2015-12-31</stp>
        <stp>1</stp>
        <tr r="I264" s="3"/>
      </tp>
      <tp>
        <v>349758059.56999999</v>
        <stp/>
        <stp>EM_S_STM07_IS</stp>
        <stp>4</stp>
        <stp>603658.SH</stp>
        <stp>60</stp>
        <stp>2016-12-31</stp>
        <stp>1</stp>
        <tr r="J263" s="3"/>
      </tp>
      <tp>
        <v>64305948.920000002</v>
        <stp/>
        <stp>EM_S_STM07_IS</stp>
        <stp>4</stp>
        <stp>603716.SH</stp>
        <stp>60</stp>
        <stp>2015-12-31</stp>
        <stp>1</stp>
        <tr r="I267" s="3"/>
      </tp>
      <tp>
        <v>87553459.680000007</v>
        <stp/>
        <stp>EM_S_STM07_IS</stp>
        <stp>4</stp>
        <stp>603707.SH</stp>
        <stp>60</stp>
        <stp>2015-12-31</stp>
        <stp>1</stp>
        <tr r="I266" s="3"/>
      </tp>
      <tp>
        <v>257239597.81</v>
        <stp/>
        <stp>EM_S_STM07_IS</stp>
        <stp>4</stp>
        <stp>603707.SH</stp>
        <stp>60</stp>
        <stp>2016-12-31</stp>
        <stp>1</stp>
        <tr r="J266" s="3"/>
      </tp>
      <tp>
        <v>106580705.63</v>
        <stp/>
        <stp>EM_S_STM07_IS</stp>
        <stp>4</stp>
        <stp>603716.SH</stp>
        <stp>60</stp>
        <stp>2017-12-31</stp>
        <stp>1</stp>
        <tr r="K267" s="3"/>
      </tp>
      <tp>
        <v>314222399.37</v>
        <stp/>
        <stp>EM_S_STM07_IS</stp>
        <stp>4</stp>
        <stp>603707.SH</stp>
        <stp>60</stp>
        <stp>2017-12-31</stp>
        <stp>1</stp>
        <tr r="K266" s="3"/>
      </tp>
      <tp>
        <v>73547790.859999999</v>
        <stp/>
        <stp>EM_S_STM07_IS</stp>
        <stp>4</stp>
        <stp>603716.SH</stp>
        <stp>60</stp>
        <stp>2016-12-31</stp>
        <stp>1</stp>
        <tr r="J267" s="3"/>
      </tp>
      <tp>
        <v>199692071.81999999</v>
        <stp/>
        <stp>EM_S_STM07_IS</stp>
        <stp>4</stp>
        <stp>603456.SH</stp>
        <stp>60</stp>
        <stp>2015-12-31</stp>
        <stp>1</stp>
        <tr r="I259" s="3"/>
      </tp>
      <tp>
        <v>146786693.84999999</v>
        <stp/>
        <stp>EM_S_STM07_IS</stp>
        <stp>4</stp>
        <stp>603456.SH</stp>
        <stp>60</stp>
        <stp>2017-12-31</stp>
        <stp>1</stp>
        <tr r="K259" s="3"/>
      </tp>
      <tp>
        <v>111375137.81</v>
        <stp/>
        <stp>EM_S_STM07_IS</stp>
        <stp>4</stp>
        <stp>603456.SH</stp>
        <stp>60</stp>
        <stp>2016-12-31</stp>
        <stp>1</stp>
        <tr r="J259" s="3"/>
      </tp>
      <tp>
        <v>496659212.38</v>
        <stp/>
        <stp>EM_S_STM07_IS</stp>
        <stp>4</stp>
        <stp>603567.SH</stp>
        <stp>60</stp>
        <stp>2016-12-31</stp>
        <stp>1</stp>
        <tr r="J262" s="3"/>
      </tp>
      <tp>
        <v>523199940.44</v>
        <stp/>
        <stp>EM_S_STM07_IS</stp>
        <stp>4</stp>
        <stp>603567.SH</stp>
        <stp>60</stp>
        <stp>2017-12-31</stp>
        <stp>1</stp>
        <tr r="K262" s="3"/>
      </tp>
      <tp>
        <v>579767023.85000002</v>
        <stp/>
        <stp>EM_S_STM07_IS</stp>
        <stp>4</stp>
        <stp>603567.SH</stp>
        <stp>60</stp>
        <stp>2015-12-31</stp>
        <stp>1</stp>
        <tr r="I262" s="3"/>
      </tp>
      <tp>
        <v>49952914.030000001</v>
        <stp/>
        <stp>EM_S_STM07_IS</stp>
        <stp>4</stp>
        <stp>603538.SH</stp>
        <stp>60</stp>
        <stp>2017-12-31</stp>
        <stp>1</stp>
        <tr r="K261" s="3"/>
      </tp>
      <tp>
        <v>75905577.560000002</v>
        <stp/>
        <stp>EM_S_STM07_IS</stp>
        <stp>4</stp>
        <stp>603520.SH</stp>
        <stp>60</stp>
        <stp>2016-12-31</stp>
        <stp>1</stp>
        <tr r="J260" s="3"/>
      </tp>
      <tp>
        <v>85123004.920000002</v>
        <stp/>
        <stp>EM_S_STM07_IS</stp>
        <stp>4</stp>
        <stp>603538.SH</stp>
        <stp>60</stp>
        <stp>2016-12-31</stp>
        <stp>1</stp>
        <tr r="J261" s="3"/>
      </tp>
      <tp>
        <v>81424963.900000006</v>
        <stp/>
        <stp>EM_S_STM07_IS</stp>
        <stp>4</stp>
        <stp>603520.SH</stp>
        <stp>60</stp>
        <stp>2017-12-31</stp>
        <stp>1</stp>
        <tr r="K260" s="3"/>
      </tp>
      <tp>
        <v>81772523.769999996</v>
        <stp/>
        <stp>EM_S_STM07_IS</stp>
        <stp>4</stp>
        <stp>603538.SH</stp>
        <stp>60</stp>
        <stp>2015-12-31</stp>
        <stp>1</stp>
        <tr r="I261" s="3"/>
      </tp>
      <tp>
        <v>73466519.680000007</v>
        <stp/>
        <stp>EM_S_STM07_IS</stp>
        <stp>4</stp>
        <stp>603520.SH</stp>
        <stp>60</stp>
        <stp>2015-12-31</stp>
        <stp>1</stp>
        <tr r="I260" s="3"/>
      </tp>
      <tp>
        <v>683778228.11000001</v>
        <stp/>
        <stp>EM_S_STM07_IS</stp>
        <stp>4</stp>
        <stp>603259.SH</stp>
        <stp>60</stp>
        <stp>2015-12-31</stp>
        <stp>1</stp>
        <tr r="I253" s="3"/>
      </tp>
      <tp>
        <v>1296720538.4200001</v>
        <stp/>
        <stp>EM_S_STM07_IS</stp>
        <stp>4</stp>
        <stp>603259.SH</stp>
        <stp>60</stp>
        <stp>2017-12-31</stp>
        <stp>1</stp>
        <tr r="K253" s="3"/>
      </tp>
      <tp>
        <v>1120973397</v>
        <stp/>
        <stp>EM_S_STM07_IS</stp>
        <stp>4</stp>
        <stp>603259.SH</stp>
        <stp>60</stp>
        <stp>2016-12-31</stp>
        <stp>1</stp>
        <tr r="J253" s="3"/>
      </tp>
      <tp>
        <v>57328094.100000001</v>
        <stp/>
        <stp>EM_S_STM07_IS</stp>
        <stp>4</stp>
        <stp>603229.SH</stp>
        <stp>60</stp>
        <stp>2016-12-31</stp>
        <stp>1</stp>
        <tr r="J251" s="3"/>
      </tp>
      <tp>
        <v>474610822.85000002</v>
        <stp/>
        <stp>EM_S_STM07_IS</stp>
        <stp>4</stp>
        <stp>603233.SH</stp>
        <stp>60</stp>
        <stp>2017-12-31</stp>
        <stp>1</stp>
        <tr r="K252" s="3"/>
      </tp>
      <tp>
        <v>39627650.689999998</v>
        <stp/>
        <stp>EM_S_STM07_IS</stp>
        <stp>4</stp>
        <stp>603222.SH</stp>
        <stp>60</stp>
        <stp>2016-12-31</stp>
        <stp>1</stp>
        <tr r="J250" s="3"/>
      </tp>
      <tp>
        <v>53011517.289999999</v>
        <stp/>
        <stp>EM_S_STM07_IS</stp>
        <stp>4</stp>
        <stp>603229.SH</stp>
        <stp>60</stp>
        <stp>2017-12-31</stp>
        <stp>1</stp>
        <tr r="K251" s="3"/>
      </tp>
      <tp>
        <v>428613413.12</v>
        <stp/>
        <stp>EM_S_STM07_IS</stp>
        <stp>4</stp>
        <stp>603233.SH</stp>
        <stp>60</stp>
        <stp>2016-12-31</stp>
        <stp>1</stp>
        <tr r="J252" s="3"/>
      </tp>
      <tp>
        <v>55894317.979999997</v>
        <stp/>
        <stp>EM_S_STM07_IS</stp>
        <stp>4</stp>
        <stp>603222.SH</stp>
        <stp>60</stp>
        <stp>2017-12-31</stp>
        <stp>1</stp>
        <tr r="K250" s="3"/>
      </tp>
      <tp>
        <v>422260051.89999998</v>
        <stp/>
        <stp>EM_S_STM07_IS</stp>
        <stp>4</stp>
        <stp>603233.SH</stp>
        <stp>60</stp>
        <stp>2015-12-31</stp>
        <stp>1</stp>
        <tr r="I252" s="3"/>
      </tp>
      <tp>
        <v>60865088.280000001</v>
        <stp/>
        <stp>EM_S_STM07_IS</stp>
        <stp>4</stp>
        <stp>603229.SH</stp>
        <stp>60</stp>
        <stp>2015-12-31</stp>
        <stp>1</stp>
        <tr r="I251" s="3"/>
      </tp>
      <tp>
        <v>51711146.25</v>
        <stp/>
        <stp>EM_S_STM07_IS</stp>
        <stp>4</stp>
        <stp>603222.SH</stp>
        <stp>60</stp>
        <stp>2015-12-31</stp>
        <stp>1</stp>
        <tr r="I250" s="3"/>
      </tp>
      <tp>
        <v>343571024.31</v>
        <stp/>
        <stp>EM_S_STM07_IS</stp>
        <stp>4</stp>
        <stp>603368.SH</stp>
        <stp>60</stp>
        <stp>2016-12-31</stp>
        <stp>1</stp>
        <tr r="J257" s="3"/>
      </tp>
      <tp>
        <v>244630740.16999999</v>
        <stp/>
        <stp>EM_S_STM07_IS</stp>
        <stp>4</stp>
        <stp>603367.SH</stp>
        <stp>60</stp>
        <stp>2016-12-31</stp>
        <stp>1</stp>
        <tr r="J256" s="3"/>
      </tp>
      <tp>
        <v>427668297.88</v>
        <stp/>
        <stp>EM_S_STM07_IS</stp>
        <stp>4</stp>
        <stp>603368.SH</stp>
        <stp>60</stp>
        <stp>2017-12-31</stp>
        <stp>1</stp>
        <tr r="K257" s="3"/>
      </tp>
      <tp>
        <v>365677666.73000002</v>
        <stp/>
        <stp>EM_S_STM07_IS</stp>
        <stp>4</stp>
        <stp>603367.SH</stp>
        <stp>60</stp>
        <stp>2017-12-31</stp>
        <stp>1</stp>
        <tr r="K256" s="3"/>
      </tp>
      <tp>
        <v>226241110.90000001</v>
        <stp/>
        <stp>EM_S_STM07_IS</stp>
        <stp>4</stp>
        <stp>603368.SH</stp>
        <stp>60</stp>
        <stp>2015-12-31</stp>
        <stp>1</stp>
        <tr r="I257" s="3"/>
      </tp>
      <tp>
        <v>245622742.94</v>
        <stp/>
        <stp>EM_S_STM07_IS</stp>
        <stp>4</stp>
        <stp>603367.SH</stp>
        <stp>60</stp>
        <stp>2015-12-31</stp>
        <stp>1</stp>
        <tr r="I256" s="3"/>
      </tp>
      <tp>
        <v>91322873.980000004</v>
        <stp/>
        <stp>EM_S_STM07_IS</stp>
        <stp>4</stp>
        <stp>603309.SH</stp>
        <stp>60</stp>
        <stp>2015-12-31</stp>
        <stp>1</stp>
        <tr r="I255" s="3"/>
      </tp>
      <tp>
        <v>79249407.090000004</v>
        <stp/>
        <stp>EM_S_STM07_IS</stp>
        <stp>4</stp>
        <stp>603301.SH</stp>
        <stp>60</stp>
        <stp>2015-12-31</stp>
        <stp>1</stp>
        <tr r="I254" s="3"/>
      </tp>
      <tp>
        <v>78663392.739999995</v>
        <stp/>
        <stp>EM_S_STM07_IS</stp>
        <stp>4</stp>
        <stp>603309.SH</stp>
        <stp>60</stp>
        <stp>2016-12-31</stp>
        <stp>1</stp>
        <tr r="J255" s="3"/>
      </tp>
      <tp>
        <v>82882576.219999999</v>
        <stp/>
        <stp>EM_S_STM07_IS</stp>
        <stp>4</stp>
        <stp>603301.SH</stp>
        <stp>60</stp>
        <stp>2016-12-31</stp>
        <stp>1</stp>
        <tr r="J254" s="3"/>
      </tp>
      <tp>
        <v>60262650.18</v>
        <stp/>
        <stp>EM_S_STM07_IS</stp>
        <stp>4</stp>
        <stp>603309.SH</stp>
        <stp>60</stp>
        <stp>2017-12-31</stp>
        <stp>1</stp>
        <tr r="K255" s="3"/>
      </tp>
      <tp>
        <v>122114522.3</v>
        <stp/>
        <stp>EM_S_STM07_IS</stp>
        <stp>4</stp>
        <stp>603301.SH</stp>
        <stp>60</stp>
        <stp>2017-12-31</stp>
        <stp>1</stp>
        <tr r="K254" s="3"/>
      </tp>
      <tp>
        <v>104788047.45</v>
        <stp/>
        <stp>EM_S_STM07_IS</stp>
        <stp>4</stp>
        <stp>603387.SH</stp>
        <stp>60</stp>
        <stp>2015-12-31</stp>
        <stp>1</stp>
        <tr r="I258" s="3"/>
      </tp>
      <tp>
        <v>138321802</v>
        <stp/>
        <stp>EM_S_STM07_IS</stp>
        <stp>4</stp>
        <stp>603387.SH</stp>
        <stp>60</stp>
        <stp>2016-12-31</stp>
        <stp>1</stp>
        <tr r="J258" s="3"/>
      </tp>
      <tp>
        <v>193780792.13999999</v>
        <stp/>
        <stp>EM_S_STM07_IS</stp>
        <stp>4</stp>
        <stp>603387.SH</stp>
        <stp>60</stp>
        <stp>2017-12-31</stp>
        <stp>1</stp>
        <tr r="K258" s="3"/>
      </tp>
      <tp>
        <v>72610202.430000007</v>
        <stp/>
        <stp>EM_S_STM07_IS</stp>
        <stp>4</stp>
        <stp>603079.SH</stp>
        <stp>60</stp>
        <stp>2017-12-31</stp>
        <stp>1</stp>
        <tr r="K245" s="3"/>
      </tp>
      <tp>
        <v>60935600</v>
        <stp/>
        <stp>EM_S_STM07_IS</stp>
        <stp>4</stp>
        <stp>603079.SH</stp>
        <stp>60</stp>
        <stp>2016-12-31</stp>
        <stp>1</stp>
        <tr r="J245" s="3"/>
      </tp>
      <tp>
        <v>86702900</v>
        <stp/>
        <stp>EM_S_STM07_IS</stp>
        <stp>4</stp>
        <stp>603079.SH</stp>
        <stp>60</stp>
        <stp>2015-12-31</stp>
        <stp>1</stp>
        <tr r="I245" s="3"/>
      </tp>
      <tp>
        <v>275717381.83999997</v>
        <stp/>
        <stp>EM_S_STM07_IS</stp>
        <stp>4</stp>
        <stp>603168.SH</stp>
        <stp>60</stp>
        <stp>2016-12-31</stp>
        <stp>1</stp>
        <tr r="J249" s="3"/>
      </tp>
      <tp>
        <v>146356420.22999999</v>
        <stp/>
        <stp>EM_S_STM07_IS</stp>
        <stp>4</stp>
        <stp>603168.SH</stp>
        <stp>60</stp>
        <stp>2017-12-31</stp>
        <stp>1</stp>
        <tr r="K249" s="3"/>
      </tp>
      <tp>
        <v>176036262.18000001</v>
        <stp/>
        <stp>EM_S_STM07_IS</stp>
        <stp>4</stp>
        <stp>603168.SH</stp>
        <stp>60</stp>
        <stp>2015-12-31</stp>
        <stp>1</stp>
        <tr r="I249" s="3"/>
      </tp>
      <tp>
        <v>63182915.719999999</v>
        <stp/>
        <stp>EM_S_STM07_IS</stp>
        <stp>4</stp>
        <stp>603139.SH</stp>
        <stp>60</stp>
        <stp>2017-12-31</stp>
        <stp>1</stp>
        <tr r="K248" s="3"/>
      </tp>
      <tp>
        <v>51692729.939999998</v>
        <stp/>
        <stp>EM_S_STM07_IS</stp>
        <stp>4</stp>
        <stp>603127.SH</stp>
        <stp>60</stp>
        <stp>2016-12-31</stp>
        <stp>1</stp>
        <tr r="J247" s="3"/>
      </tp>
      <tp>
        <v>65234112.659999996</v>
        <stp/>
        <stp>EM_S_STM07_IS</stp>
        <stp>4</stp>
        <stp>603139.SH</stp>
        <stp>60</stp>
        <stp>2016-12-31</stp>
        <stp>1</stp>
        <tr r="J248" s="3"/>
      </tp>
      <tp>
        <v>92425466.310000002</v>
        <stp/>
        <stp>EM_S_STM07_IS</stp>
        <stp>4</stp>
        <stp>603108.SH</stp>
        <stp>60</stp>
        <stp>2015-12-31</stp>
        <stp>1</stp>
        <tr r="I246" s="3"/>
      </tp>
      <tp>
        <v>76446347.689999998</v>
        <stp/>
        <stp>EM_S_STM07_IS</stp>
        <stp>4</stp>
        <stp>603127.SH</stp>
        <stp>60</stp>
        <stp>2017-12-31</stp>
        <stp>1</stp>
        <tr r="K247" s="3"/>
      </tp>
      <tp>
        <v>62205193.869999997</v>
        <stp/>
        <stp>EM_S_STM07_IS</stp>
        <stp>4</stp>
        <stp>603139.SH</stp>
        <stp>60</stp>
        <stp>2015-12-31</stp>
        <stp>1</stp>
        <tr r="I248" s="3"/>
      </tp>
      <tp>
        <v>132196821.43000001</v>
        <stp/>
        <stp>EM_S_STM07_IS</stp>
        <stp>4</stp>
        <stp>603108.SH</stp>
        <stp>60</stp>
        <stp>2016-12-31</stp>
        <stp>1</stp>
        <tr r="J246" s="3"/>
      </tp>
      <tp>
        <v>297328018.61000001</v>
        <stp/>
        <stp>EM_S_STM07_IS</stp>
        <stp>4</stp>
        <stp>603108.SH</stp>
        <stp>60</stp>
        <stp>2017-12-31</stp>
        <stp>1</stp>
        <tr r="K246" s="3"/>
      </tp>
      <tp>
        <v>49174949.520000003</v>
        <stp/>
        <stp>EM_S_STM07_IS</stp>
        <stp>4</stp>
        <stp>603127.SH</stp>
        <stp>60</stp>
        <stp>2015-12-31</stp>
        <stp>1</stp>
        <tr r="I247" s="3"/>
      </tp>
      <tp>
        <v>3533702010.1300001</v>
        <stp/>
        <stp>EM_S_STM07_IS</stp>
        <stp>4</stp>
        <stp>603858.SH</stp>
        <stp>60</stp>
        <stp>2015-12-31</stp>
        <stp>1</stp>
        <tr r="I269" s="3"/>
      </tp>
      <tp>
        <v>1638938372.52</v>
        <stp/>
        <stp>EM_S_STM07_IS</stp>
        <stp>4</stp>
        <stp>603858.SH</stp>
        <stp>60</stp>
        <stp>2017-12-31</stp>
        <stp>1</stp>
        <tr r="K269" s="3"/>
      </tp>
      <tp>
        <v>1769910948.6099999</v>
        <stp/>
        <stp>EM_S_STM07_IS</stp>
        <stp>4</stp>
        <stp>603858.SH</stp>
        <stp>60</stp>
        <stp>2016-12-31</stp>
        <stp>1</stp>
        <tr r="J269" s="3"/>
      </tp>
      <tp>
        <v>57705081.450000003</v>
        <stp/>
        <stp>EM_S_STM07_IS</stp>
        <stp>4</stp>
        <stp>603811.SH</stp>
        <stp>60</stp>
        <stp>2015-12-31</stp>
        <stp>1</stp>
        <tr r="I268" s="3"/>
      </tp>
      <tp>
        <v>69238445.420000002</v>
        <stp/>
        <stp>EM_S_STM07_IS</stp>
        <stp>4</stp>
        <stp>603811.SH</stp>
        <stp>60</stp>
        <stp>2017-12-31</stp>
        <stp>1</stp>
        <tr r="K268" s="3"/>
      </tp>
      <tp>
        <v>68169238.659999996</v>
        <stp/>
        <stp>EM_S_STM07_IS</stp>
        <stp>4</stp>
        <stp>603811.SH</stp>
        <stp>60</stp>
        <stp>2016-12-31</stp>
        <stp>1</stp>
        <tr r="J268" s="3"/>
      </tp>
      <tp>
        <v>62643861.810000002</v>
        <stp/>
        <stp>EM_S_STM07_IS</stp>
        <stp>4</stp>
        <stp>603896.SH</stp>
        <stp>60</stp>
        <stp>2015-12-31</stp>
        <stp>1</stp>
        <tr r="I273" s="3"/>
      </tp>
      <tp>
        <v>51471049.590000004</v>
        <stp/>
        <stp>EM_S_STM07_IS</stp>
        <stp>4</stp>
        <stp>603880.SH</stp>
        <stp>60</stp>
        <stp>2015-12-31</stp>
        <stp>1</stp>
        <tr r="I270" s="3"/>
      </tp>
      <tp>
        <v>277733069</v>
        <stp/>
        <stp>EM_S_STM07_IS</stp>
        <stp>4</stp>
        <stp>603883.SH</stp>
        <stp>60</stp>
        <stp>2015-12-31</stp>
        <stp>1</stp>
        <tr r="I272" s="3"/>
      </tp>
      <tp>
        <v>143694076.94999999</v>
        <stp/>
        <stp>EM_S_STM07_IS</stp>
        <stp>4</stp>
        <stp>603882.SH</stp>
        <stp>60</stp>
        <stp>2015-12-31</stp>
        <stp>1</stp>
        <tr r="I271" s="3"/>
      </tp>
      <tp>
        <v>88879887.340000004</v>
        <stp/>
        <stp>EM_S_STM07_IS</stp>
        <stp>4</stp>
        <stp>603896.SH</stp>
        <stp>60</stp>
        <stp>2017-12-31</stp>
        <stp>1</stp>
        <tr r="K273" s="3"/>
      </tp>
      <tp>
        <v>52036619.460000001</v>
        <stp/>
        <stp>EM_S_STM07_IS</stp>
        <stp>4</stp>
        <stp>603880.SH</stp>
        <stp>60</stp>
        <stp>2016-12-31</stp>
        <stp>1</stp>
        <tr r="J270" s="3"/>
      </tp>
      <tp>
        <v>342044008</v>
        <stp/>
        <stp>EM_S_STM07_IS</stp>
        <stp>4</stp>
        <stp>603883.SH</stp>
        <stp>60</stp>
        <stp>2016-12-31</stp>
        <stp>1</stp>
        <tr r="J272" s="3"/>
      </tp>
      <tp>
        <v>186323294.86000001</v>
        <stp/>
        <stp>EM_S_STM07_IS</stp>
        <stp>4</stp>
        <stp>603882.SH</stp>
        <stp>60</stp>
        <stp>2016-12-31</stp>
        <stp>1</stp>
        <tr r="J271" s="3"/>
      </tp>
      <tp>
        <v>80977816.879999995</v>
        <stp/>
        <stp>EM_S_STM07_IS</stp>
        <stp>4</stp>
        <stp>603896.SH</stp>
        <stp>60</stp>
        <stp>2016-12-31</stp>
        <stp>1</stp>
        <tr r="J273" s="3"/>
      </tp>
      <tp>
        <v>46424850.869999997</v>
        <stp/>
        <stp>EM_S_STM07_IS</stp>
        <stp>4</stp>
        <stp>603880.SH</stp>
        <stp>60</stp>
        <stp>2017-12-31</stp>
        <stp>1</stp>
        <tr r="K270" s="3"/>
      </tp>
      <tp>
        <v>396855172</v>
        <stp/>
        <stp>EM_S_STM07_IS</stp>
        <stp>4</stp>
        <stp>603883.SH</stp>
        <stp>60</stp>
        <stp>2017-12-31</stp>
        <stp>1</stp>
        <tr r="K272" s="3"/>
      </tp>
      <tp>
        <v>208102144.31</v>
        <stp/>
        <stp>EM_S_STM07_IS</stp>
        <stp>4</stp>
        <stp>603882.SH</stp>
        <stp>60</stp>
        <stp>2017-12-31</stp>
        <stp>1</stp>
        <tr r="K271" s="3"/>
      </tp>
      <tp>
        <v>82178387.019999996</v>
        <stp/>
        <stp>EM_S_STM07_IS</stp>
        <stp>4</stp>
        <stp>603976.SH</stp>
        <stp>60</stp>
        <stp>2017-12-31</stp>
        <stp>1</stp>
        <tr r="K276" s="3"/>
      </tp>
      <tp>
        <v>62165675.799999997</v>
        <stp/>
        <stp>EM_S_STM07_IS</stp>
        <stp>4</stp>
        <stp>603963.SH</stp>
        <stp>60</stp>
        <stp>2016-12-31</stp>
        <stp>1</stp>
        <tr r="J275" s="3"/>
      </tp>
      <tp>
        <v>70511326.390000001</v>
        <stp/>
        <stp>EM_S_STM07_IS</stp>
        <stp>4</stp>
        <stp>603976.SH</stp>
        <stp>60</stp>
        <stp>2016-12-31</stp>
        <stp>1</stp>
        <tr r="J276" s="3"/>
      </tp>
      <tp>
        <v>44452485.280000001</v>
        <stp/>
        <stp>EM_S_STM07_IS</stp>
        <stp>4</stp>
        <stp>603963.SH</stp>
        <stp>60</stp>
        <stp>2017-12-31</stp>
        <stp>1</stp>
        <tr r="K275" s="3"/>
      </tp>
      <tp>
        <v>60698982.329999998</v>
        <stp/>
        <stp>EM_S_STM07_IS</stp>
        <stp>4</stp>
        <stp>603976.SH</stp>
        <stp>60</stp>
        <stp>2015-12-31</stp>
        <stp>1</stp>
        <tr r="I276" s="3"/>
      </tp>
      <tp>
        <v>62292681.490000002</v>
        <stp/>
        <stp>EM_S_STM07_IS</stp>
        <stp>4</stp>
        <stp>603963.SH</stp>
        <stp>60</stp>
        <stp>2015-12-31</stp>
        <stp>1</stp>
        <tr r="I275" s="3"/>
      </tp>
      <tp>
        <v>317470152.91000003</v>
        <stp/>
        <stp>EM_S_STM07_IS</stp>
        <stp>4</stp>
        <stp>603939.SH</stp>
        <stp>60</stp>
        <stp>2017-12-31</stp>
        <stp>1</stp>
        <tr r="K274" s="3"/>
      </tp>
      <tp>
        <v>227919798.27000001</v>
        <stp/>
        <stp>EM_S_STM07_IS</stp>
        <stp>4</stp>
        <stp>603939.SH</stp>
        <stp>60</stp>
        <stp>2016-12-31</stp>
        <stp>1</stp>
        <tr r="J274" s="3"/>
      </tp>
      <tp>
        <v>178237384.25999999</v>
        <stp/>
        <stp>EM_S_STM07_IS</stp>
        <stp>4</stp>
        <stp>603939.SH</stp>
        <stp>60</stp>
        <stp>2015-12-31</stp>
        <stp>1</stp>
        <tr r="I274" s="3"/>
      </tp>
      <tp>
        <v>96911160.349999994</v>
        <stp/>
        <stp>EM_S_STM07_IS</stp>
        <stp>4</stp>
        <stp>603998.SH</stp>
        <stp>60</stp>
        <stp>2015-12-31</stp>
        <stp>1</stp>
        <tr r="I278" s="3"/>
      </tp>
      <tp>
        <v>111406464.59</v>
        <stp/>
        <stp>EM_S_STM07_IS</stp>
        <stp>4</stp>
        <stp>603987.SH</stp>
        <stp>60</stp>
        <stp>2015-12-31</stp>
        <stp>1</stp>
        <tr r="I277" s="3"/>
      </tp>
      <tp>
        <v>64623388.159999996</v>
        <stp/>
        <stp>EM_S_STM07_IS</stp>
        <stp>4</stp>
        <stp>603998.SH</stp>
        <stp>60</stp>
        <stp>2017-12-31</stp>
        <stp>1</stp>
        <tr r="K278" s="3"/>
      </tp>
      <tp>
        <v>121361032.43000001</v>
        <stp/>
        <stp>EM_S_STM07_IS</stp>
        <stp>4</stp>
        <stp>603987.SH</stp>
        <stp>60</stp>
        <stp>2016-12-31</stp>
        <stp>1</stp>
        <tr r="J277" s="3"/>
      </tp>
      <tp>
        <v>73434825.079999998</v>
        <stp/>
        <stp>EM_S_STM07_IS</stp>
        <stp>4</stp>
        <stp>603998.SH</stp>
        <stp>60</stp>
        <stp>2016-12-31</stp>
        <stp>1</stp>
        <tr r="J278" s="3"/>
      </tp>
      <tp>
        <v>143022155.00999999</v>
        <stp/>
        <stp>EM_S_STM07_IS</stp>
        <stp>4</stp>
        <stp>603987.SH</stp>
        <stp>60</stp>
        <stp>2017-12-31</stp>
        <stp>1</stp>
        <tr r="K277" s="3"/>
      </tp>
      <tp>
        <v>1562.25733862267</v>
        <stp/>
        <stp>EM_S_DQ_CLOSE</stp>
        <stp>3</stp>
        <stp>600276.SH</stp>
        <stp>1/1/2018</stp>
        <stp>2</stp>
        <tr r="D255" s="2"/>
      </tp>
      <tp>
        <v>843795610.36000001</v>
        <stp/>
        <stp>EM_S_STM07_IS</stp>
        <stp>4</stp>
        <stp>600664.SH</stp>
        <stp>60</stp>
        <stp>2016-12-31</stp>
        <stp>1</stp>
        <tr r="J224" s="3"/>
      </tp>
      <tp>
        <v>8991972.3100000005</v>
        <stp/>
        <stp>EM_S_STM07_IS</stp>
        <stp>4</stp>
        <stp>600671.SH</stp>
        <stp>60</stp>
        <stp>2017-12-31</stp>
        <stp>1</stp>
        <tr r="K225" s="3"/>
      </tp>
      <tp>
        <v>217038846.31999999</v>
        <stp/>
        <stp>EM_S_STM07_IS</stp>
        <stp>4</stp>
        <stp>600645.SH</stp>
        <stp>60</stp>
        <stp>2015-12-31</stp>
        <stp>1</stp>
        <tr r="I223" s="3"/>
      </tp>
      <tp>
        <v>464363787.06</v>
        <stp/>
        <stp>EM_S_STM07_IS</stp>
        <stp>4</stp>
        <stp>600664.SH</stp>
        <stp>60</stp>
        <stp>2017-12-31</stp>
        <stp>1</stp>
        <tr r="K224" s="3"/>
      </tp>
      <tp>
        <v>2626944.81</v>
        <stp/>
        <stp>EM_S_STM07_IS</stp>
        <stp>4</stp>
        <stp>600671.SH</stp>
        <stp>60</stp>
        <stp>2016-12-31</stp>
        <stp>1</stp>
        <tr r="J225" s="3"/>
      </tp>
      <tp>
        <v>50084158.079999998</v>
        <stp/>
        <stp>EM_S_STM07_IS</stp>
        <stp>4</stp>
        <stp>600645.SH</stp>
        <stp>60</stp>
        <stp>2016-12-31</stp>
        <stp>1</stp>
        <tr r="J223" s="3"/>
      </tp>
      <tp>
        <v>-22491900.27</v>
        <stp/>
        <stp>EM_S_STM07_IS</stp>
        <stp>4</stp>
        <stp>600671.SH</stp>
        <stp>60</stp>
        <stp>2015-12-31</stp>
        <stp>1</stp>
        <tr r="I225" s="3"/>
      </tp>
      <tp>
        <v>-10399709.6</v>
        <stp/>
        <stp>EM_S_STM07_IS</stp>
        <stp>4</stp>
        <stp>600645.SH</stp>
        <stp>60</stp>
        <stp>2017-12-31</stp>
        <stp>1</stp>
        <tr r="K223" s="3"/>
      </tp>
      <tp>
        <v>614479200.63</v>
        <stp/>
        <stp>EM_S_STM07_IS</stp>
        <stp>4</stp>
        <stp>600664.SH</stp>
        <stp>60</stp>
        <stp>2015-12-31</stp>
        <stp>1</stp>
        <tr r="I224" s="3"/>
      </tp>
      <tp>
        <v>218265667.75</v>
        <stp/>
        <stp>EM_S_STM07_IS</stp>
        <stp>4</stp>
        <stp>600613.SH</stp>
        <stp>60</stp>
        <stp>2015-12-31</stp>
        <stp>1</stp>
        <tr r="I222" s="3"/>
      </tp>
      <tp>
        <v>119635718.06999999</v>
        <stp/>
        <stp>EM_S_STM07_IS</stp>
        <stp>4</stp>
        <stp>600613.SH</stp>
        <stp>60</stp>
        <stp>2017-12-31</stp>
        <stp>1</stp>
        <tr r="K222" s="3"/>
      </tp>
      <tp>
        <v>176652050.25999999</v>
        <stp/>
        <stp>EM_S_STM07_IS</stp>
        <stp>4</stp>
        <stp>600613.SH</stp>
        <stp>60</stp>
        <stp>2016-12-31</stp>
        <stp>1</stp>
        <tr r="J222" s="3"/>
      </tp>
      <tp>
        <v>214703482.63999999</v>
        <stp/>
        <stp>EM_S_STM07_IS</stp>
        <stp>4</stp>
        <stp>300601.SZ</stp>
        <stp>60</stp>
        <stp>2017-12-31</stp>
        <stp>1</stp>
        <tr r="K166" s="3"/>
      </tp>
      <tp>
        <v>1655841449.78</v>
        <stp/>
        <stp>EM_S_STM07_IS</stp>
        <stp>4</stp>
        <stp>000623.SZ</stp>
        <stp>60</stp>
        <stp>2016-12-31</stp>
        <stp>1</stp>
        <tr r="J17" s="3"/>
      </tp>
      <tp>
        <v>64416168.409999996</v>
        <stp/>
        <stp>EM_S_STM07_IS</stp>
        <stp>4</stp>
        <stp>300639.SZ</stp>
        <stp>60</stp>
        <stp>2015-12-31</stp>
        <stp>1</stp>
        <tr r="I170" s="3"/>
      </tp>
      <tp>
        <v>62879094.329999998</v>
        <stp/>
        <stp>EM_S_STM07_IS</stp>
        <stp>4</stp>
        <stp>300636.SZ</stp>
        <stp>60</stp>
        <stp>2015-12-31</stp>
        <stp>1</stp>
        <tr r="I169" s="3"/>
      </tp>
      <tp>
        <v>86213538.590000004</v>
        <stp/>
        <stp>EM_S_STM07_IS</stp>
        <stp>4</stp>
        <stp>300601.SZ</stp>
        <stp>60</stp>
        <stp>2016-12-31</stp>
        <stp>1</stp>
        <tr r="J166" s="3"/>
      </tp>
      <tp>
        <v>50701923.890000001</v>
        <stp/>
        <stp>EM_S_STM07_IS</stp>
        <stp>4</stp>
        <stp>300630.SZ</stp>
        <stp>60</stp>
        <stp>2015-12-31</stp>
        <stp>1</stp>
        <tr r="I167" s="3"/>
      </tp>
      <tp>
        <v>1845146243.9300001</v>
        <stp/>
        <stp>EM_S_STM07_IS</stp>
        <stp>4</stp>
        <stp>000623.SZ</stp>
        <stp>60</stp>
        <stp>2017-12-31</stp>
        <stp>1</stp>
        <tr r="K17" s="3"/>
      </tp>
      <tp>
        <v>105871308.03</v>
        <stp/>
        <stp>EM_S_STM07_IS</stp>
        <stp>4</stp>
        <stp>300633.SZ</stp>
        <stp>60</stp>
        <stp>2015-12-31</stp>
        <stp>1</stp>
        <tr r="I168" s="3"/>
      </tp>
      <tp>
        <v>74563620.379999995</v>
        <stp/>
        <stp>EM_S_STM07_IS</stp>
        <stp>4</stp>
        <stp>300639.SZ</stp>
        <stp>60</stp>
        <stp>2016-12-31</stp>
        <stp>1</stp>
        <tr r="J170" s="3"/>
      </tp>
      <tp>
        <v>57996315.130000003</v>
        <stp/>
        <stp>EM_S_STM07_IS</stp>
        <stp>4</stp>
        <stp>300636.SZ</stp>
        <stp>60</stp>
        <stp>2016-12-31</stp>
        <stp>1</stp>
        <tr r="J169" s="3"/>
      </tp>
      <tp>
        <v>62821679.880000003</v>
        <stp/>
        <stp>EM_S_STM07_IS</stp>
        <stp>4</stp>
        <stp>300601.SZ</stp>
        <stp>60</stp>
        <stp>2015-12-31</stp>
        <stp>1</stp>
        <tr r="I166" s="3"/>
      </tp>
      <tp>
        <v>69778546.439999998</v>
        <stp/>
        <stp>EM_S_STM07_IS</stp>
        <stp>4</stp>
        <stp>300630.SZ</stp>
        <stp>60</stp>
        <stp>2016-12-31</stp>
        <stp>1</stp>
        <tr r="J167" s="3"/>
      </tp>
      <tp>
        <v>130427136.18000001</v>
        <stp/>
        <stp>EM_S_STM07_IS</stp>
        <stp>4</stp>
        <stp>300633.SZ</stp>
        <stp>60</stp>
        <stp>2016-12-31</stp>
        <stp>1</stp>
        <tr r="J168" s="3"/>
      </tp>
      <tp>
        <v>91763015.200000003</v>
        <stp/>
        <stp>EM_S_STM07_IS</stp>
        <stp>4</stp>
        <stp>300639.SZ</stp>
        <stp>60</stp>
        <stp>2017-12-31</stp>
        <stp>1</stp>
        <tr r="K170" s="3"/>
      </tp>
      <tp>
        <v>65457726.670000002</v>
        <stp/>
        <stp>EM_S_STM07_IS</stp>
        <stp>4</stp>
        <stp>300636.SZ</stp>
        <stp>60</stp>
        <stp>2017-12-31</stp>
        <stp>1</stp>
        <tr r="K169" s="3"/>
      </tp>
      <tp>
        <v>98404449.969999999</v>
        <stp/>
        <stp>EM_S_STM07_IS</stp>
        <stp>4</stp>
        <stp>300630.SZ</stp>
        <stp>60</stp>
        <stp>2017-12-31</stp>
        <stp>1</stp>
        <tr r="K167" s="3"/>
      </tp>
      <tp>
        <v>2601829430.98</v>
        <stp/>
        <stp>EM_S_STM07_IS</stp>
        <stp>4</stp>
        <stp>000623.SZ</stp>
        <stp>60</stp>
        <stp>2015-12-31</stp>
        <stp>1</stp>
        <tr r="I17" s="3"/>
      </tp>
      <tp>
        <v>190023097.02000001</v>
        <stp/>
        <stp>EM_S_STM07_IS</stp>
        <stp>4</stp>
        <stp>300633.SZ</stp>
        <stp>60</stp>
        <stp>2017-12-31</stp>
        <stp>1</stp>
        <tr r="K168" s="3"/>
      </tp>
      <tp>
        <v>676919547.49000001</v>
        <stp/>
        <stp>EM_S_STM07_IS</stp>
        <stp>4</stp>
        <stp>000661.SZ</stp>
        <stp>60</stp>
        <stp>2016-12-31</stp>
        <stp>1</stp>
        <tr r="J19" s="3"/>
      </tp>
      <tp>
        <v>435588747.60000002</v>
        <stp/>
        <stp>EM_S_STM07_IS</stp>
        <stp>4</stp>
        <stp>000650.SZ</stp>
        <stp>60</stp>
        <stp>2015-12-31</stp>
        <stp>1</stp>
        <tr r="I18" s="3"/>
      </tp>
      <tp>
        <v>45470111</v>
        <stp/>
        <stp>EM_S_STM07_IS</stp>
        <stp>4</stp>
        <stp>300653.SZ</stp>
        <stp>60</stp>
        <stp>2016-12-31</stp>
        <stp>1</stp>
        <tr r="J172" s="3"/>
      </tp>
      <tp>
        <v>126814971.01000001</v>
        <stp/>
        <stp>EM_S_STM07_IS</stp>
        <stp>4</stp>
        <stp>300642.SZ</stp>
        <stp>60</stp>
        <stp>2017-12-31</stp>
        <stp>1</stp>
        <tr r="K171" s="3"/>
      </tp>
      <tp>
        <v>83803870.120000005</v>
        <stp/>
        <stp>EM_S_STM07_IS</stp>
        <stp>4</stp>
        <stp>300677.SZ</stp>
        <stp>60</stp>
        <stp>2015-12-31</stp>
        <stp>1</stp>
        <tr r="I174" s="3"/>
      </tp>
      <tp>
        <v>272055201.88</v>
        <stp/>
        <stp>EM_S_STM07_IS</stp>
        <stp>4</stp>
        <stp>300676.SZ</stp>
        <stp>60</stp>
        <stp>2015-12-31</stp>
        <stp>1</stp>
        <tr r="I173" s="3"/>
      </tp>
      <tp>
        <v>927611833.08000004</v>
        <stp/>
        <stp>EM_S_STM07_IS</stp>
        <stp>4</stp>
        <stp>000661.SZ</stp>
        <stp>60</stp>
        <stp>2017-12-31</stp>
        <stp>1</stp>
        <tr r="K19" s="3"/>
      </tp>
      <tp>
        <v>61669554.109999999</v>
        <stp/>
        <stp>EM_S_STM07_IS</stp>
        <stp>4</stp>
        <stp>300653.SZ</stp>
        <stp>60</stp>
        <stp>2017-12-31</stp>
        <stp>1</stp>
        <tr r="K172" s="3"/>
      </tp>
      <tp>
        <v>97765499.230000004</v>
        <stp/>
        <stp>EM_S_STM07_IS</stp>
        <stp>4</stp>
        <stp>300642.SZ</stp>
        <stp>60</stp>
        <stp>2016-12-31</stp>
        <stp>1</stp>
        <tr r="J171" s="3"/>
      </tp>
      <tp>
        <v>86262517</v>
        <stp/>
        <stp>EM_S_STM07_IS</stp>
        <stp>4</stp>
        <stp>300677.SZ</stp>
        <stp>60</stp>
        <stp>2016-12-31</stp>
        <stp>1</stp>
        <tr r="J174" s="3"/>
      </tp>
      <tp>
        <v>350017461.42000002</v>
        <stp/>
        <stp>EM_S_STM07_IS</stp>
        <stp>4</stp>
        <stp>300676.SZ</stp>
        <stp>60</stp>
        <stp>2016-12-31</stp>
        <stp>1</stp>
        <tr r="J173" s="3"/>
      </tp>
      <tp>
        <v>441151429.36000001</v>
        <stp/>
        <stp>EM_S_STM07_IS</stp>
        <stp>4</stp>
        <stp>000650.SZ</stp>
        <stp>60</stp>
        <stp>2017-12-31</stp>
        <stp>1</stp>
        <tr r="K18" s="3"/>
      </tp>
      <tp>
        <v>65778553.899999999</v>
        <stp/>
        <stp>EM_S_STM07_IS</stp>
        <stp>4</stp>
        <stp>300642.SZ</stp>
        <stp>60</stp>
        <stp>2015-12-31</stp>
        <stp>1</stp>
        <tr r="I171" s="3"/>
      </tp>
      <tp>
        <v>145084146.13</v>
        <stp/>
        <stp>EM_S_STM07_IS</stp>
        <stp>4</stp>
        <stp>300677.SZ</stp>
        <stp>60</stp>
        <stp>2017-12-31</stp>
        <stp>1</stp>
        <tr r="K174" s="3"/>
      </tp>
      <tp>
        <v>423686096.17000002</v>
        <stp/>
        <stp>EM_S_STM07_IS</stp>
        <stp>4</stp>
        <stp>300676.SZ</stp>
        <stp>60</stp>
        <stp>2017-12-31</stp>
        <stp>1</stp>
        <tr r="K173" s="3"/>
      </tp>
      <tp>
        <v>538497541.10000002</v>
        <stp/>
        <stp>EM_S_STM07_IS</stp>
        <stp>4</stp>
        <stp>000661.SZ</stp>
        <stp>60</stp>
        <stp>2015-12-31</stp>
        <stp>1</stp>
        <tr r="I19" s="3"/>
      </tp>
      <tp>
        <v>430791766.69</v>
        <stp/>
        <stp>EM_S_STM07_IS</stp>
        <stp>4</stp>
        <stp>000650.SZ</stp>
        <stp>60</stp>
        <stp>2016-12-31</stp>
        <stp>1</stp>
        <tr r="J18" s="3"/>
      </tp>
      <tp>
        <v>42492178.210000001</v>
        <stp/>
        <stp>EM_S_STM07_IS</stp>
        <stp>4</stp>
        <stp>300653.SZ</stp>
        <stp>60</stp>
        <stp>2015-12-31</stp>
        <stp>1</stp>
        <tr r="I172" s="3"/>
      </tp>
      <tp>
        <v>94065765.390000001</v>
        <stp/>
        <stp>EM_S_STM07_IS</stp>
        <stp>4</stp>
        <stp>300685.SZ</stp>
        <stp>60</stp>
        <stp>2017-12-31</stp>
        <stp>1</stp>
        <tr r="K176" s="3"/>
      </tp>
      <tp>
        <v>141197434.18000001</v>
        <stp/>
        <stp>EM_S_STM07_IS</stp>
        <stp>4</stp>
        <stp>300683.SZ</stp>
        <stp>60</stp>
        <stp>2017-12-31</stp>
        <stp>1</stp>
        <tr r="K175" s="3"/>
      </tp>
      <tp>
        <v>65464922.460000001</v>
        <stp/>
        <stp>EM_S_STM07_IS</stp>
        <stp>4</stp>
        <stp>300685.SZ</stp>
        <stp>60</stp>
        <stp>2016-12-31</stp>
        <stp>1</stp>
        <tr r="J176" s="3"/>
      </tp>
      <tp>
        <v>156735440.05000001</v>
        <stp/>
        <stp>EM_S_STM07_IS</stp>
        <stp>4</stp>
        <stp>300683.SZ</stp>
        <stp>60</stp>
        <stp>2016-12-31</stp>
        <stp>1</stp>
        <tr r="J175" s="3"/>
      </tp>
      <tp>
        <v>18488513.390000001</v>
        <stp/>
        <stp>EM_S_STM07_IS</stp>
        <stp>4</stp>
        <stp>300685.SZ</stp>
        <stp>60</stp>
        <stp>2015-12-31</stp>
        <stp>1</stp>
        <tr r="I176" s="3"/>
      </tp>
      <tp>
        <v>146340618.09999999</v>
        <stp/>
        <stp>EM_S_STM07_IS</stp>
        <stp>4</stp>
        <stp>300683.SZ</stp>
        <stp>60</stp>
        <stp>2015-12-31</stp>
        <stp>1</stp>
        <tr r="I175" s="3"/>
      </tp>
      <tp>
        <v>-69764743.650000006</v>
        <stp/>
        <stp>EM_S_STM07_IS</stp>
        <stp>4</stp>
        <stp>600767.SH</stp>
        <stp>60</stp>
        <stp>2016-12-31</stp>
        <stp>1</stp>
        <tr r="J230" s="3"/>
      </tp>
      <tp>
        <v>250312150.34</v>
        <stp/>
        <stp>EM_S_STM07_IS</stp>
        <stp>4</stp>
        <stp>600771.SH</stp>
        <stp>60</stp>
        <stp>2017-12-31</stp>
        <stp>1</stp>
        <tr r="K231" s="3"/>
      </tp>
      <tp>
        <v>368020108.23000002</v>
        <stp/>
        <stp>EM_S_STM07_IS</stp>
        <stp>4</stp>
        <stp>600750.SH</stp>
        <stp>60</stp>
        <stp>2015-12-31</stp>
        <stp>1</stp>
        <tr r="I228" s="3"/>
      </tp>
      <tp>
        <v>132842080.26000001</v>
        <stp/>
        <stp>EM_S_STM07_IS</stp>
        <stp>4</stp>
        <stp>600763.SH</stp>
        <stp>60</stp>
        <stp>2016-12-31</stp>
        <stp>1</stp>
        <tr r="J229" s="3"/>
      </tp>
      <tp>
        <v>34557480.149999999</v>
        <stp/>
        <stp>EM_S_STM07_IS</stp>
        <stp>4</stp>
        <stp>600767.SH</stp>
        <stp>60</stp>
        <stp>2017-12-31</stp>
        <stp>1</stp>
        <tr r="K230" s="3"/>
      </tp>
      <tp>
        <v>153906658.77000001</v>
        <stp/>
        <stp>EM_S_STM07_IS</stp>
        <stp>4</stp>
        <stp>600771.SH</stp>
        <stp>60</stp>
        <stp>2016-12-31</stp>
        <stp>1</stp>
        <tr r="J231" s="3"/>
      </tp>
      <tp>
        <v>226687478.53</v>
        <stp/>
        <stp>EM_S_STM07_IS</stp>
        <stp>4</stp>
        <stp>600763.SH</stp>
        <stp>60</stp>
        <stp>2017-12-31</stp>
        <stp>1</stp>
        <tr r="K229" s="3"/>
      </tp>
      <tp>
        <v>9327020.0800000001</v>
        <stp/>
        <stp>EM_S_STM07_IS</stp>
        <stp>4</stp>
        <stp>600771.SH</stp>
        <stp>60</stp>
        <stp>2015-12-31</stp>
        <stp>1</stp>
        <tr r="I231" s="3"/>
      </tp>
      <tp>
        <v>417719567.19</v>
        <stp/>
        <stp>EM_S_STM07_IS</stp>
        <stp>4</stp>
        <stp>600750.SH</stp>
        <stp>60</stp>
        <stp>2017-12-31</stp>
        <stp>1</stp>
        <tr r="K228" s="3"/>
      </tp>
      <tp>
        <v>-70964228.569999993</v>
        <stp/>
        <stp>EM_S_STM07_IS</stp>
        <stp>4</stp>
        <stp>600767.SH</stp>
        <stp>60</stp>
        <stp>2015-12-31</stp>
        <stp>1</stp>
        <tr r="I230" s="3"/>
      </tp>
      <tp>
        <v>379760034.87</v>
        <stp/>
        <stp>EM_S_STM07_IS</stp>
        <stp>4</stp>
        <stp>600750.SH</stp>
        <stp>60</stp>
        <stp>2016-12-31</stp>
        <stp>1</stp>
        <tr r="J228" s="3"/>
      </tp>
      <tp>
        <v>193641379.56</v>
        <stp/>
        <stp>EM_S_STM07_IS</stp>
        <stp>4</stp>
        <stp>600763.SH</stp>
        <stp>60</stp>
        <stp>2015-12-31</stp>
        <stp>1</stp>
        <tr r="I229" s="3"/>
      </tp>
      <tp>
        <v>56175694.420000002</v>
        <stp/>
        <stp>EM_S_STM07_IS</stp>
        <stp>4</stp>
        <stp>600721.SH</stp>
        <stp>60</stp>
        <stp>2016-12-31</stp>
        <stp>1</stp>
        <tr r="J227" s="3"/>
      </tp>
      <tp>
        <v>192686831.53</v>
        <stp/>
        <stp>EM_S_STM07_IS</stp>
        <stp>4</stp>
        <stp>600713.SH</stp>
        <stp>60</stp>
        <stp>2015-12-31</stp>
        <stp>1</stp>
        <tr r="I226" s="3"/>
      </tp>
      <tp>
        <v>-565094400.14999998</v>
        <stp/>
        <stp>EM_S_STM07_IS</stp>
        <stp>4</stp>
        <stp>600721.SH</stp>
        <stp>60</stp>
        <stp>2017-12-31</stp>
        <stp>1</stp>
        <tr r="K227" s="3"/>
      </tp>
      <tp>
        <v>311251692.61000001</v>
        <stp/>
        <stp>EM_S_STM07_IS</stp>
        <stp>4</stp>
        <stp>600713.SH</stp>
        <stp>60</stp>
        <stp>2017-12-31</stp>
        <stp>1</stp>
        <tr r="K226" s="3"/>
      </tp>
      <tp>
        <v>-543743500.04999995</v>
        <stp/>
        <stp>EM_S_STM07_IS</stp>
        <stp>4</stp>
        <stp>600721.SH</stp>
        <stp>60</stp>
        <stp>2015-12-31</stp>
        <stp>1</stp>
        <tr r="I227" s="3"/>
      </tp>
      <tp>
        <v>238594380.19</v>
        <stp/>
        <stp>EM_S_STM07_IS</stp>
        <stp>4</stp>
        <stp>600713.SH</stp>
        <stp>60</stp>
        <stp>2016-12-31</stp>
        <stp>1</stp>
        <tr r="J226" s="3"/>
      </tp>
      <tp>
        <v>32141154.449999999</v>
        <stp/>
        <stp>EM_S_STM07_IS</stp>
        <stp>4</stp>
        <stp>600796.SH</stp>
        <stp>60</stp>
        <stp>2015-12-31</stp>
        <stp>1</stp>
        <tr r="I234" s="3"/>
      </tp>
      <tp>
        <v>7569518.9800000004</v>
        <stp/>
        <stp>EM_S_STM07_IS</stp>
        <stp>4</stp>
        <stp>600789.SH</stp>
        <stp>60</stp>
        <stp>2015-12-31</stp>
        <stp>1</stp>
        <tr r="I233" s="3"/>
      </tp>
      <tp>
        <v>32914261.32</v>
        <stp/>
        <stp>EM_S_STM07_IS</stp>
        <stp>4</stp>
        <stp>600781.SH</stp>
        <stp>60</stp>
        <stp>2015-12-31</stp>
        <stp>1</stp>
        <tr r="I232" s="3"/>
      </tp>
      <tp>
        <v>29506638.920000002</v>
        <stp/>
        <stp>EM_S_STM07_IS</stp>
        <stp>4</stp>
        <stp>600789.SH</stp>
        <stp>60</stp>
        <stp>2016-12-31</stp>
        <stp>1</stp>
        <tr r="J233" s="3"/>
      </tp>
      <tp>
        <v>47409918.18</v>
        <stp/>
        <stp>EM_S_STM07_IS</stp>
        <stp>4</stp>
        <stp>600796.SH</stp>
        <stp>60</stp>
        <stp>2017-12-31</stp>
        <stp>1</stp>
        <tr r="K234" s="3"/>
      </tp>
      <tp>
        <v>22233706.77</v>
        <stp/>
        <stp>EM_S_STM07_IS</stp>
        <stp>4</stp>
        <stp>600781.SH</stp>
        <stp>60</stp>
        <stp>2016-12-31</stp>
        <stp>1</stp>
        <tr r="J232" s="3"/>
      </tp>
      <tp>
        <v>128927917.95</v>
        <stp/>
        <stp>EM_S_STM07_IS</stp>
        <stp>4</stp>
        <stp>600789.SH</stp>
        <stp>60</stp>
        <stp>2017-12-31</stp>
        <stp>1</stp>
        <tr r="K233" s="3"/>
      </tp>
      <tp>
        <v>40217266.600000001</v>
        <stp/>
        <stp>EM_S_STM07_IS</stp>
        <stp>4</stp>
        <stp>600796.SH</stp>
        <stp>60</stp>
        <stp>2016-12-31</stp>
        <stp>1</stp>
        <tr r="J234" s="3"/>
      </tp>
      <tp>
        <v>775429190.85000002</v>
        <stp/>
        <stp>EM_S_STM07_IS</stp>
        <stp>4</stp>
        <stp>600781.SH</stp>
        <stp>60</stp>
        <stp>2017-12-31</stp>
        <stp>1</stp>
        <tr r="K232" s="3"/>
      </tp>
      <tp>
        <v>256592089.41</v>
        <stp/>
        <stp>EM_S_STM07_IS</stp>
        <stp>4</stp>
        <stp>000739.SZ</stp>
        <stp>60</stp>
        <stp>2017-12-31</stp>
        <stp>1</stp>
        <tr r="K21" s="3"/>
      </tp>
      <tp>
        <v>68573377.75</v>
        <stp/>
        <stp>EM_S_STM07_IS</stp>
        <stp>4</stp>
        <stp>300705.SZ</stp>
        <stp>60</stp>
        <stp>2017-12-31</stp>
        <stp>1</stp>
        <tr r="K178" s="3"/>
      </tp>
      <tp>
        <v>19857472.41</v>
        <stp/>
        <stp>EM_S_STM07_IS</stp>
        <stp>4</stp>
        <stp>300725.SZ</stp>
        <stp>60</stp>
        <stp>2015-12-31</stp>
        <stp>1</stp>
        <tr r="I180" s="3"/>
      </tp>
      <tp>
        <v>60400855.200000003</v>
        <stp/>
        <stp>EM_S_STM07_IS</stp>
        <stp>4</stp>
        <stp>300723.SZ</stp>
        <stp>60</stp>
        <stp>2015-12-31</stp>
        <stp>1</stp>
        <tr r="I179" s="3"/>
      </tp>
      <tp>
        <v>100182148.23</v>
        <stp/>
        <stp>EM_S_STM07_IS</stp>
        <stp>4</stp>
        <stp>300702.SZ</stp>
        <stp>60</stp>
        <stp>2017-12-31</stp>
        <stp>1</stp>
        <tr r="K177" s="3"/>
      </tp>
      <tp>
        <v>262897084.41</v>
        <stp/>
        <stp>EM_S_STM07_IS</stp>
        <stp>4</stp>
        <stp>000739.SZ</stp>
        <stp>60</stp>
        <stp>2016-12-31</stp>
        <stp>1</stp>
        <tr r="J21" s="3"/>
      </tp>
      <tp>
        <v>37067310.490000002</v>
        <stp/>
        <stp>EM_S_STM07_IS</stp>
        <stp>4</stp>
        <stp>000705.SZ</stp>
        <stp>60</stp>
        <stp>2015-12-31</stp>
        <stp>1</stp>
        <tr r="I20" s="3"/>
      </tp>
      <tp>
        <v>54527281.399999999</v>
        <stp/>
        <stp>EM_S_STM07_IS</stp>
        <stp>4</stp>
        <stp>300705.SZ</stp>
        <stp>60</stp>
        <stp>2016-12-31</stp>
        <stp>1</stp>
        <tr r="J178" s="3"/>
      </tp>
      <tp>
        <v>122337689.59999999</v>
        <stp/>
        <stp>EM_S_STM07_IS</stp>
        <stp>4</stp>
        <stp>300702.SZ</stp>
        <stp>60</stp>
        <stp>2016-12-31</stp>
        <stp>1</stp>
        <tr r="J177" s="3"/>
      </tp>
      <tp>
        <v>208230302.31</v>
        <stp/>
        <stp>EM_S_STM07_IS</stp>
        <stp>4</stp>
        <stp>000739.SZ</stp>
        <stp>60</stp>
        <stp>2015-12-31</stp>
        <stp>1</stp>
        <tr r="I21" s="3"/>
      </tp>
      <tp>
        <v>46754074.840000004</v>
        <stp/>
        <stp>EM_S_STM07_IS</stp>
        <stp>4</stp>
        <stp>000705.SZ</stp>
        <stp>60</stp>
        <stp>2016-12-31</stp>
        <stp>1</stp>
        <tr r="J20" s="3"/>
      </tp>
      <tp>
        <v>47040281.399999999</v>
        <stp/>
        <stp>EM_S_STM07_IS</stp>
        <stp>4</stp>
        <stp>300705.SZ</stp>
        <stp>60</stp>
        <stp>2015-12-31</stp>
        <stp>1</stp>
        <tr r="I178" s="3"/>
      </tp>
      <tp>
        <v>67787989.569999993</v>
        <stp/>
        <stp>EM_S_STM07_IS</stp>
        <stp>4</stp>
        <stp>300725.SZ</stp>
        <stp>60</stp>
        <stp>2017-12-31</stp>
        <stp>1</stp>
        <tr r="K180" s="3"/>
      </tp>
      <tp>
        <v>154818517.97</v>
        <stp/>
        <stp>EM_S_STM07_IS</stp>
        <stp>4</stp>
        <stp>300723.SZ</stp>
        <stp>60</stp>
        <stp>2017-12-31</stp>
        <stp>1</stp>
        <tr r="K179" s="3"/>
      </tp>
      <tp>
        <v>50354800</v>
        <stp/>
        <stp>EM_S_STM07_IS</stp>
        <stp>4</stp>
        <stp>300702.SZ</stp>
        <stp>60</stp>
        <stp>2015-12-31</stp>
        <stp>1</stp>
        <tr r="I177" s="3"/>
      </tp>
      <tp>
        <v>62949918.32</v>
        <stp/>
        <stp>EM_S_STM07_IS</stp>
        <stp>4</stp>
        <stp>000705.SZ</stp>
        <stp>60</stp>
        <stp>2017-12-31</stp>
        <stp>1</stp>
        <tr r="K20" s="3"/>
      </tp>
      <tp>
        <v>35043548.890000001</v>
        <stp/>
        <stp>EM_S_STM07_IS</stp>
        <stp>4</stp>
        <stp>300725.SZ</stp>
        <stp>60</stp>
        <stp>2016-12-31</stp>
        <stp>1</stp>
        <tr r="J180" s="3"/>
      </tp>
      <tp>
        <v>135841126.38</v>
        <stp/>
        <stp>EM_S_STM07_IS</stp>
        <stp>4</stp>
        <stp>300723.SZ</stp>
        <stp>60</stp>
        <stp>2016-12-31</stp>
        <stp>1</stp>
        <tr r="J179" s="3"/>
      </tp>
      <tp>
        <v>94008750.569999993</v>
        <stp/>
        <stp>EM_S_STM07_IS</stp>
        <stp>4</stp>
        <stp>000756.SZ</stp>
        <stp>60</stp>
        <stp>2015-12-31</stp>
        <stp>1</stp>
        <tr r="I22" s="3"/>
      </tp>
      <tp>
        <v>211920299.87</v>
        <stp/>
        <stp>EM_S_STM07_IS</stp>
        <stp>4</stp>
        <stp>000766.SZ</stp>
        <stp>60</stp>
        <stp>2016-12-31</stp>
        <stp>1</stp>
        <tr r="J23" s="3"/>
      </tp>
      <tp>
        <v>257088983.91999999</v>
        <stp/>
        <stp>EM_S_STM07_IS</stp>
        <stp>4</stp>
        <stp>000766.SZ</stp>
        <stp>60</stp>
        <stp>2017-12-31</stp>
        <stp>1</stp>
        <tr r="K23" s="3"/>
      </tp>
      <tp>
        <v>221248751.88999999</v>
        <stp/>
        <stp>EM_S_STM07_IS</stp>
        <stp>4</stp>
        <stp>000756.SZ</stp>
        <stp>60</stp>
        <stp>2017-12-31</stp>
        <stp>1</stp>
        <tr r="K22" s="3"/>
      </tp>
      <tp>
        <v>133047273.87</v>
        <stp/>
        <stp>EM_S_STM07_IS</stp>
        <stp>4</stp>
        <stp>000756.SZ</stp>
        <stp>60</stp>
        <stp>2016-12-31</stp>
        <stp>1</stp>
        <tr r="J22" s="3"/>
      </tp>
      <tp>
        <v>6863116.0499999998</v>
        <stp/>
        <stp>EM_S_STM07_IS</stp>
        <stp>4</stp>
        <stp>000766.SZ</stp>
        <stp>60</stp>
        <stp>2015-12-31</stp>
        <stp>1</stp>
        <tr r="I23" s="3"/>
      </tp>
      <tp>
        <v>-37407972.75</v>
        <stp/>
        <stp>EM_S_STM07_IS</stp>
        <stp>4</stp>
        <stp>000790.SZ</stp>
        <stp>60</stp>
        <stp>2015-12-31</stp>
        <stp>1</stp>
        <tr r="I25" s="3"/>
      </tp>
      <tp>
        <v>11723078.869999999</v>
        <stp/>
        <stp>EM_S_STM07_IS</stp>
        <stp>4</stp>
        <stp>000788.SZ</stp>
        <stp>60</stp>
        <stp>2015-12-31</stp>
        <stp>1</stp>
        <tr r="I24" s="3"/>
      </tp>
      <tp>
        <v>11167150.050000001</v>
        <stp/>
        <stp>EM_S_STM07_IS</stp>
        <stp>4</stp>
        <stp>000788.SZ</stp>
        <stp>60</stp>
        <stp>2016-12-31</stp>
        <stp>1</stp>
        <tr r="J24" s="3"/>
      </tp>
      <tp>
        <v>171667021.22999999</v>
        <stp/>
        <stp>EM_S_STM07_IS</stp>
        <stp>4</stp>
        <stp>000790.SZ</stp>
        <stp>60</stp>
        <stp>2017-12-31</stp>
        <stp>1</stp>
        <tr r="K25" s="3"/>
      </tp>
      <tp>
        <v>33139784.629999999</v>
        <stp/>
        <stp>EM_S_STM07_IS</stp>
        <stp>4</stp>
        <stp>000788.SZ</stp>
        <stp>60</stp>
        <stp>2017-12-31</stp>
        <stp>1</stp>
        <tr r="K24" s="3"/>
      </tp>
      <tp>
        <v>82497356.640000001</v>
        <stp/>
        <stp>EM_S_STM07_IS</stp>
        <stp>4</stp>
        <stp>000790.SZ</stp>
        <stp>60</stp>
        <stp>2016-12-31</stp>
        <stp>1</stp>
        <tr r="J25" s="3"/>
      </tp>
      <tp>
        <v>246657219.84999999</v>
        <stp/>
        <stp>EM_S_STM07_IS</stp>
        <stp>4</stp>
        <stp>600479.SH</stp>
        <stp>60</stp>
        <stp>2017-12-31</stp>
        <stp>1</stp>
        <tr r="K207" s="3"/>
      </tp>
      <tp>
        <v>173360971.30000001</v>
        <stp/>
        <stp>EM_S_STM07_IS</stp>
        <stp>4</stp>
        <stp>600479.SH</stp>
        <stp>60</stp>
        <stp>2016-12-31</stp>
        <stp>1</stp>
        <tr r="J207" s="3"/>
      </tp>
      <tp>
        <v>88338164.810000002</v>
        <stp/>
        <stp>EM_S_STM07_IS</stp>
        <stp>4</stp>
        <stp>600479.SH</stp>
        <stp>60</stp>
        <stp>2015-12-31</stp>
        <stp>1</stp>
        <tr r="I207" s="3"/>
      </tp>
      <tp>
        <v>780426444.94000006</v>
        <stp/>
        <stp>EM_S_STM07_IS</stp>
        <stp>4</stp>
        <stp>600436.SH</stp>
        <stp>60</stp>
        <stp>2017-12-31</stp>
        <stp>1</stp>
        <tr r="K206" s="3"/>
      </tp>
      <tp>
        <v>854031531.26999998</v>
        <stp/>
        <stp>EM_S_STM07_IS</stp>
        <stp>4</stp>
        <stp>600420.SH</stp>
        <stp>60</stp>
        <stp>2016-12-31</stp>
        <stp>1</stp>
        <tr r="J204" s="3"/>
      </tp>
      <tp>
        <v>409518381.39999998</v>
        <stp/>
        <stp>EM_S_STM07_IS</stp>
        <stp>4</stp>
        <stp>600422.SH</stp>
        <stp>60</stp>
        <stp>2016-12-31</stp>
        <stp>1</stp>
        <tr r="J205" s="3"/>
      </tp>
      <tp>
        <v>506817435.47000003</v>
        <stp/>
        <stp>EM_S_STM07_IS</stp>
        <stp>4</stp>
        <stp>600436.SH</stp>
        <stp>60</stp>
        <stp>2016-12-31</stp>
        <stp>1</stp>
        <tr r="J206" s="3"/>
      </tp>
      <tp>
        <v>818572126.26999998</v>
        <stp/>
        <stp>EM_S_STM07_IS</stp>
        <stp>4</stp>
        <stp>600420.SH</stp>
        <stp>60</stp>
        <stp>2017-12-31</stp>
        <stp>1</stp>
        <tr r="K204" s="3"/>
      </tp>
      <tp>
        <v>335286847.44999999</v>
        <stp/>
        <stp>EM_S_STM07_IS</stp>
        <stp>4</stp>
        <stp>600422.SH</stp>
        <stp>60</stp>
        <stp>2017-12-31</stp>
        <stp>1</stp>
        <tr r="K205" s="3"/>
      </tp>
      <tp>
        <v>463340569.44</v>
        <stp/>
        <stp>EM_S_STM07_IS</stp>
        <stp>4</stp>
        <stp>600436.SH</stp>
        <stp>60</stp>
        <stp>2015-12-31</stp>
        <stp>1</stp>
        <tr r="I206" s="3"/>
      </tp>
      <tp>
        <v>291554853.60000002</v>
        <stp/>
        <stp>EM_S_STM07_IS</stp>
        <stp>4</stp>
        <stp>600420.SH</stp>
        <stp>60</stp>
        <stp>2015-12-31</stp>
        <stp>1</stp>
        <tr r="I204" s="3"/>
      </tp>
      <tp>
        <v>431315174.97000003</v>
        <stp/>
        <stp>EM_S_STM07_IS</stp>
        <stp>4</stp>
        <stp>600422.SH</stp>
        <stp>60</stp>
        <stp>2015-12-31</stp>
        <stp>1</stp>
        <tr r="I205" s="3"/>
      </tp>
      <tp>
        <v>78807609.819999993</v>
        <stp/>
        <stp>EM_S_STM07_IS</stp>
        <stp>4</stp>
        <stp>600488.SH</stp>
        <stp>60</stp>
        <stp>2015-12-31</stp>
        <stp>1</stp>
        <tr r="I208" s="3"/>
      </tp>
      <tp>
        <v>63969889.140000001</v>
        <stp/>
        <stp>EM_S_STM07_IS</stp>
        <stp>4</stp>
        <stp>600488.SH</stp>
        <stp>60</stp>
        <stp>2016-12-31</stp>
        <stp>1</stp>
        <tr r="J208" s="3"/>
      </tp>
      <tp>
        <v>162434305.11000001</v>
        <stp/>
        <stp>EM_S_STM07_IS</stp>
        <stp>4</stp>
        <stp>600488.SH</stp>
        <stp>60</stp>
        <stp>2017-12-31</stp>
        <stp>1</stp>
        <tr r="K208" s="3"/>
      </tp>
      <tp>
        <v>-26767095.34</v>
        <stp/>
        <stp>EM_S_STM07_IS</stp>
        <stp>4</stp>
        <stp>300404.SZ</stp>
        <stp>60</stp>
        <stp>2017-12-31</stp>
        <stp>1</stp>
        <tr r="K146" s="3"/>
      </tp>
      <tp>
        <v>273151407.89999998</v>
        <stp/>
        <stp>EM_S_STM07_IS</stp>
        <stp>4</stp>
        <stp>300406.SZ</stp>
        <stp>60</stp>
        <stp>2017-12-31</stp>
        <stp>1</stp>
        <tr r="K147" s="3"/>
      </tp>
      <tp>
        <v>153902442.68000001</v>
        <stp/>
        <stp>EM_S_STM07_IS</stp>
        <stp>4</stp>
        <stp>000411.SZ</stp>
        <stp>60</stp>
        <stp>2015-12-31</stp>
        <stp>1</stp>
        <tr r="I8" s="3"/>
      </tp>
      <tp>
        <v>130403327.65000001</v>
        <stp/>
        <stp>EM_S_STM07_IS</stp>
        <stp>4</stp>
        <stp>300401.SZ</stp>
        <stp>60</stp>
        <stp>2017-12-31</stp>
        <stp>1</stp>
        <tr r="K145" s="3"/>
      </tp>
      <tp>
        <v>1855139868.55</v>
        <stp/>
        <stp>EM_S_STM07_IS</stp>
        <stp>4</stp>
        <stp>000423.SZ</stp>
        <stp>60</stp>
        <stp>2016-12-31</stp>
        <stp>1</stp>
        <tr r="J9" s="3"/>
      </tp>
      <tp>
        <v>59619826.869999997</v>
        <stp/>
        <stp>EM_S_STM07_IS</stp>
        <stp>4</stp>
        <stp>300412.SZ</stp>
        <stp>60</stp>
        <stp>2016-12-31</stp>
        <stp>1</stp>
        <tr r="J148" s="3"/>
      </tp>
      <tp>
        <v>159462161.50999999</v>
        <stp/>
        <stp>EM_S_STM07_IS</stp>
        <stp>4</stp>
        <stp>300439.SZ</stp>
        <stp>60</stp>
        <stp>2015-12-31</stp>
        <stp>1</stp>
        <tr r="I150" s="3"/>
      </tp>
      <tp>
        <v>2024652.54</v>
        <stp/>
        <stp>EM_S_STM07_IS</stp>
        <stp>4</stp>
        <stp>300404.SZ</stp>
        <stp>60</stp>
        <stp>2016-12-31</stp>
        <stp>1</stp>
        <tr r="J146" s="3"/>
      </tp>
      <tp>
        <v>271646051.76999998</v>
        <stp/>
        <stp>EM_S_STM07_IS</stp>
        <stp>4</stp>
        <stp>300406.SZ</stp>
        <stp>60</stp>
        <stp>2016-12-31</stp>
        <stp>1</stp>
        <tr r="J147" s="3"/>
      </tp>
      <tp>
        <v>103494573.48999999</v>
        <stp/>
        <stp>EM_S_STM07_IS</stp>
        <stp>4</stp>
        <stp>300436.SZ</stp>
        <stp>60</stp>
        <stp>2015-12-31</stp>
        <stp>1</stp>
        <tr r="I149" s="3"/>
      </tp>
      <tp>
        <v>43772785.030000001</v>
        <stp/>
        <stp>EM_S_STM07_IS</stp>
        <stp>4</stp>
        <stp>300401.SZ</stp>
        <stp>60</stp>
        <stp>2016-12-31</stp>
        <stp>1</stp>
        <tr r="J145" s="3"/>
      </tp>
      <tp>
        <v>66839979.890000001</v>
        <stp/>
        <stp>EM_S_STM07_IS</stp>
        <stp>4</stp>
        <stp>000403.SZ</stp>
        <stp>60</stp>
        <stp>2015-12-31</stp>
        <stp>1</stp>
        <tr r="I7" s="3"/>
      </tp>
      <tp>
        <v>2043994802.5699999</v>
        <stp/>
        <stp>EM_S_STM07_IS</stp>
        <stp>4</stp>
        <stp>000423.SZ</stp>
        <stp>60</stp>
        <stp>2017-12-31</stp>
        <stp>1</stp>
        <tr r="K9" s="3"/>
      </tp>
      <tp>
        <v>47810048.640000001</v>
        <stp/>
        <stp>EM_S_STM07_IS</stp>
        <stp>4</stp>
        <stp>300412.SZ</stp>
        <stp>60</stp>
        <stp>2017-12-31</stp>
        <stp>1</stp>
        <tr r="K148" s="3"/>
      </tp>
      <tp>
        <v>188100716.12</v>
        <stp/>
        <stp>EM_S_STM07_IS</stp>
        <stp>4</stp>
        <stp>300439.SZ</stp>
        <stp>60</stp>
        <stp>2016-12-31</stp>
        <stp>1</stp>
        <tr r="J150" s="3"/>
      </tp>
      <tp>
        <v>25663774.739999998</v>
        <stp/>
        <stp>EM_S_STM07_IS</stp>
        <stp>4</stp>
        <stp>300404.SZ</stp>
        <stp>60</stp>
        <stp>2015-12-31</stp>
        <stp>1</stp>
        <tr r="I146" s="3"/>
      </tp>
      <tp>
        <v>245043364.68000001</v>
        <stp/>
        <stp>EM_S_STM07_IS</stp>
        <stp>4</stp>
        <stp>300406.SZ</stp>
        <stp>60</stp>
        <stp>2015-12-31</stp>
        <stp>1</stp>
        <tr r="I147" s="3"/>
      </tp>
      <tp>
        <v>66413000.530000001</v>
        <stp/>
        <stp>EM_S_STM07_IS</stp>
        <stp>4</stp>
        <stp>300436.SZ</stp>
        <stp>60</stp>
        <stp>2016-12-31</stp>
        <stp>1</stp>
        <tr r="J149" s="3"/>
      </tp>
      <tp>
        <v>191451062.66999999</v>
        <stp/>
        <stp>EM_S_STM07_IS</stp>
        <stp>4</stp>
        <stp>000411.SZ</stp>
        <stp>60</stp>
        <stp>2017-12-31</stp>
        <stp>1</stp>
        <tr r="K8" s="3"/>
      </tp>
      <tp>
        <v>12074699.33</v>
        <stp/>
        <stp>EM_S_STM07_IS</stp>
        <stp>4</stp>
        <stp>300401.SZ</stp>
        <stp>60</stp>
        <stp>2015-12-31</stp>
        <stp>1</stp>
        <tr r="I145" s="3"/>
      </tp>
      <tp>
        <v>44320608.460000001</v>
        <stp/>
        <stp>EM_S_STM07_IS</stp>
        <stp>4</stp>
        <stp>000403.SZ</stp>
        <stp>60</stp>
        <stp>2016-12-31</stp>
        <stp>1</stp>
        <tr r="J7" s="3"/>
      </tp>
      <tp>
        <v>225091551.34</v>
        <stp/>
        <stp>EM_S_STM07_IS</stp>
        <stp>4</stp>
        <stp>300439.SZ</stp>
        <stp>60</stp>
        <stp>2017-12-31</stp>
        <stp>1</stp>
        <tr r="K150" s="3"/>
      </tp>
      <tp>
        <v>33565301.689999998</v>
        <stp/>
        <stp>EM_S_STM07_IS</stp>
        <stp>4</stp>
        <stp>300436.SZ</stp>
        <stp>60</stp>
        <stp>2017-12-31</stp>
        <stp>1</stp>
        <tr r="K149" s="3"/>
      </tp>
      <tp>
        <v>191878852.97999999</v>
        <stp/>
        <stp>EM_S_STM07_IS</stp>
        <stp>4</stp>
        <stp>000411.SZ</stp>
        <stp>60</stp>
        <stp>2016-12-31</stp>
        <stp>1</stp>
        <tr r="J8" s="3"/>
      </tp>
      <tp>
        <v>31955614.219999999</v>
        <stp/>
        <stp>EM_S_STM07_IS</stp>
        <stp>4</stp>
        <stp>000403.SZ</stp>
        <stp>60</stp>
        <stp>2017-12-31</stp>
        <stp>1</stp>
        <tr r="K7" s="3"/>
      </tp>
      <tp>
        <v>1637813561.45</v>
        <stp/>
        <stp>EM_S_STM07_IS</stp>
        <stp>4</stp>
        <stp>000423.SZ</stp>
        <stp>60</stp>
        <stp>2015-12-31</stp>
        <stp>1</stp>
        <tr r="I9" s="3"/>
      </tp>
      <tp>
        <v>51454252.079999998</v>
        <stp/>
        <stp>EM_S_STM07_IS</stp>
        <stp>4</stp>
        <stp>300412.SZ</stp>
        <stp>60</stp>
        <stp>2015-12-31</stp>
        <stp>1</stp>
        <tr r="I148" s="3"/>
      </tp>
      <tp>
        <v>36613955.340000004</v>
        <stp/>
        <stp>EM_S_STM07_IS</stp>
        <stp>4</stp>
        <stp>300453.SZ</stp>
        <stp>60</stp>
        <stp>2016-12-31</stp>
        <stp>1</stp>
        <tr r="J152" s="3"/>
      </tp>
      <tp>
        <v>250962458.49000001</v>
        <stp/>
        <stp>EM_S_STM07_IS</stp>
        <stp>4</stp>
        <stp>300463.SZ</stp>
        <stp>60</stp>
        <stp>2015-12-31</stp>
        <stp>1</stp>
        <tr r="I153" s="3"/>
      </tp>
      <tp>
        <v>48785593.609999999</v>
        <stp/>
        <stp>EM_S_STM07_IS</stp>
        <stp>4</stp>
        <stp>300452.SZ</stp>
        <stp>60</stp>
        <stp>2016-12-31</stp>
        <stp>1</stp>
        <tr r="J151" s="3"/>
      </tp>
      <tp>
        <v>42364193.979999997</v>
        <stp/>
        <stp>EM_S_STM07_IS</stp>
        <stp>4</stp>
        <stp>300453.SZ</stp>
        <stp>60</stp>
        <stp>2017-12-31</stp>
        <stp>1</stp>
        <tr r="K152" s="3"/>
      </tp>
      <tp>
        <v>52883589.810000002</v>
        <stp/>
        <stp>EM_S_STM07_IS</stp>
        <stp>4</stp>
        <stp>300452.SZ</stp>
        <stp>60</stp>
        <stp>2017-12-31</stp>
        <stp>1</stp>
        <tr r="K151" s="3"/>
      </tp>
      <tp>
        <v>408443164.23000002</v>
        <stp/>
        <stp>EM_S_STM07_IS</stp>
        <stp>4</stp>
        <stp>300463.SZ</stp>
        <stp>60</stp>
        <stp>2017-12-31</stp>
        <stp>1</stp>
        <tr r="K153" s="3"/>
      </tp>
      <tp>
        <v>51876399.020000003</v>
        <stp/>
        <stp>EM_S_STM07_IS</stp>
        <stp>4</stp>
        <stp>300453.SZ</stp>
        <stp>60</stp>
        <stp>2015-12-31</stp>
        <stp>1</stp>
        <tr r="I152" s="3"/>
      </tp>
      <tp>
        <v>328889968.41000003</v>
        <stp/>
        <stp>EM_S_STM07_IS</stp>
        <stp>4</stp>
        <stp>300463.SZ</stp>
        <stp>60</stp>
        <stp>2016-12-31</stp>
        <stp>1</stp>
        <tr r="J153" s="3"/>
      </tp>
      <tp>
        <v>44272969.649999999</v>
        <stp/>
        <stp>EM_S_STM07_IS</stp>
        <stp>4</stp>
        <stp>300452.SZ</stp>
        <stp>60</stp>
        <stp>2015-12-31</stp>
        <stp>1</stp>
        <tr r="I151" s="3"/>
      </tp>
      <tp>
        <v>281531374.73000002</v>
        <stp/>
        <stp>EM_S_STM07_IS</stp>
        <stp>4</stp>
        <stp>300485.SZ</stp>
        <stp>60</stp>
        <stp>2017-12-31</stp>
        <stp>1</stp>
        <tr r="K155" s="3"/>
      </tp>
      <tp>
        <v>172520230.61000001</v>
        <stp/>
        <stp>EM_S_STM07_IS</stp>
        <stp>4</stp>
        <stp>300497.SZ</stp>
        <stp>60</stp>
        <stp>2016-12-31</stp>
        <stp>1</stp>
        <tr r="J156" s="3"/>
      </tp>
      <tp>
        <v>225067483.74000001</v>
        <stp/>
        <stp>EM_S_STM07_IS</stp>
        <stp>4</stp>
        <stp>300482.SZ</stp>
        <stp>60</stp>
        <stp>2017-12-31</stp>
        <stp>1</stp>
        <tr r="K154" s="3"/>
      </tp>
      <tp>
        <v>258346688.59</v>
        <stp/>
        <stp>EM_S_STM07_IS</stp>
        <stp>4</stp>
        <stp>300485.SZ</stp>
        <stp>60</stp>
        <stp>2016-12-31</stp>
        <stp>1</stp>
        <tr r="J155" s="3"/>
      </tp>
      <tp>
        <v>174476731.5</v>
        <stp/>
        <stp>EM_S_STM07_IS</stp>
        <stp>4</stp>
        <stp>300497.SZ</stp>
        <stp>60</stp>
        <stp>2017-12-31</stp>
        <stp>1</stp>
        <tr r="K156" s="3"/>
      </tp>
      <tp>
        <v>145506566.09999999</v>
        <stp/>
        <stp>EM_S_STM07_IS</stp>
        <stp>4</stp>
        <stp>300482.SZ</stp>
        <stp>60</stp>
        <stp>2016-12-31</stp>
        <stp>1</stp>
        <tr r="J154" s="3"/>
      </tp>
      <tp>
        <v>209228703.86000001</v>
        <stp/>
        <stp>EM_S_STM07_IS</stp>
        <stp>4</stp>
        <stp>300485.SZ</stp>
        <stp>60</stp>
        <stp>2015-12-31</stp>
        <stp>1</stp>
        <tr r="I155" s="3"/>
      </tp>
      <tp>
        <v>125351543.48</v>
        <stp/>
        <stp>EM_S_STM07_IS</stp>
        <stp>4</stp>
        <stp>300482.SZ</stp>
        <stp>60</stp>
        <stp>2015-12-31</stp>
        <stp>1</stp>
        <tr r="I154" s="3"/>
      </tp>
      <tp>
        <v>93601767.590000004</v>
        <stp/>
        <stp>EM_S_STM07_IS</stp>
        <stp>4</stp>
        <stp>300497.SZ</stp>
        <stp>60</stp>
        <stp>2015-12-31</stp>
        <stp>1</stp>
        <tr r="I156" s="3"/>
      </tp>
      <tp>
        <v>365243434.86000001</v>
        <stp/>
        <stp>EM_S_STM07_IS</stp>
        <stp>4</stp>
        <stp>600557.SH</stp>
        <stp>60</stp>
        <stp>2015-12-31</stp>
        <stp>1</stp>
        <tr r="I217" s="3"/>
      </tp>
      <tp>
        <v>934364788.28999996</v>
        <stp/>
        <stp>EM_S_STM07_IS</stp>
        <stp>4</stp>
        <stp>600566.SH</stp>
        <stp>60</stp>
        <stp>2016-12-31</stp>
        <stp>1</stp>
        <tr r="J218" s="3"/>
      </tp>
      <tp>
        <v>729974847.38</v>
        <stp/>
        <stp>EM_S_STM07_IS</stp>
        <stp>4</stp>
        <stp>600572.SH</stp>
        <stp>60</stp>
        <stp>2017-12-31</stp>
        <stp>1</stp>
        <tr r="K219" s="3"/>
      </tp>
      <tp>
        <v>1223948290</v>
        <stp/>
        <stp>EM_S_STM07_IS</stp>
        <stp>4</stp>
        <stp>600566.SH</stp>
        <stp>60</stp>
        <stp>2017-12-31</stp>
        <stp>1</stp>
        <tr r="K218" s="3"/>
      </tp>
      <tp>
        <v>404143432.19</v>
        <stp/>
        <stp>EM_S_STM07_IS</stp>
        <stp>4</stp>
        <stp>600572.SH</stp>
        <stp>60</stp>
        <stp>2016-12-31</stp>
        <stp>1</stp>
        <tr r="J219" s="3"/>
      </tp>
      <tp>
        <v>378181465.77999997</v>
        <stp/>
        <stp>EM_S_STM07_IS</stp>
        <stp>4</stp>
        <stp>600557.SH</stp>
        <stp>60</stp>
        <stp>2017-12-31</stp>
        <stp>1</stp>
        <tr r="K217" s="3"/>
      </tp>
      <tp>
        <v>503710004.06999999</v>
        <stp/>
        <stp>EM_S_STM07_IS</stp>
        <stp>4</stp>
        <stp>600572.SH</stp>
        <stp>60</stp>
        <stp>2015-12-31</stp>
        <stp>1</stp>
        <tr r="I219" s="3"/>
      </tp>
      <tp>
        <v>376145934.29000002</v>
        <stp/>
        <stp>EM_S_STM07_IS</stp>
        <stp>4</stp>
        <stp>600557.SH</stp>
        <stp>60</stp>
        <stp>2016-12-31</stp>
        <stp>1</stp>
        <tr r="J217" s="3"/>
      </tp>
      <tp>
        <v>683119201.66999996</v>
        <stp/>
        <stp>EM_S_STM07_IS</stp>
        <stp>4</stp>
        <stp>600566.SH</stp>
        <stp>60</stp>
        <stp>2015-12-31</stp>
        <stp>1</stp>
        <tr r="I218" s="3"/>
      </tp>
      <tp>
        <v>189046608.34999999</v>
        <stp/>
        <stp>EM_S_STM07_IS</stp>
        <stp>4</stp>
        <stp>600529.SH</stp>
        <stp>60</stp>
        <stp>2016-12-31</stp>
        <stp>1</stp>
        <tr r="J213" s="3"/>
      </tp>
      <tp>
        <v>2756456305.5700002</v>
        <stp/>
        <stp>EM_S_STM07_IS</stp>
        <stp>4</stp>
        <stp>600518.SH</stp>
        <stp>60</stp>
        <stp>2015-12-31</stp>
        <stp>1</stp>
        <tr r="I211" s="3"/>
      </tp>
      <tp>
        <v>2354667.2599999998</v>
        <stp/>
        <stp>EM_S_STM07_IS</stp>
        <stp>4</stp>
        <stp>600538.SH</stp>
        <stp>60</stp>
        <stp>2017-12-31</stp>
        <stp>1</stp>
        <tr r="K216" s="3"/>
      </tp>
      <tp>
        <v>1402261843.5599999</v>
        <stp/>
        <stp>EM_S_STM07_IS</stp>
        <stp>4</stp>
        <stp>600535.SH</stp>
        <stp>60</stp>
        <stp>2017-12-31</stp>
        <stp>1</stp>
        <tr r="K215" s="3"/>
      </tp>
      <tp>
        <v>532309125.25</v>
        <stp/>
        <stp>EM_S_STM07_IS</stp>
        <stp>4</stp>
        <stp>600511.SH</stp>
        <stp>60</stp>
        <stp>2015-12-31</stp>
        <stp>1</stp>
        <tr r="I209" s="3"/>
      </tp>
      <tp>
        <v>456899164.29000002</v>
        <stp/>
        <stp>EM_S_STM07_IS</stp>
        <stp>4</stp>
        <stp>600521.SH</stp>
        <stp>60</stp>
        <stp>2016-12-31</stp>
        <stp>1</stp>
        <tr r="J212" s="3"/>
      </tp>
      <tp>
        <v>163694874.44999999</v>
        <stp/>
        <stp>EM_S_STM07_IS</stp>
        <stp>4</stp>
        <stp>600530.SH</stp>
        <stp>60</stp>
        <stp>2017-12-31</stp>
        <stp>1</stp>
        <tr r="K214" s="3"/>
      </tp>
      <tp>
        <v>50005827.32</v>
        <stp/>
        <stp>EM_S_STM07_IS</stp>
        <stp>4</stp>
        <stp>600513.SH</stp>
        <stp>60</stp>
        <stp>2015-12-31</stp>
        <stp>1</stp>
        <tr r="I210" s="3"/>
      </tp>
      <tp>
        <v>262758070.99000001</v>
        <stp/>
        <stp>EM_S_STM07_IS</stp>
        <stp>4</stp>
        <stp>600529.SH</stp>
        <stp>60</stp>
        <stp>2017-12-31</stp>
        <stp>1</stp>
        <tr r="K213" s="3"/>
      </tp>
      <tp>
        <v>-49051183.969999999</v>
        <stp/>
        <stp>EM_S_STM07_IS</stp>
        <stp>4</stp>
        <stp>600538.SH</stp>
        <stp>60</stp>
        <stp>2016-12-31</stp>
        <stp>1</stp>
        <tr r="J216" s="3"/>
      </tp>
      <tp>
        <v>1219233299.3199999</v>
        <stp/>
        <stp>EM_S_STM07_IS</stp>
        <stp>4</stp>
        <stp>600535.SH</stp>
        <stp>60</stp>
        <stp>2016-12-31</stp>
        <stp>1</stp>
        <tr r="J215" s="3"/>
      </tp>
      <tp>
        <v>623587500.61000001</v>
        <stp/>
        <stp>EM_S_STM07_IS</stp>
        <stp>4</stp>
        <stp>600521.SH</stp>
        <stp>60</stp>
        <stp>2017-12-31</stp>
        <stp>1</stp>
        <tr r="K212" s="3"/>
      </tp>
      <tp>
        <v>114402703.2</v>
        <stp/>
        <stp>EM_S_STM07_IS</stp>
        <stp>4</stp>
        <stp>600530.SH</stp>
        <stp>60</stp>
        <stp>2016-12-31</stp>
        <stp>1</stp>
        <tr r="J214" s="3"/>
      </tp>
      <tp>
        <v>4094646237.1799998</v>
        <stp/>
        <stp>EM_S_STM07_IS</stp>
        <stp>4</stp>
        <stp>600518.SH</stp>
        <stp>60</stp>
        <stp>2017-12-31</stp>
        <stp>1</stp>
        <tr r="K211" s="3"/>
      </tp>
      <tp>
        <v>8249703.9199999999</v>
        <stp/>
        <stp>EM_S_STM07_IS</stp>
        <stp>4</stp>
        <stp>600538.SH</stp>
        <stp>60</stp>
        <stp>2015-12-31</stp>
        <stp>1</stp>
        <tr r="I216" s="3"/>
      </tp>
      <tp>
        <v>1523669909.51</v>
        <stp/>
        <stp>EM_S_STM07_IS</stp>
        <stp>4</stp>
        <stp>600535.SH</stp>
        <stp>60</stp>
        <stp>2015-12-31</stp>
        <stp>1</stp>
        <tr r="I215" s="3"/>
      </tp>
      <tp>
        <v>1339199563.54</v>
        <stp/>
        <stp>EM_S_STM07_IS</stp>
        <stp>4</stp>
        <stp>600511.SH</stp>
        <stp>60</stp>
        <stp>2017-12-31</stp>
        <stp>1</stp>
        <tr r="K209" s="3"/>
      </tp>
      <tp>
        <v>94226827.569999993</v>
        <stp/>
        <stp>EM_S_STM07_IS</stp>
        <stp>4</stp>
        <stp>600530.SH</stp>
        <stp>60</stp>
        <stp>2015-12-31</stp>
        <stp>1</stp>
        <tr r="I214" s="3"/>
      </tp>
      <tp>
        <v>70556526.670000002</v>
        <stp/>
        <stp>EM_S_STM07_IS</stp>
        <stp>4</stp>
        <stp>600513.SH</stp>
        <stp>60</stp>
        <stp>2017-12-31</stp>
        <stp>1</stp>
        <tr r="K210" s="3"/>
      </tp>
      <tp>
        <v>144672474.34999999</v>
        <stp/>
        <stp>EM_S_STM07_IS</stp>
        <stp>4</stp>
        <stp>600529.SH</stp>
        <stp>60</stp>
        <stp>2015-12-31</stp>
        <stp>1</stp>
        <tr r="I213" s="3"/>
      </tp>
      <tp>
        <v>3336759125.48</v>
        <stp/>
        <stp>EM_S_STM07_IS</stp>
        <stp>4</stp>
        <stp>600518.SH</stp>
        <stp>60</stp>
        <stp>2016-12-31</stp>
        <stp>1</stp>
        <tr r="J211" s="3"/>
      </tp>
      <tp>
        <v>563943122.96000004</v>
        <stp/>
        <stp>EM_S_STM07_IS</stp>
        <stp>4</stp>
        <stp>600511.SH</stp>
        <stp>60</stp>
        <stp>2016-12-31</stp>
        <stp>1</stp>
        <tr r="J209" s="3"/>
      </tp>
      <tp>
        <v>436720883.14999998</v>
        <stp/>
        <stp>EM_S_STM07_IS</stp>
        <stp>4</stp>
        <stp>600521.SH</stp>
        <stp>60</stp>
        <stp>2015-12-31</stp>
        <stp>1</stp>
        <tr r="I212" s="3"/>
      </tp>
      <tp>
        <v>62525707.880000003</v>
        <stp/>
        <stp>EM_S_STM07_IS</stp>
        <stp>4</stp>
        <stp>600513.SH</stp>
        <stp>60</stp>
        <stp>2016-12-31</stp>
        <stp>1</stp>
        <tr r="J210" s="3"/>
      </tp>
      <tp>
        <v>191994762.91</v>
        <stp/>
        <stp>EM_S_STM07_IS</stp>
        <stp>4</stp>
        <stp>600594.SH</stp>
        <stp>60</stp>
        <stp>2015-12-31</stp>
        <stp>1</stp>
        <tr r="I221" s="3"/>
      </tp>
      <tp>
        <v>362379766.35000002</v>
        <stp/>
        <stp>EM_S_STM07_IS</stp>
        <stp>4</stp>
        <stp>600587.SH</stp>
        <stp>60</stp>
        <stp>2015-12-31</stp>
        <stp>1</stp>
        <tr r="I220" s="3"/>
      </tp>
      <tp>
        <v>407779337.18000001</v>
        <stp/>
        <stp>EM_S_STM07_IS</stp>
        <stp>4</stp>
        <stp>600594.SH</stp>
        <stp>60</stp>
        <stp>2017-12-31</stp>
        <stp>1</stp>
        <tr r="K221" s="3"/>
      </tp>
      <tp>
        <v>120628377.95</v>
        <stp/>
        <stp>EM_S_STM07_IS</stp>
        <stp>4</stp>
        <stp>600587.SH</stp>
        <stp>60</stp>
        <stp>2016-12-31</stp>
        <stp>1</stp>
        <tr r="J220" s="3"/>
      </tp>
      <tp>
        <v>393397182.63999999</v>
        <stp/>
        <stp>EM_S_STM07_IS</stp>
        <stp>4</stp>
        <stp>600594.SH</stp>
        <stp>60</stp>
        <stp>2016-12-31</stp>
        <stp>1</stp>
        <tr r="J221" s="3"/>
      </tp>
      <tp>
        <v>148948782</v>
        <stp/>
        <stp>EM_S_STM07_IS</stp>
        <stp>4</stp>
        <stp>600587.SH</stp>
        <stp>60</stp>
        <stp>2017-12-31</stp>
        <stp>1</stp>
        <tr r="K220" s="3"/>
      </tp>
      <tp>
        <v>118958793.02</v>
        <stp/>
        <stp>EM_S_STM07_IS</stp>
        <stp>4</stp>
        <stp>300519.SZ</stp>
        <stp>60</stp>
        <stp>2016-12-31</stp>
        <stp>1</stp>
        <tr r="J157" s="3"/>
      </tp>
      <tp>
        <v>200441034.06</v>
        <stp/>
        <stp>EM_S_STM07_IS</stp>
        <stp>4</stp>
        <stp>300529.SZ</stp>
        <stp>60</stp>
        <stp>2015-12-31</stp>
        <stp>1</stp>
        <tr r="I158" s="3"/>
      </tp>
      <tp>
        <v>-112903436.59</v>
        <stp/>
        <stp>EM_S_STM07_IS</stp>
        <stp>4</stp>
        <stp>000518.SZ</stp>
        <stp>60</stp>
        <stp>2015-12-31</stp>
        <stp>1</stp>
        <tr r="I12" s="3"/>
      </tp>
      <tp>
        <v>3132534170.4499998</v>
        <stp/>
        <stp>EM_S_STM07_IS</stp>
        <stp>4</stp>
        <stp>000538.SZ</stp>
        <stp>60</stp>
        <stp>2017-12-31</stp>
        <stp>1</stp>
        <tr r="K13" s="3"/>
      </tp>
      <tp>
        <v>659563377.91999996</v>
        <stp/>
        <stp>EM_S_STM07_IS</stp>
        <stp>4</stp>
        <stp>000513.SZ</stp>
        <stp>60</stp>
        <stp>2015-12-31</stp>
        <stp>1</stp>
        <tr r="I11" s="3"/>
      </tp>
      <tp>
        <v>106159246.52</v>
        <stp/>
        <stp>EM_S_STM07_IS</stp>
        <stp>4</stp>
        <stp>300519.SZ</stp>
        <stp>60</stp>
        <stp>2017-12-31</stp>
        <stp>1</stp>
        <tr r="K157" s="3"/>
      </tp>
      <tp>
        <v>2930889603.0799999</v>
        <stp/>
        <stp>EM_S_STM07_IS</stp>
        <stp>4</stp>
        <stp>000538.SZ</stp>
        <stp>60</stp>
        <stp>2016-12-31</stp>
        <stp>1</stp>
        <tr r="J13" s="3"/>
      </tp>
      <tp>
        <v>60677164.920000002</v>
        <stp/>
        <stp>EM_S_STM07_IS</stp>
        <stp>4</stp>
        <stp>300534.SZ</stp>
        <stp>60</stp>
        <stp>2015-12-31</stp>
        <stp>1</stp>
        <tr r="I159" s="3"/>
      </tp>
      <tp>
        <v>9643864.0299999993</v>
        <stp/>
        <stp>EM_S_STM07_IS</stp>
        <stp>4</stp>
        <stp>000503.SZ</stp>
        <stp>60</stp>
        <stp>2015-12-31</stp>
        <stp>1</stp>
        <tr r="I10" s="3"/>
      </tp>
      <tp>
        <v>284451941.06</v>
        <stp/>
        <stp>EM_S_STM07_IS</stp>
        <stp>4</stp>
        <stp>300529.SZ</stp>
        <stp>60</stp>
        <stp>2017-12-31</stp>
        <stp>1</stp>
        <tr r="K158" s="3"/>
      </tp>
      <tp>
        <v>10650335.189999999</v>
        <stp/>
        <stp>EM_S_STM07_IS</stp>
        <stp>4</stp>
        <stp>000518.SZ</stp>
        <stp>60</stp>
        <stp>2017-12-31</stp>
        <stp>1</stp>
        <tr r="K12" s="3"/>
      </tp>
      <tp>
        <v>2755581110.0999999</v>
        <stp/>
        <stp>EM_S_STM07_IS</stp>
        <stp>4</stp>
        <stp>000538.SZ</stp>
        <stp>60</stp>
        <stp>2015-12-31</stp>
        <stp>1</stp>
        <tr r="I13" s="3"/>
      </tp>
      <tp>
        <v>47252339.920000002</v>
        <stp/>
        <stp>EM_S_STM07_IS</stp>
        <stp>4</stp>
        <stp>300534.SZ</stp>
        <stp>60</stp>
        <stp>2016-12-31</stp>
        <stp>1</stp>
        <tr r="J159" s="3"/>
      </tp>
      <tp>
        <v>13102480.119999999</v>
        <stp/>
        <stp>EM_S_STM07_IS</stp>
        <stp>4</stp>
        <stp>000503.SZ</stp>
        <stp>60</stp>
        <stp>2016-12-31</stp>
        <stp>1</stp>
        <tr r="J10" s="3"/>
      </tp>
      <tp>
        <v>4487702383.46</v>
        <stp/>
        <stp>EM_S_STM07_IS</stp>
        <stp>4</stp>
        <stp>000513.SZ</stp>
        <stp>60</stp>
        <stp>2017-12-31</stp>
        <stp>1</stp>
        <tr r="K11" s="3"/>
      </tp>
      <tp>
        <v>118784212.59999999</v>
        <stp/>
        <stp>EM_S_STM07_IS</stp>
        <stp>4</stp>
        <stp>300519.SZ</stp>
        <stp>60</stp>
        <stp>2015-12-31</stp>
        <stp>1</stp>
        <tr r="I157" s="3"/>
      </tp>
      <tp>
        <v>202118491.16999999</v>
        <stp/>
        <stp>EM_S_STM07_IS</stp>
        <stp>4</stp>
        <stp>300529.SZ</stp>
        <stp>60</stp>
        <stp>2016-12-31</stp>
        <stp>1</stp>
        <tr r="J158" s="3"/>
      </tp>
      <tp>
        <v>5608661.9900000002</v>
        <stp/>
        <stp>EM_S_STM07_IS</stp>
        <stp>4</stp>
        <stp>000518.SZ</stp>
        <stp>60</stp>
        <stp>2016-12-31</stp>
        <stp>1</stp>
        <tr r="J12" s="3"/>
      </tp>
      <tp>
        <v>17112165.170000002</v>
        <stp/>
        <stp>EM_S_STM07_IS</stp>
        <stp>4</stp>
        <stp>300534.SZ</stp>
        <stp>60</stp>
        <stp>2017-12-31</stp>
        <stp>1</stp>
        <tr r="K159" s="3"/>
      </tp>
      <tp>
        <v>-299720.11</v>
        <stp/>
        <stp>EM_S_STM07_IS</stp>
        <stp>4</stp>
        <stp>000503.SZ</stp>
        <stp>60</stp>
        <stp>2017-12-31</stp>
        <stp>1</stp>
        <tr r="K10" s="3"/>
      </tp>
      <tp>
        <v>829915508.91999996</v>
        <stp/>
        <stp>EM_S_STM07_IS</stp>
        <stp>4</stp>
        <stp>000513.SZ</stp>
        <stp>60</stp>
        <stp>2016-12-31</stp>
        <stp>1</stp>
        <tr r="J11" s="3"/>
      </tp>
      <tp>
        <v>367864764.39999998</v>
        <stp/>
        <stp>EM_S_STM07_IS</stp>
        <stp>4</stp>
        <stp>300558.SZ</stp>
        <stp>60</stp>
        <stp>2016-12-31</stp>
        <stp>1</stp>
        <tr r="J160" s="3"/>
      </tp>
      <tp>
        <v>159333585.34999999</v>
        <stp/>
        <stp>EM_S_STM07_IS</stp>
        <stp>4</stp>
        <stp>000566.SZ</stp>
        <stp>60</stp>
        <stp>2016-12-31</stp>
        <stp>1</stp>
        <tr r="J14" s="3"/>
      </tp>
      <tp>
        <v>50188819.659999996</v>
        <stp/>
        <stp>EM_S_STM07_IS</stp>
        <stp>4</stp>
        <stp>300562.SZ</stp>
        <stp>60</stp>
        <stp>2015-12-31</stp>
        <stp>1</stp>
        <tr r="I161" s="3"/>
      </tp>
      <tp>
        <v>250778916.08000001</v>
        <stp/>
        <stp>EM_S_STM07_IS</stp>
        <stp>4</stp>
        <stp>300558.SZ</stp>
        <stp>60</stp>
        <stp>2017-12-31</stp>
        <stp>1</stp>
        <tr r="K160" s="3"/>
      </tp>
      <tp>
        <v>81206688.590000004</v>
        <stp/>
        <stp>EM_S_STM07_IS</stp>
        <stp>4</stp>
        <stp>000566.SZ</stp>
        <stp>60</stp>
        <stp>2017-12-31</stp>
        <stp>1</stp>
        <tr r="K14" s="3"/>
      </tp>
      <tp>
        <v>21979622.579999998</v>
        <stp/>
        <stp>EM_S_STM07_IS</stp>
        <stp>4</stp>
        <stp>300573.SZ</stp>
        <stp>60</stp>
        <stp>2015-12-31</stp>
        <stp>1</stp>
        <tr r="I162" s="3"/>
      </tp>
      <tp>
        <v>54279327.950000003</v>
        <stp/>
        <stp>EM_S_STM07_IS</stp>
        <stp>4</stp>
        <stp>300573.SZ</stp>
        <stp>60</stp>
        <stp>2016-12-31</stp>
        <stp>1</stp>
        <tr r="J162" s="3"/>
      </tp>
      <tp>
        <v>17463984.609999999</v>
        <stp/>
        <stp>EM_S_STM07_IS</stp>
        <stp>4</stp>
        <stp>300562.SZ</stp>
        <stp>60</stp>
        <stp>2017-12-31</stp>
        <stp>1</stp>
        <tr r="K161" s="3"/>
      </tp>
      <tp>
        <v>343434939.98000002</v>
        <stp/>
        <stp>EM_S_STM07_IS</stp>
        <stp>4</stp>
        <stp>300558.SZ</stp>
        <stp>60</stp>
        <stp>2015-12-31</stp>
        <stp>1</stp>
        <tr r="I160" s="3"/>
      </tp>
      <tp>
        <v>197692505.08000001</v>
        <stp/>
        <stp>EM_S_STM07_IS</stp>
        <stp>4</stp>
        <stp>000566.SZ</stp>
        <stp>60</stp>
        <stp>2015-12-31</stp>
        <stp>1</stp>
        <tr r="I14" s="3"/>
      </tp>
      <tp>
        <v>38437842.810000002</v>
        <stp/>
        <stp>EM_S_STM07_IS</stp>
        <stp>4</stp>
        <stp>300573.SZ</stp>
        <stp>60</stp>
        <stp>2017-12-31</stp>
        <stp>1</stp>
        <tr r="K162" s="3"/>
      </tp>
      <tp>
        <v>80520708.659999996</v>
        <stp/>
        <stp>EM_S_STM07_IS</stp>
        <stp>4</stp>
        <stp>300562.SZ</stp>
        <stp>60</stp>
        <stp>2016-12-31</stp>
        <stp>1</stp>
        <tr r="J161" s="3"/>
      </tp>
      <tp>
        <v>113891379.22</v>
        <stp/>
        <stp>EM_S_STM07_IS</stp>
        <stp>4</stp>
        <stp>300595.SZ</stp>
        <stp>60</stp>
        <stp>2016-12-31</stp>
        <stp>1</stp>
        <tr r="J165" s="3"/>
      </tp>
      <tp>
        <v>65600505.520000003</v>
        <stp/>
        <stp>EM_S_STM07_IS</stp>
        <stp>4</stp>
        <stp>300584.SZ</stp>
        <stp>60</stp>
        <stp>2017-12-31</stp>
        <stp>1</stp>
        <tr r="K164" s="3"/>
      </tp>
      <tp>
        <v>-392150101.41000003</v>
        <stp/>
        <stp>EM_S_STM07_IS</stp>
        <stp>4</stp>
        <stp>000597.SZ</stp>
        <stp>60</stp>
        <stp>2015-12-31</stp>
        <stp>1</stp>
        <tr r="I16" s="3"/>
      </tp>
      <tp>
        <v>22372282.32</v>
        <stp/>
        <stp>EM_S_STM07_IS</stp>
        <stp>4</stp>
        <stp>000590.SZ</stp>
        <stp>60</stp>
        <stp>2015-12-31</stp>
        <stp>1</stp>
        <tr r="I15" s="3"/>
      </tp>
      <tp>
        <v>85755078.329999998</v>
        <stp/>
        <stp>EM_S_STM07_IS</stp>
        <stp>4</stp>
        <stp>300583.SZ</stp>
        <stp>60</stp>
        <stp>2017-12-31</stp>
        <stp>1</stp>
        <tr r="K163" s="3"/>
      </tp>
      <tp>
        <v>148589910.53</v>
        <stp/>
        <stp>EM_S_STM07_IS</stp>
        <stp>4</stp>
        <stp>300595.SZ</stp>
        <stp>60</stp>
        <stp>2017-12-31</stp>
        <stp>1</stp>
        <tr r="K165" s="3"/>
      </tp>
      <tp>
        <v>45236377.770000003</v>
        <stp/>
        <stp>EM_S_STM07_IS</stp>
        <stp>4</stp>
        <stp>300584.SZ</stp>
        <stp>60</stp>
        <stp>2016-12-31</stp>
        <stp>1</stp>
        <tr r="J164" s="3"/>
      </tp>
      <tp>
        <v>96348017.280000001</v>
        <stp/>
        <stp>EM_S_STM07_IS</stp>
        <stp>4</stp>
        <stp>300583.SZ</stp>
        <stp>60</stp>
        <stp>2016-12-31</stp>
        <stp>1</stp>
        <tr r="J163" s="3"/>
      </tp>
      <tp>
        <v>40328960.189999998</v>
        <stp/>
        <stp>EM_S_STM07_IS</stp>
        <stp>4</stp>
        <stp>300584.SZ</stp>
        <stp>60</stp>
        <stp>2015-12-31</stp>
        <stp>1</stp>
        <tr r="I164" s="3"/>
      </tp>
      <tp>
        <v>92057730.810000002</v>
        <stp/>
        <stp>EM_S_STM07_IS</stp>
        <stp>4</stp>
        <stp>000597.SZ</stp>
        <stp>60</stp>
        <stp>2017-12-31</stp>
        <stp>1</stp>
        <tr r="K16" s="3"/>
      </tp>
      <tp>
        <v>9905957.3800000008</v>
        <stp/>
        <stp>EM_S_STM07_IS</stp>
        <stp>4</stp>
        <stp>000590.SZ</stp>
        <stp>60</stp>
        <stp>2017-12-31</stp>
        <stp>1</stp>
        <tr r="K15" s="3"/>
      </tp>
      <tp>
        <v>185867275.59999999</v>
        <stp/>
        <stp>EM_S_STM07_IS</stp>
        <stp>4</stp>
        <stp>300583.SZ</stp>
        <stp>60</stp>
        <stp>2015-12-31</stp>
        <stp>1</stp>
        <tr r="I163" s="3"/>
      </tp>
      <tp>
        <v>88351882.159999996</v>
        <stp/>
        <stp>EM_S_STM07_IS</stp>
        <stp>4</stp>
        <stp>300595.SZ</stp>
        <stp>60</stp>
        <stp>2015-12-31</stp>
        <stp>1</stp>
        <tr r="I165" s="3"/>
      </tp>
      <tp>
        <v>26345157.399999999</v>
        <stp/>
        <stp>EM_S_STM07_IS</stp>
        <stp>4</stp>
        <stp>000597.SZ</stp>
        <stp>60</stp>
        <stp>2016-12-31</stp>
        <stp>1</stp>
        <tr r="J16" s="3"/>
      </tp>
      <tp>
        <v>50108188.579999998</v>
        <stp/>
        <stp>EM_S_STM07_IS</stp>
        <stp>4</stp>
        <stp>000590.SZ</stp>
        <stp>60</stp>
        <stp>2016-12-31</stp>
        <stp>1</stp>
        <tr r="J15" s="3"/>
      </tp>
      <tp>
        <v>61852851.799999997</v>
        <stp/>
        <stp>EM_S_STM07_IS</stp>
        <stp>4</stp>
        <stp>600267.SH</stp>
        <stp>60</stp>
        <stp>2016-12-31</stp>
        <stp>1</stp>
        <tr r="J196" s="3"/>
      </tp>
      <tp>
        <v>3292953303.96</v>
        <stp/>
        <stp>EM_S_STM07_IS</stp>
        <stp>4</stp>
        <stp>600276.SH</stp>
        <stp>60</stp>
        <stp>2017-12-31</stp>
        <stp>1</stp>
        <tr r="K198" s="3"/>
      </tp>
      <tp>
        <v>520059500.43000001</v>
        <stp/>
        <stp>EM_S_STM07_IS</stp>
        <stp>4</stp>
        <stp>600252.SH</stp>
        <stp>60</stp>
        <stp>2015-12-31</stp>
        <stp>1</stp>
        <tr r="I195" s="3"/>
      </tp>
      <tp>
        <v>38801436.020000003</v>
        <stp/>
        <stp>EM_S_STM07_IS</stp>
        <stp>4</stp>
        <stp>600272.SH</stp>
        <stp>60</stp>
        <stp>2017-12-31</stp>
        <stp>1</stp>
        <tr r="K197" s="3"/>
      </tp>
      <tp>
        <v>231566223.25</v>
        <stp/>
        <stp>EM_S_STM07_IS</stp>
        <stp>4</stp>
        <stp>600267.SH</stp>
        <stp>60</stp>
        <stp>2017-12-31</stp>
        <stp>1</stp>
        <tr r="K196" s="3"/>
      </tp>
      <tp>
        <v>2634194796.5500002</v>
        <stp/>
        <stp>EM_S_STM07_IS</stp>
        <stp>4</stp>
        <stp>600276.SH</stp>
        <stp>60</stp>
        <stp>2016-12-31</stp>
        <stp>1</stp>
        <tr r="J198" s="3"/>
      </tp>
      <tp>
        <v>20683388.879999999</v>
        <stp/>
        <stp>EM_S_STM07_IS</stp>
        <stp>4</stp>
        <stp>600272.SH</stp>
        <stp>60</stp>
        <stp>2016-12-31</stp>
        <stp>1</stp>
        <tr r="J197" s="3"/>
      </tp>
      <tp>
        <v>2223969791.8699999</v>
        <stp/>
        <stp>EM_S_STM07_IS</stp>
        <stp>4</stp>
        <stp>600276.SH</stp>
        <stp>60</stp>
        <stp>2015-12-31</stp>
        <stp>1</stp>
        <tr r="I198" s="3"/>
      </tp>
      <tp>
        <v>604909480.13999999</v>
        <stp/>
        <stp>EM_S_STM07_IS</stp>
        <stp>4</stp>
        <stp>600252.SH</stp>
        <stp>60</stp>
        <stp>2017-12-31</stp>
        <stp>1</stp>
        <tr r="K195" s="3"/>
      </tp>
      <tp>
        <v>19546374.530000001</v>
        <stp/>
        <stp>EM_S_STM07_IS</stp>
        <stp>4</stp>
        <stp>600272.SH</stp>
        <stp>60</stp>
        <stp>2015-12-31</stp>
        <stp>1</stp>
        <tr r="I197" s="3"/>
      </tp>
      <tp>
        <v>126300672.27</v>
        <stp/>
        <stp>EM_S_STM07_IS</stp>
        <stp>4</stp>
        <stp>600267.SH</stp>
        <stp>60</stp>
        <stp>2015-12-31</stp>
        <stp>1</stp>
        <tr r="I196" s="3"/>
      </tp>
      <tp>
        <v>489328286.14999998</v>
        <stp/>
        <stp>EM_S_STM07_IS</stp>
        <stp>4</stp>
        <stp>600252.SH</stp>
        <stp>60</stp>
        <stp>2016-12-31</stp>
        <stp>1</stp>
        <tr r="J195" s="3"/>
      </tp>
      <tp>
        <v>-337469549.75999999</v>
        <stp/>
        <stp>EM_S_STM07_IS</stp>
        <stp>4</stp>
        <stp>600227.SH</stp>
        <stp>60</stp>
        <stp>2016-12-31</stp>
        <stp>1</stp>
        <tr r="J194" s="3"/>
      </tp>
      <tp>
        <v>158223136.33000001</v>
        <stp/>
        <stp>EM_S_STM07_IS</stp>
        <stp>4</stp>
        <stp>600216.SH</stp>
        <stp>60</stp>
        <stp>2015-12-31</stp>
        <stp>1</stp>
        <tr r="I192" s="3"/>
      </tp>
      <tp>
        <v>90737288.920000002</v>
        <stp/>
        <stp>EM_S_STM07_IS</stp>
        <stp>4</stp>
        <stp>600211.SH</stp>
        <stp>60</stp>
        <stp>2015-12-31</stp>
        <stp>1</stp>
        <tr r="I191" s="3"/>
      </tp>
      <tp>
        <v>1853301.52</v>
        <stp/>
        <stp>EM_S_STM07_IS</stp>
        <stp>4</stp>
        <stp>600222.SH</stp>
        <stp>60</stp>
        <stp>2016-12-31</stp>
        <stp>1</stp>
        <tr r="J193" s="3"/>
      </tp>
      <tp>
        <v>38257983.18</v>
        <stp/>
        <stp>EM_S_STM07_IS</stp>
        <stp>4</stp>
        <stp>600227.SH</stp>
        <stp>60</stp>
        <stp>2017-12-31</stp>
        <stp>1</stp>
        <tr r="K194" s="3"/>
      </tp>
      <tp>
        <v>7367989.9500000002</v>
        <stp/>
        <stp>EM_S_STM07_IS</stp>
        <stp>4</stp>
        <stp>600222.SH</stp>
        <stp>60</stp>
        <stp>2017-12-31</stp>
        <stp>1</stp>
        <tr r="K193" s="3"/>
      </tp>
      <tp>
        <v>239540981.06999999</v>
        <stp/>
        <stp>EM_S_STM07_IS</stp>
        <stp>4</stp>
        <stp>600216.SH</stp>
        <stp>60</stp>
        <stp>2017-12-31</stp>
        <stp>1</stp>
        <tr r="K192" s="3"/>
      </tp>
      <tp>
        <v>234290877.59999999</v>
        <stp/>
        <stp>EM_S_STM07_IS</stp>
        <stp>4</stp>
        <stp>600211.SH</stp>
        <stp>60</stp>
        <stp>2017-12-31</stp>
        <stp>1</stp>
        <tr r="K191" s="3"/>
      </tp>
      <tp>
        <v>36365743.060000002</v>
        <stp/>
        <stp>EM_S_STM07_IS</stp>
        <stp>4</stp>
        <stp>600227.SH</stp>
        <stp>60</stp>
        <stp>2015-12-31</stp>
        <stp>1</stp>
        <tr r="I194" s="3"/>
      </tp>
      <tp>
        <v>444341965.70999998</v>
        <stp/>
        <stp>EM_S_STM07_IS</stp>
        <stp>4</stp>
        <stp>600216.SH</stp>
        <stp>60</stp>
        <stp>2016-12-31</stp>
        <stp>1</stp>
        <tr r="J192" s="3"/>
      </tp>
      <tp>
        <v>199397095.30000001</v>
        <stp/>
        <stp>EM_S_STM07_IS</stp>
        <stp>4</stp>
        <stp>600211.SH</stp>
        <stp>60</stp>
        <stp>2016-12-31</stp>
        <stp>1</stp>
        <tr r="J191" s="3"/>
      </tp>
      <tp>
        <v>4405741.74</v>
        <stp/>
        <stp>EM_S_STM07_IS</stp>
        <stp>4</stp>
        <stp>600222.SH</stp>
        <stp>60</stp>
        <stp>2015-12-31</stp>
        <stp>1</stp>
        <tr r="I193" s="3"/>
      </tp>
      <tp>
        <v>133706177.43000001</v>
        <stp/>
        <stp>EM_S_STM07_IS</stp>
        <stp>4</stp>
        <stp>600285.SH</stp>
        <stp>60</stp>
        <stp>2015-12-31</stp>
        <stp>1</stp>
        <tr r="I199" s="3"/>
      </tp>
      <tp>
        <v>347724309.01999998</v>
        <stp/>
        <stp>EM_S_STM07_IS</stp>
        <stp>4</stp>
        <stp>600285.SH</stp>
        <stp>60</stp>
        <stp>2016-12-31</stp>
        <stp>1</stp>
        <tr r="J199" s="3"/>
      </tp>
      <tp>
        <v>224927756.22999999</v>
        <stp/>
        <stp>EM_S_STM07_IS</stp>
        <stp>4</stp>
        <stp>600285.SH</stp>
        <stp>60</stp>
        <stp>2017-12-31</stp>
        <stp>1</stp>
        <tr r="K199" s="3"/>
      </tp>
      <tp>
        <v>260344337.09999999</v>
        <stp/>
        <stp>EM_S_STM07_IS</stp>
        <stp>4</stp>
        <stp>300204.SZ</stp>
        <stp>60</stp>
        <stp>2017-12-31</stp>
        <stp>1</stp>
        <tr r="K122" s="3"/>
      </tp>
      <tp>
        <v>37929783.82</v>
        <stp/>
        <stp>EM_S_STM07_IS</stp>
        <stp>4</stp>
        <stp>300206.SZ</stp>
        <stp>60</stp>
        <stp>2017-12-31</stp>
        <stp>1</stp>
        <tr r="K123" s="3"/>
      </tp>
      <tp>
        <v>5889584.5300000003</v>
        <stp/>
        <stp>EM_S_STM07_IS</stp>
        <stp>4</stp>
        <stp>300239.SZ</stp>
        <stp>60</stp>
        <stp>2015-12-31</stp>
        <stp>1</stp>
        <tr r="I126" s="3"/>
      </tp>
      <tp>
        <v>62477188.020000003</v>
        <stp/>
        <stp>EM_S_STM07_IS</stp>
        <stp>4</stp>
        <stp>300238.SZ</stp>
        <stp>60</stp>
        <stp>2015-12-31</stp>
        <stp>1</stp>
        <tr r="I125" s="3"/>
      </tp>
      <tp>
        <v>254871171.08000001</v>
        <stp/>
        <stp>EM_S_STM07_IS</stp>
        <stp>4</stp>
        <stp>300204.SZ</stp>
        <stp>60</stp>
        <stp>2016-12-31</stp>
        <stp>1</stp>
        <tr r="J122" s="3"/>
      </tp>
      <tp>
        <v>19465032.879999999</v>
        <stp/>
        <stp>EM_S_STM07_IS</stp>
        <stp>4</stp>
        <stp>300206.SZ</stp>
        <stp>60</stp>
        <stp>2016-12-31</stp>
        <stp>1</stp>
        <tr r="J123" s="3"/>
      </tp>
      <tp>
        <v>169204944.33000001</v>
        <stp/>
        <stp>EM_S_STM07_IS</stp>
        <stp>4</stp>
        <stp>300233.SZ</stp>
        <stp>60</stp>
        <stp>2015-12-31</stp>
        <stp>1</stp>
        <tr r="I124" s="3"/>
      </tp>
      <tp>
        <v>19226957.170000002</v>
        <stp/>
        <stp>EM_S_STM07_IS</stp>
        <stp>4</stp>
        <stp>300239.SZ</stp>
        <stp>60</stp>
        <stp>2016-12-31</stp>
        <stp>1</stp>
        <tr r="J126" s="3"/>
      </tp>
      <tp>
        <v>62780272.520000003</v>
        <stp/>
        <stp>EM_S_STM07_IS</stp>
        <stp>4</stp>
        <stp>300238.SZ</stp>
        <stp>60</stp>
        <stp>2016-12-31</stp>
        <stp>1</stp>
        <tr r="J125" s="3"/>
      </tp>
      <tp>
        <v>209416389.34999999</v>
        <stp/>
        <stp>EM_S_STM07_IS</stp>
        <stp>4</stp>
        <stp>300204.SZ</stp>
        <stp>60</stp>
        <stp>2015-12-31</stp>
        <stp>1</stp>
        <tr r="I122" s="3"/>
      </tp>
      <tp>
        <v>101000512.22</v>
        <stp/>
        <stp>EM_S_STM07_IS</stp>
        <stp>4</stp>
        <stp>300206.SZ</stp>
        <stp>60</stp>
        <stp>2015-12-31</stp>
        <stp>1</stp>
        <tr r="I123" s="3"/>
      </tp>
      <tp>
        <v>156247926.80000001</v>
        <stp/>
        <stp>EM_S_STM07_IS</stp>
        <stp>4</stp>
        <stp>300233.SZ</stp>
        <stp>60</stp>
        <stp>2016-12-31</stp>
        <stp>1</stp>
        <tr r="J124" s="3"/>
      </tp>
      <tp>
        <v>22416637.109999999</v>
        <stp/>
        <stp>EM_S_STM07_IS</stp>
        <stp>4</stp>
        <stp>300239.SZ</stp>
        <stp>60</stp>
        <stp>2017-12-31</stp>
        <stp>1</stp>
        <tr r="K126" s="3"/>
      </tp>
      <tp>
        <v>47723503.049999997</v>
        <stp/>
        <stp>EM_S_STM07_IS</stp>
        <stp>4</stp>
        <stp>300238.SZ</stp>
        <stp>60</stp>
        <stp>2017-12-31</stp>
        <stp>1</stp>
        <tr r="K125" s="3"/>
      </tp>
      <tp>
        <v>290254793.98000002</v>
        <stp/>
        <stp>EM_S_STM07_IS</stp>
        <stp>4</stp>
        <stp>300233.SZ</stp>
        <stp>60</stp>
        <stp>2017-12-31</stp>
        <stp>1</stp>
        <tr r="K124" s="3"/>
      </tp>
      <tp>
        <v>178315257.59999999</v>
        <stp/>
        <stp>EM_S_STM07_IS</stp>
        <stp>4</stp>
        <stp>300255.SZ</stp>
        <stp>60</stp>
        <stp>2016-12-31</stp>
        <stp>1</stp>
        <tr r="J130" s="3"/>
      </tp>
      <tp>
        <v>464091987.52999997</v>
        <stp/>
        <stp>EM_S_STM07_IS</stp>
        <stp>4</stp>
        <stp>300244.SZ</stp>
        <stp>60</stp>
        <stp>2017-12-31</stp>
        <stp>1</stp>
        <tr r="K127" s="3"/>
      </tp>
      <tp>
        <v>37559596.899999999</v>
        <stp/>
        <stp>EM_S_STM07_IS</stp>
        <stp>4</stp>
        <stp>300254.SZ</stp>
        <stp>60</stp>
        <stp>2016-12-31</stp>
        <stp>1</stp>
        <tr r="J129" s="3"/>
      </tp>
      <tp>
        <v>583125671.60000002</v>
        <stp/>
        <stp>EM_S_STM07_IS</stp>
        <stp>4</stp>
        <stp>300267.SZ</stp>
        <stp>60</stp>
        <stp>2015-12-31</stp>
        <stp>1</stp>
        <tr r="I131" s="3"/>
      </tp>
      <tp>
        <v>70714948.980000004</v>
        <stp/>
        <stp>EM_S_STM07_IS</stp>
        <stp>4</stp>
        <stp>300246.SZ</stp>
        <stp>60</stp>
        <stp>2017-12-31</stp>
        <stp>1</stp>
        <tr r="K128" s="3"/>
      </tp>
      <tp>
        <v>202312413.72</v>
        <stp/>
        <stp>EM_S_STM07_IS</stp>
        <stp>4</stp>
        <stp>300255.SZ</stp>
        <stp>60</stp>
        <stp>2017-12-31</stp>
        <stp>1</stp>
        <tr r="K130" s="3"/>
      </tp>
      <tp>
        <v>337950236.5</v>
        <stp/>
        <stp>EM_S_STM07_IS</stp>
        <stp>4</stp>
        <stp>300244.SZ</stp>
        <stp>60</stp>
        <stp>2016-12-31</stp>
        <stp>1</stp>
        <tr r="J127" s="3"/>
      </tp>
      <tp>
        <v>30894486.27</v>
        <stp/>
        <stp>EM_S_STM07_IS</stp>
        <stp>4</stp>
        <stp>300254.SZ</stp>
        <stp>60</stp>
        <stp>2017-12-31</stp>
        <stp>1</stp>
        <tr r="K129" s="3"/>
      </tp>
      <tp>
        <v>78702943.379999995</v>
        <stp/>
        <stp>EM_S_STM07_IS</stp>
        <stp>4</stp>
        <stp>300246.SZ</stp>
        <stp>60</stp>
        <stp>2016-12-31</stp>
        <stp>1</stp>
        <tr r="J128" s="3"/>
      </tp>
      <tp>
        <v>107632584.86</v>
        <stp/>
        <stp>EM_S_STM07_IS</stp>
        <stp>4</stp>
        <stp>300273.SZ</stp>
        <stp>60</stp>
        <stp>2015-12-31</stp>
        <stp>1</stp>
        <tr r="I132" s="3"/>
      </tp>
      <tp>
        <v>178785435.49000001</v>
        <stp/>
        <stp>EM_S_STM07_IS</stp>
        <stp>4</stp>
        <stp>300244.SZ</stp>
        <stp>60</stp>
        <stp>2015-12-31</stp>
        <stp>1</stp>
        <tr r="I127" s="3"/>
      </tp>
      <tp>
        <v>514799099.69999999</v>
        <stp/>
        <stp>EM_S_STM07_IS</stp>
        <stp>4</stp>
        <stp>300267.SZ</stp>
        <stp>60</stp>
        <stp>2017-12-31</stp>
        <stp>1</stp>
        <tr r="K131" s="3"/>
      </tp>
      <tp>
        <v>29291715.300000001</v>
        <stp/>
        <stp>EM_S_STM07_IS</stp>
        <stp>4</stp>
        <stp>300246.SZ</stp>
        <stp>60</stp>
        <stp>2015-12-31</stp>
        <stp>1</stp>
        <tr r="I128" s="3"/>
      </tp>
      <tp>
        <v>96120013.609999999</v>
        <stp/>
        <stp>EM_S_STM07_IS</stp>
        <stp>4</stp>
        <stp>300273.SZ</stp>
        <stp>60</stp>
        <stp>2016-12-31</stp>
        <stp>1</stp>
        <tr r="J132" s="3"/>
      </tp>
      <tp>
        <v>156673865.22</v>
        <stp/>
        <stp>EM_S_STM07_IS</stp>
        <stp>4</stp>
        <stp>300255.SZ</stp>
        <stp>60</stp>
        <stp>2015-12-31</stp>
        <stp>1</stp>
        <tr r="I130" s="3"/>
      </tp>
      <tp>
        <v>29054783.109999999</v>
        <stp/>
        <stp>EM_S_STM07_IS</stp>
        <stp>4</stp>
        <stp>300254.SZ</stp>
        <stp>60</stp>
        <stp>2015-12-31</stp>
        <stp>1</stp>
        <tr r="I129" s="3"/>
      </tp>
      <tp>
        <v>781703988.85000002</v>
        <stp/>
        <stp>EM_S_STM07_IS</stp>
        <stp>4</stp>
        <stp>300267.SZ</stp>
        <stp>60</stp>
        <stp>2016-12-31</stp>
        <stp>1</stp>
        <tr r="J131" s="3"/>
      </tp>
      <tp>
        <v>96890726.730000004</v>
        <stp/>
        <stp>EM_S_STM07_IS</stp>
        <stp>4</stp>
        <stp>300273.SZ</stp>
        <stp>60</stp>
        <stp>2017-12-31</stp>
        <stp>1</stp>
        <tr r="K132" s="3"/>
      </tp>
      <tp>
        <v>101019439.31</v>
        <stp/>
        <stp>EM_S_STM07_IS</stp>
        <stp>4</stp>
        <stp>300289.SZ</stp>
        <stp>60</stp>
        <stp>2017-12-31</stp>
        <stp>1</stp>
        <tr r="K133" s="3"/>
      </tp>
      <tp>
        <v>114495779.12</v>
        <stp/>
        <stp>EM_S_STM07_IS</stp>
        <stp>4</stp>
        <stp>300298.SZ</stp>
        <stp>60</stp>
        <stp>2016-12-31</stp>
        <stp>1</stp>
        <tr r="J135" s="3"/>
      </tp>
      <tp>
        <v>277554725.56999999</v>
        <stp/>
        <stp>EM_S_STM07_IS</stp>
        <stp>4</stp>
        <stp>300294.SZ</stp>
        <stp>60</stp>
        <stp>2016-12-31</stp>
        <stp>1</stp>
        <tr r="J134" s="3"/>
      </tp>
      <tp>
        <v>91629627.519999996</v>
        <stp/>
        <stp>EM_S_STM07_IS</stp>
        <stp>4</stp>
        <stp>300289.SZ</stp>
        <stp>60</stp>
        <stp>2016-12-31</stp>
        <stp>1</stp>
        <tr r="J133" s="3"/>
      </tp>
      <tp>
        <v>257945602.41</v>
        <stp/>
        <stp>EM_S_STM07_IS</stp>
        <stp>4</stp>
        <stp>300298.SZ</stp>
        <stp>60</stp>
        <stp>2017-12-31</stp>
        <stp>1</stp>
        <tr r="K135" s="3"/>
      </tp>
      <tp>
        <v>364931186.81999999</v>
        <stp/>
        <stp>EM_S_STM07_IS</stp>
        <stp>4</stp>
        <stp>300294.SZ</stp>
        <stp>60</stp>
        <stp>2017-12-31</stp>
        <stp>1</stp>
        <tr r="K134" s="3"/>
      </tp>
      <tp>
        <v>178122742.53</v>
        <stp/>
        <stp>EM_S_STM07_IS</stp>
        <stp>4</stp>
        <stp>300289.SZ</stp>
        <stp>60</stp>
        <stp>2015-12-31</stp>
        <stp>1</stp>
        <tr r="I133" s="3"/>
      </tp>
      <tp>
        <v>143113598.84</v>
        <stp/>
        <stp>EM_S_STM07_IS</stp>
        <stp>4</stp>
        <stp>300298.SZ</stp>
        <stp>60</stp>
        <stp>2015-12-31</stp>
        <stp>1</stp>
        <tr r="I135" s="3"/>
      </tp>
      <tp>
        <v>167045137.19</v>
        <stp/>
        <stp>EM_S_STM07_IS</stp>
        <stp>4</stp>
        <stp>300294.SZ</stp>
        <stp>60</stp>
        <stp>2015-12-31</stp>
        <stp>1</stp>
        <tr r="I134" s="3"/>
      </tp>
      <tp>
        <v>218048163.59</v>
        <stp/>
        <stp>EM_S_STM07_IS</stp>
        <stp>4</stp>
        <stp>600351.SH</stp>
        <stp>60</stp>
        <stp>2015-12-31</stp>
        <stp>1</stp>
        <tr r="I202" s="3"/>
      </tp>
      <tp>
        <v>199820732.38999999</v>
        <stp/>
        <stp>EM_S_STM07_IS</stp>
        <stp>4</stp>
        <stp>600351.SH</stp>
        <stp>60</stp>
        <stp>2017-12-31</stp>
        <stp>1</stp>
        <tr r="K202" s="3"/>
      </tp>
      <tp>
        <v>27040733.120000001</v>
        <stp/>
        <stp>EM_S_STM07_IS</stp>
        <stp>4</stp>
        <stp>600351.SH</stp>
        <stp>60</stp>
        <stp>2016-12-31</stp>
        <stp>1</stp>
        <tr r="J202" s="3"/>
      </tp>
      <tp>
        <v>407611851.79000002</v>
        <stp/>
        <stp>EM_S_STM07_IS</stp>
        <stp>4</stp>
        <stp>600329.SH</stp>
        <stp>60</stp>
        <stp>2016-12-31</stp>
        <stp>1</stp>
        <tr r="J200" s="3"/>
      </tp>
      <tp>
        <v>2118755620.9000001</v>
        <stp/>
        <stp>EM_S_STM07_IS</stp>
        <stp>4</stp>
        <stp>600332.SH</stp>
        <stp>60</stp>
        <stp>2017-12-31</stp>
        <stp>1</stp>
        <tr r="K201" s="3"/>
      </tp>
      <tp>
        <v>473260607.67000002</v>
        <stp/>
        <stp>EM_S_STM07_IS</stp>
        <stp>4</stp>
        <stp>600329.SH</stp>
        <stp>60</stp>
        <stp>2017-12-31</stp>
        <stp>1</stp>
        <tr r="K200" s="3"/>
      </tp>
      <tp>
        <v>1558673995.1700001</v>
        <stp/>
        <stp>EM_S_STM07_IS</stp>
        <stp>4</stp>
        <stp>600332.SH</stp>
        <stp>60</stp>
        <stp>2016-12-31</stp>
        <stp>1</stp>
        <tr r="J201" s="3"/>
      </tp>
      <tp>
        <v>1345286972.1900001</v>
        <stp/>
        <stp>EM_S_STM07_IS</stp>
        <stp>4</stp>
        <stp>600332.SH</stp>
        <stp>60</stp>
        <stp>2015-12-31</stp>
        <stp>1</stp>
        <tr r="I201" s="3"/>
      </tp>
      <tp>
        <v>457868106.82999998</v>
        <stp/>
        <stp>EM_S_STM07_IS</stp>
        <stp>4</stp>
        <stp>600329.SH</stp>
        <stp>60</stp>
        <stp>2015-12-31</stp>
        <stp>1</stp>
        <tr r="I200" s="3"/>
      </tp>
      <tp>
        <v>821793174.89999998</v>
        <stp/>
        <stp>EM_S_STM07_IS</stp>
        <stp>4</stp>
        <stp>600380.SH</stp>
        <stp>60</stp>
        <stp>2015-12-31</stp>
        <stp>1</stp>
        <tr r="I203" s="3"/>
      </tp>
      <tp>
        <v>974407881.96000004</v>
        <stp/>
        <stp>EM_S_STM07_IS</stp>
        <stp>4</stp>
        <stp>600380.SH</stp>
        <stp>60</stp>
        <stp>2016-12-31</stp>
        <stp>1</stp>
        <tr r="J203" s="3"/>
      </tp>
      <tp>
        <v>4672730855.7299995</v>
        <stp/>
        <stp>EM_S_STM07_IS</stp>
        <stp>4</stp>
        <stp>600380.SH</stp>
        <stp>60</stp>
        <stp>2017-12-31</stp>
        <stp>1</stp>
        <tr r="K203" s="3"/>
      </tp>
      <tp>
        <v>48148494.659999996</v>
        <stp/>
        <stp>EM_S_STM07_IS</stp>
        <stp>4</stp>
        <stp>300318.SZ</stp>
        <stp>60</stp>
        <stp>2016-12-31</stp>
        <stp>1</stp>
        <tr r="J137" s="3"/>
      </tp>
      <tp>
        <v>62165928.049999997</v>
        <stp/>
        <stp>EM_S_STM07_IS</stp>
        <stp>4</stp>
        <stp>300314.SZ</stp>
        <stp>60</stp>
        <stp>2016-12-31</stp>
        <stp>1</stp>
        <tr r="J136" s="3"/>
      </tp>
      <tp>
        <v>149817542.44999999</v>
        <stp/>
        <stp>EM_S_STM07_IS</stp>
        <stp>4</stp>
        <stp>300326.SZ</stp>
        <stp>60</stp>
        <stp>2015-12-31</stp>
        <stp>1</stp>
        <tr r="I138" s="3"/>
      </tp>
      <tp>
        <v>47250114.93</v>
        <stp/>
        <stp>EM_S_STM07_IS</stp>
        <stp>4</stp>
        <stp>300318.SZ</stp>
        <stp>60</stp>
        <stp>2017-12-31</stp>
        <stp>1</stp>
        <tr r="K137" s="3"/>
      </tp>
      <tp>
        <v>47033169.43</v>
        <stp/>
        <stp>EM_S_STM07_IS</stp>
        <stp>4</stp>
        <stp>300314.SZ</stp>
        <stp>60</stp>
        <stp>2017-12-31</stp>
        <stp>1</stp>
        <tr r="K136" s="3"/>
      </tp>
      <tp>
        <v>193990434.56</v>
        <stp/>
        <stp>EM_S_STM07_IS</stp>
        <stp>4</stp>
        <stp>300326.SZ</stp>
        <stp>60</stp>
        <stp>2017-12-31</stp>
        <stp>1</stp>
        <tr r="K138" s="3"/>
      </tp>
      <tp>
        <v>15480593.210000001</v>
        <stp/>
        <stp>EM_S_STM07_IS</stp>
        <stp>4</stp>
        <stp>300318.SZ</stp>
        <stp>60</stp>
        <stp>2015-12-31</stp>
        <stp>1</stp>
        <tr r="I137" s="3"/>
      </tp>
      <tp>
        <v>44934202.43</v>
        <stp/>
        <stp>EM_S_STM07_IS</stp>
        <stp>4</stp>
        <stp>300314.SZ</stp>
        <stp>60</stp>
        <stp>2015-12-31</stp>
        <stp>1</stp>
        <tr r="I136" s="3"/>
      </tp>
      <tp>
        <v>165131521.09999999</v>
        <stp/>
        <stp>EM_S_STM07_IS</stp>
        <stp>4</stp>
        <stp>300326.SZ</stp>
        <stp>60</stp>
        <stp>2016-12-31</stp>
        <stp>1</stp>
        <tr r="J138" s="3"/>
      </tp>
      <tp>
        <v>143124985.90000001</v>
        <stp/>
        <stp>EM_S_STM07_IS</stp>
        <stp>4</stp>
        <stp>300358.SZ</stp>
        <stp>60</stp>
        <stp>2016-12-31</stp>
        <stp>1</stp>
        <tr r="J141" s="3"/>
      </tp>
      <tp>
        <v>332173166.56999999</v>
        <stp/>
        <stp>EM_S_STM07_IS</stp>
        <stp>4</stp>
        <stp>300347.SZ</stp>
        <stp>60</stp>
        <stp>2017-12-31</stp>
        <stp>1</stp>
        <tr r="K139" s="3"/>
      </tp>
      <tp>
        <v>129200974.47</v>
        <stp/>
        <stp>EM_S_STM07_IS</stp>
        <stp>4</stp>
        <stp>300357.SZ</stp>
        <stp>60</stp>
        <stp>2016-12-31</stp>
        <stp>1</stp>
        <tr r="J140" s="3"/>
      </tp>
      <tp>
        <v>105634513.68000001</v>
        <stp/>
        <stp>EM_S_STM07_IS</stp>
        <stp>4</stp>
        <stp>300363.SZ</stp>
        <stp>60</stp>
        <stp>2015-12-31</stp>
        <stp>1</stp>
        <tr r="I142" s="3"/>
      </tp>
      <tp>
        <v>160396188.13999999</v>
        <stp/>
        <stp>EM_S_STM07_IS</stp>
        <stp>4</stp>
        <stp>300358.SZ</stp>
        <stp>60</stp>
        <stp>2017-12-31</stp>
        <stp>1</stp>
        <tr r="K141" s="3"/>
      </tp>
      <tp>
        <v>156780727.88</v>
        <stp/>
        <stp>EM_S_STM07_IS</stp>
        <stp>4</stp>
        <stp>300347.SZ</stp>
        <stp>60</stp>
        <stp>2016-12-31</stp>
        <stp>1</stp>
        <tr r="J139" s="3"/>
      </tp>
      <tp>
        <v>186103945.40000001</v>
        <stp/>
        <stp>EM_S_STM07_IS</stp>
        <stp>4</stp>
        <stp>300357.SZ</stp>
        <stp>60</stp>
        <stp>2017-12-31</stp>
        <stp>1</stp>
        <tr r="K140" s="3"/>
      </tp>
      <tp>
        <v>173891457.37</v>
        <stp/>
        <stp>EM_S_STM07_IS</stp>
        <stp>4</stp>
        <stp>300347.SZ</stp>
        <stp>60</stp>
        <stp>2015-12-31</stp>
        <stp>1</stp>
        <tr r="I139" s="3"/>
      </tp>
      <tp>
        <v>94497738.370000005</v>
        <stp/>
        <stp>EM_S_STM07_IS</stp>
        <stp>4</stp>
        <stp>300363.SZ</stp>
        <stp>60</stp>
        <stp>2017-12-31</stp>
        <stp>1</stp>
        <tr r="K142" s="3"/>
      </tp>
      <tp>
        <v>153389016.72999999</v>
        <stp/>
        <stp>EM_S_STM07_IS</stp>
        <stp>4</stp>
        <stp>300358.SZ</stp>
        <stp>60</stp>
        <stp>2015-12-31</stp>
        <stp>1</stp>
        <tr r="I141" s="3"/>
      </tp>
      <tp>
        <v>117816572.84</v>
        <stp/>
        <stp>EM_S_STM07_IS</stp>
        <stp>4</stp>
        <stp>300357.SZ</stp>
        <stp>60</stp>
        <stp>2015-12-31</stp>
        <stp>1</stp>
        <tr r="I140" s="3"/>
      </tp>
      <tp>
        <v>162446609.65000001</v>
        <stp/>
        <stp>EM_S_STM07_IS</stp>
        <stp>4</stp>
        <stp>300363.SZ</stp>
        <stp>60</stp>
        <stp>2016-12-31</stp>
        <stp>1</stp>
        <tr r="J142" s="3"/>
      </tp>
      <tp>
        <v>157520402.41999999</v>
        <stp/>
        <stp>EM_S_STM07_IS</stp>
        <stp>4</stp>
        <stp>300396.SZ</stp>
        <stp>60</stp>
        <stp>2016-12-31</stp>
        <stp>1</stp>
        <tr r="J144" s="3"/>
      </tp>
      <tp>
        <v>104834398.48</v>
        <stp/>
        <stp>EM_S_STM07_IS</stp>
        <stp>4</stp>
        <stp>300381.SZ</stp>
        <stp>60</stp>
        <stp>2017-12-31</stp>
        <stp>1</stp>
        <tr r="K143" s="3"/>
      </tp>
      <tp>
        <v>211129656.25</v>
        <stp/>
        <stp>EM_S_STM07_IS</stp>
        <stp>4</stp>
        <stp>300396.SZ</stp>
        <stp>60</stp>
        <stp>2017-12-31</stp>
        <stp>1</stp>
        <tr r="K144" s="3"/>
      </tp>
      <tp>
        <v>145314127.81999999</v>
        <stp/>
        <stp>EM_S_STM07_IS</stp>
        <stp>4</stp>
        <stp>300381.SZ</stp>
        <stp>60</stp>
        <stp>2016-12-31</stp>
        <stp>1</stp>
        <tr r="J143" s="3"/>
      </tp>
      <tp>
        <v>80266995.870000005</v>
        <stp/>
        <stp>EM_S_STM07_IS</stp>
        <stp>4</stp>
        <stp>300381.SZ</stp>
        <stp>60</stp>
        <stp>2015-12-31</stp>
        <stp>1</stp>
        <tr r="I143" s="3"/>
      </tp>
      <tp>
        <v>119947987.92</v>
        <stp/>
        <stp>EM_S_STM07_IS</stp>
        <stp>4</stp>
        <stp>300396.SZ</stp>
        <stp>60</stp>
        <stp>2015-12-31</stp>
        <stp>1</stp>
        <tr r="I144" s="3"/>
      </tp>
      <tp>
        <v>2318233078.1300001</v>
        <stp/>
        <stp>EM_S_STM07_IS</stp>
        <stp>4</stp>
        <stp>600079.SH</stp>
        <stp>60</stp>
        <stp>2017-12-31</stp>
        <stp>1</stp>
        <tr r="K184" s="3"/>
      </tp>
      <tp>
        <v>42658853.770000003</v>
        <stp/>
        <stp>EM_S_STM07_IS</stp>
        <stp>4</stp>
        <stp>600055.SH</stp>
        <stp>60</stp>
        <stp>2015-12-31</stp>
        <stp>1</stp>
        <tr r="I181" s="3"/>
      </tp>
      <tp>
        <v>718766959.90999997</v>
        <stp/>
        <stp>EM_S_STM07_IS</stp>
        <stp>4</stp>
        <stp>600056.SH</stp>
        <stp>60</stp>
        <stp>2015-12-31</stp>
        <stp>1</stp>
        <tr r="I182" s="3"/>
      </tp>
      <tp>
        <v>739247156.33000004</v>
        <stp/>
        <stp>EM_S_STM07_IS</stp>
        <stp>4</stp>
        <stp>600062.SH</stp>
        <stp>60</stp>
        <stp>2016-12-31</stp>
        <stp>1</stp>
        <tr r="J183" s="3"/>
      </tp>
      <tp>
        <v>1080146941.5799999</v>
        <stp/>
        <stp>EM_S_STM07_IS</stp>
        <stp>4</stp>
        <stp>600079.SH</stp>
        <stp>60</stp>
        <stp>2016-12-31</stp>
        <stp>1</stp>
        <tr r="J184" s="3"/>
      </tp>
      <tp>
        <v>882100045.14999998</v>
        <stp/>
        <stp>EM_S_STM07_IS</stp>
        <stp>4</stp>
        <stp>600062.SH</stp>
        <stp>60</stp>
        <stp>2017-12-31</stp>
        <stp>1</stp>
        <tr r="K183" s="3"/>
      </tp>
      <tp>
        <v>853223936.84000003</v>
        <stp/>
        <stp>EM_S_STM07_IS</stp>
        <stp>4</stp>
        <stp>600079.SH</stp>
        <stp>60</stp>
        <stp>2015-12-31</stp>
        <stp>1</stp>
        <tr r="I184" s="3"/>
      </tp>
      <tp>
        <v>101102358.58</v>
        <stp/>
        <stp>EM_S_STM07_IS</stp>
        <stp>4</stp>
        <stp>600055.SH</stp>
        <stp>60</stp>
        <stp>2017-12-31</stp>
        <stp>1</stp>
        <tr r="K181" s="3"/>
      </tp>
      <tp>
        <v>1542675795.1500001</v>
        <stp/>
        <stp>EM_S_STM07_IS</stp>
        <stp>4</stp>
        <stp>600056.SH</stp>
        <stp>60</stp>
        <stp>2017-12-31</stp>
        <stp>1</stp>
        <tr r="K182" s="3"/>
      </tp>
      <tp>
        <v>68385792.349999994</v>
        <stp/>
        <stp>EM_S_STM07_IS</stp>
        <stp>4</stp>
        <stp>600055.SH</stp>
        <stp>60</stp>
        <stp>2016-12-31</stp>
        <stp>1</stp>
        <tr r="J181" s="3"/>
      </tp>
      <tp>
        <v>1118651370.1199999</v>
        <stp/>
        <stp>EM_S_STM07_IS</stp>
        <stp>4</stp>
        <stp>600056.SH</stp>
        <stp>60</stp>
        <stp>2016-12-31</stp>
        <stp>1</stp>
        <tr r="J182" s="3"/>
      </tp>
      <tp>
        <v>664821649.36000001</v>
        <stp/>
        <stp>EM_S_STM07_IS</stp>
        <stp>4</stp>
        <stp>600062.SH</stp>
        <stp>60</stp>
        <stp>2015-12-31</stp>
        <stp>1</stp>
        <tr r="I183" s="3"/>
      </tp>
      <tp>
        <v>64275544.530000001</v>
        <stp/>
        <stp>EM_S_STM07_IS</stp>
        <stp>4</stp>
        <stp>600090.SH</stp>
        <stp>60</stp>
        <stp>2015-12-31</stp>
        <stp>1</stp>
        <tr r="I187" s="3"/>
      </tp>
      <tp>
        <v>1465097915.9000001</v>
        <stp/>
        <stp>EM_S_STM07_IS</stp>
        <stp>4</stp>
        <stp>600085.SH</stp>
        <stp>60</stp>
        <stp>2015-12-31</stp>
        <stp>1</stp>
        <tr r="I186" s="3"/>
      </tp>
      <tp>
        <v>25756822.100000001</v>
        <stp/>
        <stp>EM_S_STM07_IS</stp>
        <stp>4</stp>
        <stp>600080.SH</stp>
        <stp>60</stp>
        <stp>2015-12-31</stp>
        <stp>1</stp>
        <tr r="I185" s="3"/>
      </tp>
      <tp>
        <v>1562183161.3499999</v>
        <stp/>
        <stp>EM_S_STM07_IS</stp>
        <stp>4</stp>
        <stp>600085.SH</stp>
        <stp>60</stp>
        <stp>2016-12-31</stp>
        <stp>1</stp>
        <tr r="J186" s="3"/>
      </tp>
      <tp>
        <v>27807727.77</v>
        <stp/>
        <stp>EM_S_STM07_IS</stp>
        <stp>4</stp>
        <stp>600080.SH</stp>
        <stp>60</stp>
        <stp>2016-12-31</stp>
        <stp>1</stp>
        <tr r="J185" s="3"/>
      </tp>
      <tp>
        <v>581013703.98000002</v>
        <stp/>
        <stp>EM_S_STM07_IS</stp>
        <stp>4</stp>
        <stp>600090.SH</stp>
        <stp>60</stp>
        <stp>2017-12-31</stp>
        <stp>1</stp>
        <tr r="K187" s="3"/>
      </tp>
      <tp>
        <v>1741717326.45</v>
        <stp/>
        <stp>EM_S_STM07_IS</stp>
        <stp>4</stp>
        <stp>600085.SH</stp>
        <stp>60</stp>
        <stp>2017-12-31</stp>
        <stp>1</stp>
        <tr r="K186" s="3"/>
      </tp>
      <tp>
        <v>53811886.630000003</v>
        <stp/>
        <stp>EM_S_STM07_IS</stp>
        <stp>4</stp>
        <stp>600080.SH</stp>
        <stp>60</stp>
        <stp>2017-12-31</stp>
        <stp>1</stp>
        <tr r="K185" s="3"/>
      </tp>
      <tp>
        <v>551264426.71000004</v>
        <stp/>
        <stp>EM_S_STM07_IS</stp>
        <stp>4</stp>
        <stp>600090.SH</stp>
        <stp>60</stp>
        <stp>2016-12-31</stp>
        <stp>1</stp>
        <tr r="J187" s="3"/>
      </tp>
      <tp>
        <v>281782567.36000001</v>
        <stp/>
        <stp>EM_S_STM07_IS</stp>
        <stp>4</stp>
        <stp>300009.SZ</stp>
        <stp>60</stp>
        <stp>2017-12-31</stp>
        <stp>1</stp>
        <tr r="K104" s="3"/>
      </tp>
      <tp>
        <v>1281880306.48</v>
        <stp/>
        <stp>EM_S_STM07_IS</stp>
        <stp>4</stp>
        <stp>000028.SZ</stp>
        <stp>60</stp>
        <stp>2016-12-31</stp>
        <stp>1</stp>
        <tr r="J3" s="3"/>
      </tp>
      <tp>
        <v>567111519.76999998</v>
        <stp/>
        <stp>EM_S_STM07_IS</stp>
        <stp>4</stp>
        <stp>300015.SZ</stp>
        <stp>60</stp>
        <stp>2016-12-31</stp>
        <stp>1</stp>
        <tr r="J105" s="3"/>
      </tp>
      <tp>
        <v>46063332.840000004</v>
        <stp/>
        <stp>EM_S_STM07_IS</stp>
        <stp>4</stp>
        <stp>300006.SZ</stp>
        <stp>60</stp>
        <stp>2017-12-31</stp>
        <stp>1</stp>
        <tr r="K103" s="3"/>
      </tp>
      <tp>
        <v>15505086.300000001</v>
        <stp/>
        <stp>EM_S_STM07_IS</stp>
        <stp>4</stp>
        <stp>300016.SZ</stp>
        <stp>60</stp>
        <stp>2016-12-31</stp>
        <stp>1</stp>
        <tr r="J106" s="3"/>
      </tp>
      <tp>
        <v>536234422.75999999</v>
        <stp/>
        <stp>EM_S_STM07_IS</stp>
        <stp>4</stp>
        <stp>300026.SZ</stp>
        <stp>60</stp>
        <stp>2015-12-31</stp>
        <stp>1</stp>
        <tr r="I107" s="3"/>
      </tp>
      <tp>
        <v>993679922.29999995</v>
        <stp/>
        <stp>EM_S_STM07_IS</stp>
        <stp>4</stp>
        <stp>300003.SZ</stp>
        <stp>60</stp>
        <stp>2017-12-31</stp>
        <stp>1</stp>
        <tr r="K102" s="3"/>
      </tp>
      <tp>
        <v>197872875.59</v>
        <stp/>
        <stp>EM_S_STM07_IS</stp>
        <stp>4</stp>
        <stp>300009.SZ</stp>
        <stp>60</stp>
        <stp>2016-12-31</stp>
        <stp>1</stp>
        <tr r="J104" s="3"/>
      </tp>
      <tp>
        <v>281648520.79000002</v>
        <stp/>
        <stp>EM_S_STM07_IS</stp>
        <stp>4</stp>
        <stp>300039.SZ</stp>
        <stp>60</stp>
        <stp>2015-12-31</stp>
        <stp>1</stp>
        <tr r="I109" s="3"/>
      </tp>
      <tp>
        <v>1156738846.0899999</v>
        <stp/>
        <stp>EM_S_STM07_IS</stp>
        <stp>4</stp>
        <stp>000028.SZ</stp>
        <stp>60</stp>
        <stp>2017-12-31</stp>
        <stp>1</stp>
        <tr r="K3" s="3"/>
      </tp>
      <tp>
        <v>787347909.22000003</v>
        <stp/>
        <stp>EM_S_STM07_IS</stp>
        <stp>4</stp>
        <stp>200028.SZ</stp>
        <stp>60</stp>
        <stp>2015-12-31</stp>
        <stp>1</stp>
        <tr r="I101" s="3"/>
      </tp>
      <tp>
        <v>792760954.90999997</v>
        <stp/>
        <stp>EM_S_STM07_IS</stp>
        <stp>4</stp>
        <stp>300015.SZ</stp>
        <stp>60</stp>
        <stp>2017-12-31</stp>
        <stp>1</stp>
        <tr r="K105" s="3"/>
      </tp>
      <tp>
        <v>6857151.71</v>
        <stp/>
        <stp>EM_S_STM07_IS</stp>
        <stp>4</stp>
        <stp>000004.SZ</stp>
        <stp>60</stp>
        <stp>2015-12-31</stp>
        <stp>1</stp>
        <tr r="I2" s="3"/>
      </tp>
      <tp>
        <v>1253188.78</v>
        <stp/>
        <stp>EM_S_STM07_IS</stp>
        <stp>4</stp>
        <stp>300006.SZ</stp>
        <stp>60</stp>
        <stp>2016-12-31</stp>
        <stp>1</stp>
        <tr r="J103" s="3"/>
      </tp>
      <tp>
        <v>118816656.25</v>
        <stp/>
        <stp>EM_S_STM07_IS</stp>
        <stp>4</stp>
        <stp>300016.SZ</stp>
        <stp>60</stp>
        <stp>2017-12-31</stp>
        <stp>1</stp>
        <tr r="K106" s="3"/>
      </tp>
      <tp>
        <v>41282174.659999996</v>
        <stp/>
        <stp>EM_S_STM07_IS</stp>
        <stp>4</stp>
        <stp>300030.SZ</stp>
        <stp>60</stp>
        <stp>2015-12-31</stp>
        <stp>1</stp>
        <tr r="I108" s="3"/>
      </tp>
      <tp>
        <v>746708040.37</v>
        <stp/>
        <stp>EM_S_STM07_IS</stp>
        <stp>4</stp>
        <stp>300003.SZ</stp>
        <stp>60</stp>
        <stp>2016-12-31</stp>
        <stp>1</stp>
        <tr r="J102" s="3"/>
      </tp>
      <tp>
        <v>132431008.51000001</v>
        <stp/>
        <stp>EM_S_STM07_IS</stp>
        <stp>4</stp>
        <stp>300009.SZ</stp>
        <stp>60</stp>
        <stp>2015-12-31</stp>
        <stp>1</stp>
        <tr r="I104" s="3"/>
      </tp>
      <tp>
        <v>282606841.72000003</v>
        <stp/>
        <stp>EM_S_STM07_IS</stp>
        <stp>4</stp>
        <stp>300039.SZ</stp>
        <stp>60</stp>
        <stp>2016-12-31</stp>
        <stp>1</stp>
        <tr r="J109" s="3"/>
      </tp>
      <tp>
        <v>1281880306.48</v>
        <stp/>
        <stp>EM_S_STM07_IS</stp>
        <stp>4</stp>
        <stp>200028.SZ</stp>
        <stp>60</stp>
        <stp>2016-12-31</stp>
        <stp>1</stp>
        <tr r="J101" s="3"/>
      </tp>
      <tp>
        <v>39716316.219999999</v>
        <stp/>
        <stp>EM_S_STM07_IS</stp>
        <stp>4</stp>
        <stp>000004.SZ</stp>
        <stp>60</stp>
        <stp>2016-12-31</stp>
        <stp>1</stp>
        <tr r="J2" s="3"/>
      </tp>
      <tp>
        <v>20397380.57</v>
        <stp/>
        <stp>EM_S_STM07_IS</stp>
        <stp>4</stp>
        <stp>300006.SZ</stp>
        <stp>60</stp>
        <stp>2015-12-31</stp>
        <stp>1</stp>
        <tr r="I103" s="3"/>
      </tp>
      <tp>
        <v>447206660.69999999</v>
        <stp/>
        <stp>EM_S_STM07_IS</stp>
        <stp>4</stp>
        <stp>300026.SZ</stp>
        <stp>60</stp>
        <stp>2017-12-31</stp>
        <stp>1</stp>
        <tr r="K107" s="3"/>
      </tp>
      <tp>
        <v>30495286.73</v>
        <stp/>
        <stp>EM_S_STM07_IS</stp>
        <stp>4</stp>
        <stp>300030.SZ</stp>
        <stp>60</stp>
        <stp>2016-12-31</stp>
        <stp>1</stp>
        <tr r="J108" s="3"/>
      </tp>
      <tp>
        <v>595991039.11000001</v>
        <stp/>
        <stp>EM_S_STM07_IS</stp>
        <stp>4</stp>
        <stp>300003.SZ</stp>
        <stp>60</stp>
        <stp>2015-12-31</stp>
        <stp>1</stp>
        <tr r="I102" s="3"/>
      </tp>
      <tp>
        <v>272304671.80000001</v>
        <stp/>
        <stp>EM_S_STM07_IS</stp>
        <stp>4</stp>
        <stp>300039.SZ</stp>
        <stp>60</stp>
        <stp>2017-12-31</stp>
        <stp>1</stp>
        <tr r="K109" s="3"/>
      </tp>
      <tp>
        <v>787347909.22000003</v>
        <stp/>
        <stp>EM_S_STM07_IS</stp>
        <stp>4</stp>
        <stp>000028.SZ</stp>
        <stp>60</stp>
        <stp>2015-12-31</stp>
        <stp>1</stp>
        <tr r="I3" s="3"/>
      </tp>
      <tp>
        <v>1156738846.0899999</v>
        <stp/>
        <stp>EM_S_STM07_IS</stp>
        <stp>4</stp>
        <stp>200028.SZ</stp>
        <stp>60</stp>
        <stp>2017-12-31</stp>
        <stp>1</stp>
        <tr r="K101" s="3"/>
      </tp>
      <tp>
        <v>436581549.16000003</v>
        <stp/>
        <stp>EM_S_STM07_IS</stp>
        <stp>4</stp>
        <stp>300015.SZ</stp>
        <stp>60</stp>
        <stp>2015-12-31</stp>
        <stp>1</stp>
        <tr r="I105" s="3"/>
      </tp>
      <tp>
        <v>5892241.4100000001</v>
        <stp/>
        <stp>EM_S_STM07_IS</stp>
        <stp>4</stp>
        <stp>000004.SZ</stp>
        <stp>60</stp>
        <stp>2017-12-31</stp>
        <stp>1</stp>
        <tr r="K2" s="3"/>
      </tp>
      <tp>
        <v>30916099.66</v>
        <stp/>
        <stp>EM_S_STM07_IS</stp>
        <stp>4</stp>
        <stp>300016.SZ</stp>
        <stp>60</stp>
        <stp>2015-12-31</stp>
        <stp>1</stp>
        <tr r="I106" s="3"/>
      </tp>
      <tp>
        <v>661075615.91999996</v>
        <stp/>
        <stp>EM_S_STM07_IS</stp>
        <stp>4</stp>
        <stp>300026.SZ</stp>
        <stp>60</stp>
        <stp>2016-12-31</stp>
        <stp>1</stp>
        <tr r="J107" s="3"/>
      </tp>
      <tp>
        <v>8245213.3799999999</v>
        <stp/>
        <stp>EM_S_STM07_IS</stp>
        <stp>4</stp>
        <stp>300030.SZ</stp>
        <stp>60</stp>
        <stp>2017-12-31</stp>
        <stp>1</stp>
        <tr r="K108" s="3"/>
      </tp>
      <tp>
        <v>93863303.430000007</v>
        <stp/>
        <stp>EM_S_STM07_IS</stp>
        <stp>4</stp>
        <stp>300049.SZ</stp>
        <stp>60</stp>
        <stp>2017-12-31</stp>
        <stp>1</stp>
        <tr r="K110" s="3"/>
      </tp>
      <tp>
        <v>820829715.96000004</v>
        <stp/>
        <stp>EM_S_STM07_IS</stp>
        <stp>4</stp>
        <stp>000078.SZ</stp>
        <stp>60</stp>
        <stp>2017-12-31</stp>
        <stp>1</stp>
        <tr r="K4" s="3"/>
      </tp>
      <tp>
        <v>148131832.77000001</v>
        <stp/>
        <stp>EM_S_STM07_IS</stp>
        <stp>4</stp>
        <stp>300049.SZ</stp>
        <stp>60</stp>
        <stp>2016-12-31</stp>
        <stp>1</stp>
        <tr r="J110" s="3"/>
      </tp>
      <tp>
        <v>498845634.25</v>
        <stp/>
        <stp>EM_S_STM07_IS</stp>
        <stp>4</stp>
        <stp>000078.SZ</stp>
        <stp>60</stp>
        <stp>2016-12-31</stp>
        <stp>1</stp>
        <tr r="J4" s="3"/>
      </tp>
      <tp>
        <v>95057262.849999994</v>
        <stp/>
        <stp>EM_S_STM07_IS</stp>
        <stp>4</stp>
        <stp>300049.SZ</stp>
        <stp>60</stp>
        <stp>2015-12-31</stp>
        <stp>1</stp>
        <tr r="I110" s="3"/>
      </tp>
      <tp>
        <v>518488006.58999997</v>
        <stp/>
        <stp>EM_S_STM07_IS</stp>
        <stp>4</stp>
        <stp>000078.SZ</stp>
        <stp>60</stp>
        <stp>2015-12-31</stp>
        <stp>1</stp>
        <tr r="I4" s="3"/>
      </tp>
      <tp>
        <v>48034232.5</v>
        <stp/>
        <stp>EM_S_STM07_IS</stp>
        <stp>4</stp>
        <stp>300086.SZ</stp>
        <stp>60</stp>
        <stp>2017-12-31</stp>
        <stp>1</stp>
        <tr r="K111" s="3"/>
      </tp>
      <tp>
        <v>38677709.240000002</v>
        <stp/>
        <stp>EM_S_STM07_IS</stp>
        <stp>4</stp>
        <stp>300086.SZ</stp>
        <stp>60</stp>
        <stp>2016-12-31</stp>
        <stp>1</stp>
        <tr r="J111" s="3"/>
      </tp>
      <tp>
        <v>66988852.579999998</v>
        <stp/>
        <stp>EM_S_STM07_IS</stp>
        <stp>4</stp>
        <stp>300086.SZ</stp>
        <stp>60</stp>
        <stp>2015-12-31</stp>
        <stp>1</stp>
        <tr r="I111" s="3"/>
      </tp>
      <tp>
        <v>303005423.58999997</v>
        <stp/>
        <stp>EM_S_STM07_IS</stp>
        <stp>4</stp>
        <stp>600161.SH</stp>
        <stp>60</stp>
        <stp>2016-12-31</stp>
        <stp>1</stp>
        <tr r="J189" s="3"/>
      </tp>
      <tp>
        <v>1246034155.04</v>
        <stp/>
        <stp>EM_S_STM07_IS</stp>
        <stp>4</stp>
        <stp>600161.SH</stp>
        <stp>60</stp>
        <stp>2017-12-31</stp>
        <stp>1</stp>
        <tr r="K189" s="3"/>
      </tp>
      <tp>
        <v>115581512.59999999</v>
        <stp/>
        <stp>EM_S_STM07_IS</stp>
        <stp>4</stp>
        <stp>600161.SH</stp>
        <stp>60</stp>
        <stp>2015-12-31</stp>
        <stp>1</stp>
        <tr r="I189" s="3"/>
      </tp>
      <tp>
        <v>849268047.75999999</v>
        <stp/>
        <stp>EM_S_STM07_IS</stp>
        <stp>4</stp>
        <stp>600129.SH</stp>
        <stp>60</stp>
        <stp>2016-12-31</stp>
        <stp>1</stp>
        <tr r="J188" s="3"/>
      </tp>
      <tp>
        <v>95432530.120000005</v>
        <stp/>
        <stp>EM_S_STM07_IS</stp>
        <stp>4</stp>
        <stp>600129.SH</stp>
        <stp>60</stp>
        <stp>2017-12-31</stp>
        <stp>1</stp>
        <tr r="K188" s="3"/>
      </tp>
      <tp>
        <v>230551315.25</v>
        <stp/>
        <stp>EM_S_STM07_IS</stp>
        <stp>4</stp>
        <stp>600129.SH</stp>
        <stp>60</stp>
        <stp>2015-12-31</stp>
        <stp>1</stp>
        <tr r="I188" s="3"/>
      </tp>
      <tp>
        <v>2870660854.3699999</v>
        <stp/>
        <stp>EM_S_STM07_IS</stp>
        <stp>4</stp>
        <stp>600196.SH</stp>
        <stp>60</stp>
        <stp>2015-12-31</stp>
        <stp>1</stp>
        <tr r="I190" s="3"/>
      </tp>
      <tp>
        <v>3585258943.6500001</v>
        <stp/>
        <stp>EM_S_STM07_IS</stp>
        <stp>4</stp>
        <stp>600196.SH</stp>
        <stp>60</stp>
        <stp>2017-12-31</stp>
        <stp>1</stp>
        <tr r="K190" s="3"/>
      </tp>
      <tp>
        <v>3221341795.6999998</v>
        <stp/>
        <stp>EM_S_STM07_IS</stp>
        <stp>4</stp>
        <stp>600196.SH</stp>
        <stp>60</stp>
        <stp>2016-12-31</stp>
        <stp>1</stp>
        <tr r="J190" s="3"/>
      </tp>
      <tp>
        <v>206683713.94999999</v>
        <stp/>
        <stp>EM_S_STM07_IS</stp>
        <stp>4</stp>
        <stp>300108.SZ</stp>
        <stp>60</stp>
        <stp>2017-12-31</stp>
        <stp>1</stp>
        <tr r="K112" s="3"/>
      </tp>
      <tp>
        <v>22406832.02</v>
        <stp/>
        <stp>EM_S_STM07_IS</stp>
        <stp>4</stp>
        <stp>300110.SZ</stp>
        <stp>60</stp>
        <stp>2016-12-31</stp>
        <stp>1</stp>
        <tr r="J113" s="3"/>
      </tp>
      <tp>
        <v>197401922.59</v>
        <stp/>
        <stp>EM_S_STM07_IS</stp>
        <stp>4</stp>
        <stp>300122.SZ</stp>
        <stp>60</stp>
        <stp>2015-12-31</stp>
        <stp>1</stp>
        <tr r="I114" s="3"/>
      </tp>
      <tp>
        <v>189873952.53</v>
        <stp/>
        <stp>EM_S_STM07_IS</stp>
        <stp>4</stp>
        <stp>300108.SZ</stp>
        <stp>60</stp>
        <stp>2016-12-31</stp>
        <stp>1</stp>
        <tr r="J112" s="3"/>
      </tp>
      <tp>
        <v>39043327.310000002</v>
        <stp/>
        <stp>EM_S_STM07_IS</stp>
        <stp>4</stp>
        <stp>300110.SZ</stp>
        <stp>60</stp>
        <stp>2017-12-31</stp>
        <stp>1</stp>
        <tr r="K113" s="3"/>
      </tp>
      <tp>
        <v>138306500.47</v>
        <stp/>
        <stp>EM_S_STM07_IS</stp>
        <stp>4</stp>
        <stp>300108.SZ</stp>
        <stp>60</stp>
        <stp>2015-12-31</stp>
        <stp>1</stp>
        <tr r="I112" s="3"/>
      </tp>
      <tp>
        <v>432275400.68000001</v>
        <stp/>
        <stp>EM_S_STM07_IS</stp>
        <stp>4</stp>
        <stp>300122.SZ</stp>
        <stp>60</stp>
        <stp>2017-12-31</stp>
        <stp>1</stp>
        <tr r="K114" s="3"/>
      </tp>
      <tp>
        <v>22176647.23</v>
        <stp/>
        <stp>EM_S_STM07_IS</stp>
        <stp>4</stp>
        <stp>300110.SZ</stp>
        <stp>60</stp>
        <stp>2015-12-31</stp>
        <stp>1</stp>
        <tr r="I113" s="3"/>
      </tp>
      <tp>
        <v>32520311.879999999</v>
        <stp/>
        <stp>EM_S_STM07_IS</stp>
        <stp>4</stp>
        <stp>300122.SZ</stp>
        <stp>60</stp>
        <stp>2016-12-31</stp>
        <stp>1</stp>
        <tr r="J114" s="3"/>
      </tp>
      <tp>
        <v>193131053.24000001</v>
        <stp/>
        <stp>EM_S_STM07_IS</stp>
        <stp>4</stp>
        <stp>300158.SZ</stp>
        <stp>60</stp>
        <stp>2016-12-31</stp>
        <stp>1</stp>
        <tr r="J117" s="3"/>
      </tp>
      <tp>
        <v>112125018.84999999</v>
        <stp/>
        <stp>EM_S_STM07_IS</stp>
        <stp>4</stp>
        <stp>300147.SZ</stp>
        <stp>60</stp>
        <stp>2017-12-31</stp>
        <stp>1</stp>
        <tr r="K116" s="3"/>
      </tp>
      <tp>
        <v>55060945.780000001</v>
        <stp/>
        <stp>EM_S_STM07_IS</stp>
        <stp>4</stp>
        <stp>000150.SZ</stp>
        <stp>60</stp>
        <stp>2015-12-31</stp>
        <stp>1</stp>
        <tr r="I5" s="3"/>
      </tp>
      <tp>
        <v>31467840.620000001</v>
        <stp/>
        <stp>EM_S_STM07_IS</stp>
        <stp>4</stp>
        <stp>000153.SZ</stp>
        <stp>60</stp>
        <stp>2015-12-31</stp>
        <stp>1</stp>
        <tr r="I6" s="3"/>
      </tp>
      <tp>
        <v>-558242764</v>
        <stp/>
        <stp>EM_S_STM07_IS</stp>
        <stp>4</stp>
        <stp>300142.SZ</stp>
        <stp>60</stp>
        <stp>2017-12-31</stp>
        <stp>1</stp>
        <tr r="K115" s="3"/>
      </tp>
      <tp>
        <v>290478578.75999999</v>
        <stp/>
        <stp>EM_S_STM07_IS</stp>
        <stp>4</stp>
        <stp>300158.SZ</stp>
        <stp>60</stp>
        <stp>2017-12-31</stp>
        <stp>1</stp>
        <tr r="K117" s="3"/>
      </tp>
      <tp>
        <v>97636960.319999993</v>
        <stp/>
        <stp>EM_S_STM07_IS</stp>
        <stp>4</stp>
        <stp>300147.SZ</stp>
        <stp>60</stp>
        <stp>2016-12-31</stp>
        <stp>1</stp>
        <tr r="J116" s="3"/>
      </tp>
      <tp>
        <v>395233652.88999999</v>
        <stp/>
        <stp>EM_S_STM07_IS</stp>
        <stp>4</stp>
        <stp>300171.SZ</stp>
        <stp>60</stp>
        <stp>2015-12-31</stp>
        <stp>1</stp>
        <tr r="I118" s="3"/>
      </tp>
      <tp>
        <v>30020405.789999999</v>
        <stp/>
        <stp>EM_S_STM07_IS</stp>
        <stp>4</stp>
        <stp>300142.SZ</stp>
        <stp>60</stp>
        <stp>2016-12-31</stp>
        <stp>1</stp>
        <tr r="J115" s="3"/>
      </tp>
      <tp>
        <v>201646265.91</v>
        <stp/>
        <stp>EM_S_STM07_IS</stp>
        <stp>4</stp>
        <stp>300147.SZ</stp>
        <stp>60</stp>
        <stp>2015-12-31</stp>
        <stp>1</stp>
        <tr r="I116" s="3"/>
      </tp>
      <tp>
        <v>243309876.62</v>
        <stp/>
        <stp>EM_S_STM07_IS</stp>
        <stp>4</stp>
        <stp>300171.SZ</stp>
        <stp>60</stp>
        <stp>2016-12-31</stp>
        <stp>1</stp>
        <tr r="J118" s="3"/>
      </tp>
      <tp>
        <v>184315752</v>
        <stp/>
        <stp>EM_S_STM07_IS</stp>
        <stp>4</stp>
        <stp>000150.SZ</stp>
        <stp>60</stp>
        <stp>2017-12-31</stp>
        <stp>1</stp>
        <tr r="K5" s="3"/>
      </tp>
      <tp>
        <v>65348141.380000003</v>
        <stp/>
        <stp>EM_S_STM07_IS</stp>
        <stp>4</stp>
        <stp>000153.SZ</stp>
        <stp>60</stp>
        <stp>2017-12-31</stp>
        <stp>1</stp>
        <tr r="K6" s="3"/>
      </tp>
      <tp>
        <v>-924652818.20000005</v>
        <stp/>
        <stp>EM_S_STM07_IS</stp>
        <stp>4</stp>
        <stp>300142.SZ</stp>
        <stp>60</stp>
        <stp>2015-12-31</stp>
        <stp>1</stp>
        <tr r="I115" s="3"/>
      </tp>
      <tp>
        <v>55165919.200000003</v>
        <stp/>
        <stp>EM_S_STM07_IS</stp>
        <stp>4</stp>
        <stp>300158.SZ</stp>
        <stp>60</stp>
        <stp>2015-12-31</stp>
        <stp>1</stp>
        <tr r="I117" s="3"/>
      </tp>
      <tp>
        <v>135994259.72999999</v>
        <stp/>
        <stp>EM_S_STM07_IS</stp>
        <stp>4</stp>
        <stp>300171.SZ</stp>
        <stp>60</stp>
        <stp>2017-12-31</stp>
        <stp>1</stp>
        <tr r="K118" s="3"/>
      </tp>
      <tp>
        <v>742736142.20000005</v>
        <stp/>
        <stp>EM_S_STM07_IS</stp>
        <stp>4</stp>
        <stp>000150.SZ</stp>
        <stp>60</stp>
        <stp>2016-12-31</stp>
        <stp>1</stp>
        <tr r="J5" s="3"/>
      </tp>
      <tp>
        <v>45711240.210000001</v>
        <stp/>
        <stp>EM_S_STM07_IS</stp>
        <stp>4</stp>
        <stp>000153.SZ</stp>
        <stp>60</stp>
        <stp>2016-12-31</stp>
        <stp>1</stp>
        <tr r="J6" s="3"/>
      </tp>
      <tp>
        <v>291924689.16000003</v>
        <stp/>
        <stp>EM_S_STM07_IS</stp>
        <stp>4</stp>
        <stp>300199.SZ</stp>
        <stp>60</stp>
        <stp>2016-12-31</stp>
        <stp>1</stp>
        <tr r="J121" s="3"/>
      </tp>
      <tp>
        <v>222126085.06999999</v>
        <stp/>
        <stp>EM_S_STM07_IS</stp>
        <stp>4</stp>
        <stp>300194.SZ</stp>
        <stp>60</stp>
        <stp>2016-12-31</stp>
        <stp>1</stp>
        <tr r="J120" s="3"/>
      </tp>
      <tp>
        <v>53176548.100000001</v>
        <stp/>
        <stp>EM_S_STM07_IS</stp>
        <stp>4</stp>
        <stp>300181.SZ</stp>
        <stp>60</stp>
        <stp>2017-12-31</stp>
        <stp>1</stp>
        <tr r="K119" s="3"/>
      </tp>
      <tp>
        <v>329721380.16000003</v>
        <stp/>
        <stp>EM_S_STM07_IS</stp>
        <stp>4</stp>
        <stp>300199.SZ</stp>
        <stp>60</stp>
        <stp>2017-12-31</stp>
        <stp>1</stp>
        <tr r="K121" s="3"/>
      </tp>
      <tp>
        <v>284797607.05000001</v>
        <stp/>
        <stp>EM_S_STM07_IS</stp>
        <stp>4</stp>
        <stp>300194.SZ</stp>
        <stp>60</stp>
        <stp>2017-12-31</stp>
        <stp>1</stp>
        <tr r="K120" s="3"/>
      </tp>
      <tp>
        <v>81972962.760000005</v>
        <stp/>
        <stp>EM_S_STM07_IS</stp>
        <stp>4</stp>
        <stp>300181.SZ</stp>
        <stp>60</stp>
        <stp>2016-12-31</stp>
        <stp>1</stp>
        <tr r="J119" s="3"/>
      </tp>
      <tp>
        <v>93636355.390000001</v>
        <stp/>
        <stp>EM_S_STM07_IS</stp>
        <stp>4</stp>
        <stp>300181.SZ</stp>
        <stp>60</stp>
        <stp>2015-12-31</stp>
        <stp>1</stp>
        <tr r="I119" s="3"/>
      </tp>
      <tp>
        <v>305342048.44</v>
        <stp/>
        <stp>EM_S_STM07_IS</stp>
        <stp>4</stp>
        <stp>300199.SZ</stp>
        <stp>60</stp>
        <stp>2015-12-31</stp>
        <stp>1</stp>
        <tr r="I121" s="3"/>
      </tp>
      <tp>
        <v>65556173.020000003</v>
        <stp/>
        <stp>EM_S_STM07_IS</stp>
        <stp>4</stp>
        <stp>300194.SZ</stp>
        <stp>60</stp>
        <stp>2015-12-31</stp>
        <stp>1</stp>
        <tr r="I120" s="3"/>
      </tp>
      <tp>
        <v>639205974.88999999</v>
        <stp/>
        <stp>EM_S_STM07_IS</stp>
        <stp>4</stp>
        <stp>600867.SH</stp>
        <stp>60</stp>
        <stp>2016-12-31</stp>
        <stp>1</stp>
        <tr r="J239" s="3"/>
      </tp>
      <tp>
        <v>173573507.77000001</v>
        <stp/>
        <stp>EM_S_STM07_IS</stp>
        <stp>4</stp>
        <stp>600851.SH</stp>
        <stp>60</stp>
        <stp>2015-12-31</stp>
        <stp>1</stp>
        <tr r="I238" s="3"/>
      </tp>
      <tp>
        <v>840097956.15999997</v>
        <stp/>
        <stp>EM_S_STM07_IS</stp>
        <stp>4</stp>
        <stp>600867.SH</stp>
        <stp>60</stp>
        <stp>2017-12-31</stp>
        <stp>1</stp>
        <tr r="K239" s="3"/>
      </tp>
      <tp>
        <v>87859641.209999993</v>
        <stp/>
        <stp>EM_S_STM07_IS</stp>
        <stp>4</stp>
        <stp>600851.SH</stp>
        <stp>60</stp>
        <stp>2017-12-31</stp>
        <stp>1</stp>
        <tr r="K238" s="3"/>
      </tp>
      <tp>
        <v>490064346.45999998</v>
        <stp/>
        <stp>EM_S_STM07_IS</stp>
        <stp>4</stp>
        <stp>600867.SH</stp>
        <stp>60</stp>
        <stp>2015-12-31</stp>
        <stp>1</stp>
        <tr r="I239" s="3"/>
      </tp>
      <tp>
        <v>44054100.289999999</v>
        <stp/>
        <stp>EM_S_STM07_IS</stp>
        <stp>4</stp>
        <stp>600851.SH</stp>
        <stp>60</stp>
        <stp>2016-12-31</stp>
        <stp>1</stp>
        <tr r="J238" s="3"/>
      </tp>
      <tp>
        <v>224509926.33000001</v>
        <stp/>
        <stp>EM_S_STM07_IS</stp>
        <stp>4</stp>
        <stp>600829.SH</stp>
        <stp>60</stp>
        <stp>2016-12-31</stp>
        <stp>1</stp>
        <tr r="J236" s="3"/>
      </tp>
      <tp>
        <v>43476771.210000001</v>
        <stp/>
        <stp>EM_S_STM07_IS</stp>
        <stp>4</stp>
        <stp>600833.SH</stp>
        <stp>60</stp>
        <stp>2017-12-31</stp>
        <stp>1</stp>
        <tr r="K237" s="3"/>
      </tp>
      <tp>
        <v>50850714.079999998</v>
        <stp/>
        <stp>EM_S_STM07_IS</stp>
        <stp>4</stp>
        <stp>600812.SH</stp>
        <stp>60</stp>
        <stp>2015-12-31</stp>
        <stp>1</stp>
        <tr r="I235" s="3"/>
      </tp>
      <tp>
        <v>254196191.40000001</v>
        <stp/>
        <stp>EM_S_STM07_IS</stp>
        <stp>4</stp>
        <stp>600829.SH</stp>
        <stp>60</stp>
        <stp>2017-12-31</stp>
        <stp>1</stp>
        <tr r="K236" s="3"/>
      </tp>
      <tp>
        <v>46034162.490000002</v>
        <stp/>
        <stp>EM_S_STM07_IS</stp>
        <stp>4</stp>
        <stp>600833.SH</stp>
        <stp>60</stp>
        <stp>2016-12-31</stp>
        <stp>1</stp>
        <tr r="J237" s="3"/>
      </tp>
      <tp>
        <v>41168494.780000001</v>
        <stp/>
        <stp>EM_S_STM07_IS</stp>
        <stp>4</stp>
        <stp>600833.SH</stp>
        <stp>60</stp>
        <stp>2015-12-31</stp>
        <stp>1</stp>
        <tr r="I237" s="3"/>
      </tp>
      <tp>
        <v>14438118.619999999</v>
        <stp/>
        <stp>EM_S_STM07_IS</stp>
        <stp>4</stp>
        <stp>600812.SH</stp>
        <stp>60</stp>
        <stp>2017-12-31</stp>
        <stp>1</stp>
        <tr r="K235" s="3"/>
      </tp>
      <tp>
        <v>132542761.76000001</v>
        <stp/>
        <stp>EM_S_STM07_IS</stp>
        <stp>4</stp>
        <stp>600829.SH</stp>
        <stp>60</stp>
        <stp>2015-12-31</stp>
        <stp>1</stp>
        <tr r="I236" s="3"/>
      </tp>
      <tp>
        <v>51631281.200000003</v>
        <stp/>
        <stp>EM_S_STM07_IS</stp>
        <stp>4</stp>
        <stp>600812.SH</stp>
        <stp>60</stp>
        <stp>2016-12-31</stp>
        <stp>1</stp>
        <tr r="J235" s="3"/>
      </tp>
      <tp>
        <v>75023339.739999995</v>
        <stp/>
        <stp>EM_S_STM07_IS</stp>
        <stp>4</stp>
        <stp>600896.SH</stp>
        <stp>60</stp>
        <stp>2015-12-31</stp>
        <stp>1</stp>
        <tr r="I240" s="3"/>
      </tp>
      <tp>
        <v>-694407420.38</v>
        <stp/>
        <stp>EM_S_STM07_IS</stp>
        <stp>4</stp>
        <stp>600896.SH</stp>
        <stp>60</stp>
        <stp>2017-12-31</stp>
        <stp>1</stp>
        <tr r="K240" s="3"/>
      </tp>
      <tp>
        <v>-432405497.10000002</v>
        <stp/>
        <stp>EM_S_STM07_IS</stp>
        <stp>4</stp>
        <stp>600896.SH</stp>
        <stp>60</stp>
        <stp>2016-12-31</stp>
        <stp>1</stp>
        <tr r="J240" s="3"/>
      </tp>
      <tp>
        <v>91441440.670000002</v>
        <stp/>
        <stp>EM_S_STM07_IS</stp>
        <stp>4</stp>
        <stp>600976.SH</stp>
        <stp>60</stp>
        <stp>2017-12-31</stp>
        <stp>1</stp>
        <tr r="K241" s="3"/>
      </tp>
      <tp>
        <v>65064998.270000003</v>
        <stp/>
        <stp>EM_S_STM07_IS</stp>
        <stp>4</stp>
        <stp>600976.SH</stp>
        <stp>60</stp>
        <stp>2016-12-31</stp>
        <stp>1</stp>
        <tr r="J241" s="3"/>
      </tp>
      <tp>
        <v>86999539.599999994</v>
        <stp/>
        <stp>EM_S_STM07_IS</stp>
        <stp>4</stp>
        <stp>600976.SH</stp>
        <stp>60</stp>
        <stp>2015-12-31</stp>
        <stp>1</stp>
        <tr r="I241" s="3"/>
      </tp>
      <tp>
        <v>703869847.07000005</v>
        <stp/>
        <stp>EM_S_STM07_IS</stp>
        <stp>4</stp>
        <stp>600998.SH</stp>
        <stp>60</stp>
        <stp>2015-12-31</stp>
        <stp>1</stp>
        <tr r="I243" s="3"/>
      </tp>
      <tp>
        <v>210943538.69999999</v>
        <stp/>
        <stp>EM_S_STM07_IS</stp>
        <stp>4</stp>
        <stp>600993.SH</stp>
        <stp>60</stp>
        <stp>2015-12-31</stp>
        <stp>1</stp>
        <tr r="I242" s="3"/>
      </tp>
      <tp>
        <v>1472915447.22</v>
        <stp/>
        <stp>EM_S_STM07_IS</stp>
        <stp>4</stp>
        <stp>600998.SH</stp>
        <stp>60</stp>
        <stp>2017-12-31</stp>
        <stp>1</stp>
        <tr r="K243" s="3"/>
      </tp>
      <tp>
        <v>308845773.55000001</v>
        <stp/>
        <stp>EM_S_STM07_IS</stp>
        <stp>4</stp>
        <stp>600993.SH</stp>
        <stp>60</stp>
        <stp>2017-12-31</stp>
        <stp>1</stp>
        <tr r="K242" s="3"/>
      </tp>
      <tp>
        <v>904340294.50999999</v>
        <stp/>
        <stp>EM_S_STM07_IS</stp>
        <stp>4</stp>
        <stp>600998.SH</stp>
        <stp>60</stp>
        <stp>2016-12-31</stp>
        <stp>1</stp>
        <tr r="J243" s="3"/>
      </tp>
      <tp>
        <v>232997399.62</v>
        <stp/>
        <stp>EM_S_STM07_IS</stp>
        <stp>4</stp>
        <stp>600993.SH</stp>
        <stp>60</stp>
        <stp>2016-12-31</stp>
        <stp>1</stp>
        <tr r="J242" s="3"/>
      </tp>
      <tp>
        <v>262004296.87</v>
        <stp/>
        <stp>EM_S_STM07_IS</stp>
        <stp>4</stp>
        <stp>000919.SZ</stp>
        <stp>60</stp>
        <stp>2015-12-31</stp>
        <stp>1</stp>
        <tr r="I28" s="3"/>
      </tp>
      <tp>
        <v>261472853.06999999</v>
        <stp/>
        <stp>EM_S_STM07_IS</stp>
        <stp>4</stp>
        <stp>000915.SZ</stp>
        <stp>60</stp>
        <stp>2015-12-31</stp>
        <stp>1</stp>
        <tr r="I27" s="3"/>
      </tp>
      <tp>
        <v>370193482.97000003</v>
        <stp/>
        <stp>EM_S_STM07_IS</stp>
        <stp>4</stp>
        <stp>000908.SZ</stp>
        <stp>60</stp>
        <stp>2015-12-31</stp>
        <stp>1</stp>
        <tr r="I26" s="3"/>
      </tp>
      <tp>
        <v>172930928.59</v>
        <stp/>
        <stp>EM_S_STM07_IS</stp>
        <stp>4</stp>
        <stp>000919.SZ</stp>
        <stp>60</stp>
        <stp>2017-12-31</stp>
        <stp>1</stp>
        <tr r="K28" s="3"/>
      </tp>
      <tp>
        <v>388104390.18000001</v>
        <stp/>
        <stp>EM_S_STM07_IS</stp>
        <stp>4</stp>
        <stp>000908.SZ</stp>
        <stp>60</stp>
        <stp>2016-12-31</stp>
        <stp>1</stp>
        <tr r="J26" s="3"/>
      </tp>
      <tp>
        <v>450832110.42000002</v>
        <stp/>
        <stp>EM_S_STM07_IS</stp>
        <stp>4</stp>
        <stp>000915.SZ</stp>
        <stp>60</stp>
        <stp>2017-12-31</stp>
        <stp>1</stp>
        <tr r="K27" s="3"/>
      </tp>
      <tp>
        <v>222334358.97</v>
        <stp/>
        <stp>EM_S_STM07_IS</stp>
        <stp>4</stp>
        <stp>000919.SZ</stp>
        <stp>60</stp>
        <stp>2016-12-31</stp>
        <stp>1</stp>
        <tr r="J28" s="3"/>
      </tp>
      <tp>
        <v>185216851.13</v>
        <stp/>
        <stp>EM_S_STM07_IS</stp>
        <stp>4</stp>
        <stp>000908.SZ</stp>
        <stp>60</stp>
        <stp>2017-12-31</stp>
        <stp>1</stp>
        <tr r="K26" s="3"/>
      </tp>
      <tp>
        <v>350956754.19999999</v>
        <stp/>
        <stp>EM_S_STM07_IS</stp>
        <stp>4</stp>
        <stp>000915.SZ</stp>
        <stp>60</stp>
        <stp>2016-12-31</stp>
        <stp>1</stp>
        <tr r="J27" s="3"/>
      </tp>
      <tp>
        <v>1535410264.77</v>
        <stp/>
        <stp>EM_S_STM07_IS</stp>
        <stp>4</stp>
        <stp>000963.SZ</stp>
        <stp>60</stp>
        <stp>2016-12-31</stp>
        <stp>1</stp>
        <tr r="J30" s="3"/>
      </tp>
      <tp>
        <v>18415716.190000001</v>
        <stp/>
        <stp>EM_S_STM07_IS</stp>
        <stp>4</stp>
        <stp>000952.SZ</stp>
        <stp>60</stp>
        <stp>2015-12-31</stp>
        <stp>1</stp>
        <tr r="I29" s="3"/>
      </tp>
      <tp>
        <v>1888215693.21</v>
        <stp/>
        <stp>EM_S_STM07_IS</stp>
        <stp>4</stp>
        <stp>000963.SZ</stp>
        <stp>60</stp>
        <stp>2017-12-31</stp>
        <stp>1</stp>
        <tr r="K30" s="3"/>
      </tp>
      <tp>
        <v>106055390.62</v>
        <stp/>
        <stp>EM_S_STM07_IS</stp>
        <stp>4</stp>
        <stp>000952.SZ</stp>
        <stp>60</stp>
        <stp>2017-12-31</stp>
        <stp>1</stp>
        <tr r="K29" s="3"/>
      </tp>
      <tp>
        <v>1152166468.1199999</v>
        <stp/>
        <stp>EM_S_STM07_IS</stp>
        <stp>4</stp>
        <stp>000963.SZ</stp>
        <stp>60</stp>
        <stp>2015-12-31</stp>
        <stp>1</stp>
        <tr r="I30" s="3"/>
      </tp>
      <tp>
        <v>145316903.46000001</v>
        <stp/>
        <stp>EM_S_STM07_IS</stp>
        <stp>4</stp>
        <stp>000952.SZ</stp>
        <stp>60</stp>
        <stp>2016-12-31</stp>
        <stp>1</stp>
        <tr r="J29" s="3"/>
      </tp>
      <tp>
        <v>1274698668.3800001</v>
        <stp/>
        <stp>EM_S_STM07_IS</stp>
        <stp>4</stp>
        <stp>000999.SZ</stp>
        <stp>60</stp>
        <stp>2015-12-31</stp>
        <stp>1</stp>
        <tr r="I32" s="3"/>
      </tp>
      <tp>
        <v>471031522.79000002</v>
        <stp/>
        <stp>EM_S_STM07_IS</stp>
        <stp>4</stp>
        <stp>000989.SZ</stp>
        <stp>60</stp>
        <stp>2015-12-31</stp>
        <stp>1</stp>
        <tr r="I31" s="3"/>
      </tp>
      <tp>
        <v>651955755.38</v>
        <stp/>
        <stp>EM_S_STM07_IS</stp>
        <stp>4</stp>
        <stp>000989.SZ</stp>
        <stp>60</stp>
        <stp>2016-12-31</stp>
        <stp>1</stp>
        <tr r="J31" s="3"/>
      </tp>
      <tp>
        <v>1326477100.3199999</v>
        <stp/>
        <stp>EM_S_STM07_IS</stp>
        <stp>4</stp>
        <stp>000999.SZ</stp>
        <stp>60</stp>
        <stp>2017-12-31</stp>
        <stp>1</stp>
        <tr r="K32" s="3"/>
      </tp>
      <tp>
        <v>721361115.11000001</v>
        <stp/>
        <stp>EM_S_STM07_IS</stp>
        <stp>4</stp>
        <stp>000989.SZ</stp>
        <stp>60</stp>
        <stp>2017-12-31</stp>
        <stp>1</stp>
        <tr r="K31" s="3"/>
      </tp>
      <tp>
        <v>1207759473.73</v>
        <stp/>
        <stp>EM_S_STM07_IS</stp>
        <stp>4</stp>
        <stp>000999.SZ</stp>
        <stp>60</stp>
        <stp>2016-12-31</stp>
        <stp>1</stp>
        <tr r="J32" s="3"/>
      </tp>
      <tp>
        <v>70.235855062796503</v>
        <stp/>
        <stp>EM_S_DQ_CLOSE</stp>
        <stp>3</stp>
        <stp>600587.SH</stp>
        <stp>1/1/2018</stp>
        <stp>2</stp>
        <tr r="D253" s="2"/>
      </tp>
      <tp>
        <v>3364368072.79</v>
        <stp/>
        <stp>EM_S_STM07_IS</stp>
        <stp>4</stp>
        <stp>601607.SH</stp>
        <stp>60</stp>
        <stp>2015-12-31</stp>
        <stp>1</stp>
        <tr r="I244" s="3"/>
      </tp>
      <tp>
        <v>3829712659.52</v>
        <stp/>
        <stp>EM_S_STM07_IS</stp>
        <stp>4</stp>
        <stp>601607.SH</stp>
        <stp>60</stp>
        <stp>2016-12-31</stp>
        <stp>1</stp>
        <tr r="J244" s="3"/>
      </tp>
      <tp>
        <v>4057780288.7399998</v>
        <stp/>
        <stp>EM_S_STM07_IS</stp>
        <stp>4</stp>
        <stp>601607.SH</stp>
        <stp>60</stp>
        <stp>2017-12-31</stp>
        <stp>1</stp>
        <tr r="K244" s="3"/>
      </tp>
      <tp>
        <v>2820446284.2399998</v>
        <stp/>
        <stp>EM_S_STM07_IS</stp>
        <stp>4</stp>
        <stp>600557.SH</stp>
        <stp>83</stp>
        <stp>2015-12-31</stp>
        <stp>1</stp>
        <tr r="D217" s="3"/>
      </tp>
      <tp>
        <v>4677891561.3199997</v>
        <stp/>
        <stp>EM_S_STM07_IS</stp>
        <stp>4</stp>
        <stp>600566.SH</stp>
        <stp>83</stp>
        <stp>2016-12-31</stp>
        <stp>1</stp>
        <tr r="E218" s="3"/>
      </tp>
      <tp>
        <v>5293966778.8400002</v>
        <stp/>
        <stp>EM_S_STM07_IS</stp>
        <stp>4</stp>
        <stp>600572.SH</stp>
        <stp>83</stp>
        <stp>2017-12-31</stp>
        <stp>1</stp>
        <tr r="F219" s="3"/>
      </tp>
      <tp>
        <v>5642009138.9899998</v>
        <stp/>
        <stp>EM_S_STM07_IS</stp>
        <stp>4</stp>
        <stp>600566.SH</stp>
        <stp>83</stp>
        <stp>2017-12-31</stp>
        <stp>1</stp>
        <tr r="F218" s="3"/>
      </tp>
      <tp>
        <v>6020371054.2600002</v>
        <stp/>
        <stp>EM_S_STM07_IS</stp>
        <stp>4</stp>
        <stp>600572.SH</stp>
        <stp>83</stp>
        <stp>2016-12-31</stp>
        <stp>1</stp>
        <tr r="E219" s="3"/>
      </tp>
      <tp>
        <v>3274698153.5500002</v>
        <stp/>
        <stp>EM_S_STM07_IS</stp>
        <stp>4</stp>
        <stp>600557.SH</stp>
        <stp>83</stp>
        <stp>2017-12-31</stp>
        <stp>1</stp>
        <tr r="F217" s="3"/>
      </tp>
      <tp>
        <v>5301970142.1899996</v>
        <stp/>
        <stp>EM_S_STM07_IS</stp>
        <stp>4</stp>
        <stp>600572.SH</stp>
        <stp>83</stp>
        <stp>2015-12-31</stp>
        <stp>1</stp>
        <tr r="D219" s="3"/>
      </tp>
      <tp>
        <v>3000277807.29</v>
        <stp/>
        <stp>EM_S_STM07_IS</stp>
        <stp>4</stp>
        <stp>600557.SH</stp>
        <stp>83</stp>
        <stp>2016-12-31</stp>
        <stp>1</stp>
        <tr r="E217" s="3"/>
      </tp>
      <tp>
        <v>3767836374.3099999</v>
        <stp/>
        <stp>EM_S_STM07_IS</stp>
        <stp>4</stp>
        <stp>600566.SH</stp>
        <stp>83</stp>
        <stp>2015-12-31</stp>
        <stp>1</stp>
        <tr r="D218" s="3"/>
      </tp>
      <tp>
        <v>2057473059.6500001</v>
        <stp/>
        <stp>EM_S_STM07_IS</stp>
        <stp>4</stp>
        <stp>600529.SH</stp>
        <stp>83</stp>
        <stp>2016-12-31</stp>
        <stp>1</stp>
        <tr r="E213" s="3"/>
      </tp>
      <tp>
        <v>18066827952.299999</v>
        <stp/>
        <stp>EM_S_STM07_IS</stp>
        <stp>4</stp>
        <stp>600518.SH</stp>
        <stp>83</stp>
        <stp>2015-12-31</stp>
        <stp>1</stp>
        <tr r="D211" s="3"/>
      </tp>
      <tp>
        <v>434487818.74000001</v>
        <stp/>
        <stp>EM_S_STM07_IS</stp>
        <stp>4</stp>
        <stp>600538.SH</stp>
        <stp>83</stp>
        <stp>2017-12-31</stp>
        <stp>1</stp>
        <tr r="F216" s="3"/>
      </tp>
      <tp>
        <v>16094149975.889999</v>
        <stp/>
        <stp>EM_S_STM07_IS</stp>
        <stp>4</stp>
        <stp>600535.SH</stp>
        <stp>83</stp>
        <stp>2017-12-31</stp>
        <stp>1</stp>
        <tr r="F215" s="3"/>
      </tp>
      <tp>
        <v>12078194124.27</v>
        <stp/>
        <stp>EM_S_STM07_IS</stp>
        <stp>4</stp>
        <stp>600511.SH</stp>
        <stp>83</stp>
        <stp>2015-12-31</stp>
        <stp>1</stp>
        <tr r="D209" s="3"/>
      </tp>
      <tp>
        <v>4092852961.4400001</v>
        <stp/>
        <stp>EM_S_STM07_IS</stp>
        <stp>4</stp>
        <stp>600521.SH</stp>
        <stp>83</stp>
        <stp>2016-12-31</stp>
        <stp>1</stp>
        <tr r="E212" s="3"/>
      </tp>
      <tp>
        <v>282074421.38</v>
        <stp/>
        <stp>EM_S_STM07_IS</stp>
        <stp>4</stp>
        <stp>600530.SH</stp>
        <stp>83</stp>
        <stp>2017-12-31</stp>
        <stp>1</stp>
        <tr r="F214" s="3"/>
      </tp>
      <tp>
        <v>642432917.75999999</v>
        <stp/>
        <stp>EM_S_STM07_IS</stp>
        <stp>4</stp>
        <stp>600513.SH</stp>
        <stp>83</stp>
        <stp>2015-12-31</stp>
        <stp>1</stp>
        <tr r="D210" s="3"/>
      </tp>
      <tp>
        <v>2330488351.6700001</v>
        <stp/>
        <stp>EM_S_STM07_IS</stp>
        <stp>4</stp>
        <stp>600529.SH</stp>
        <stp>83</stp>
        <stp>2017-12-31</stp>
        <stp>1</stp>
        <tr r="F213" s="3"/>
      </tp>
      <tp>
        <v>455408516.23000002</v>
        <stp/>
        <stp>EM_S_STM07_IS</stp>
        <stp>4</stp>
        <stp>600538.SH</stp>
        <stp>83</stp>
        <stp>2016-12-31</stp>
        <stp>1</stp>
        <tr r="E216" s="3"/>
      </tp>
      <tp>
        <v>13945496952.200001</v>
        <stp/>
        <stp>EM_S_STM07_IS</stp>
        <stp>4</stp>
        <stp>600535.SH</stp>
        <stp>83</stp>
        <stp>2016-12-31</stp>
        <stp>1</stp>
        <tr r="E215" s="3"/>
      </tp>
      <tp>
        <v>5002002717.4799995</v>
        <stp/>
        <stp>EM_S_STM07_IS</stp>
        <stp>4</stp>
        <stp>600521.SH</stp>
        <stp>83</stp>
        <stp>2017-12-31</stp>
        <stp>1</stp>
        <tr r="F212" s="3"/>
      </tp>
      <tp>
        <v>268794775.05000001</v>
        <stp/>
        <stp>EM_S_STM07_IS</stp>
        <stp>4</stp>
        <stp>600530.SH</stp>
        <stp>83</stp>
        <stp>2016-12-31</stp>
        <stp>1</stp>
        <tr r="E214" s="3"/>
      </tp>
      <tp>
        <v>26476970977.57</v>
        <stp/>
        <stp>EM_S_STM07_IS</stp>
        <stp>4</stp>
        <stp>600518.SH</stp>
        <stp>83</stp>
        <stp>2017-12-31</stp>
        <stp>1</stp>
        <tr r="F211" s="3"/>
      </tp>
      <tp>
        <v>506408017.97000003</v>
        <stp/>
        <stp>EM_S_STM07_IS</stp>
        <stp>4</stp>
        <stp>600538.SH</stp>
        <stp>83</stp>
        <stp>2015-12-31</stp>
        <stp>1</stp>
        <tr r="D216" s="3"/>
      </tp>
      <tp>
        <v>13227512204.950001</v>
        <stp/>
        <stp>EM_S_STM07_IS</stp>
        <stp>4</stp>
        <stp>600535.SH</stp>
        <stp>83</stp>
        <stp>2015-12-31</stp>
        <stp>1</stp>
        <tr r="D215" s="3"/>
      </tp>
      <tp>
        <v>36284746328.980003</v>
        <stp/>
        <stp>EM_S_STM07_IS</stp>
        <stp>4</stp>
        <stp>600511.SH</stp>
        <stp>83</stp>
        <stp>2017-12-31</stp>
        <stp>1</stp>
        <tr r="F209" s="3"/>
      </tp>
      <tp>
        <v>268341579.81999999</v>
        <stp/>
        <stp>EM_S_STM07_IS</stp>
        <stp>4</stp>
        <stp>600530.SH</stp>
        <stp>83</stp>
        <stp>2015-12-31</stp>
        <stp>1</stp>
        <tr r="D214" s="3"/>
      </tp>
      <tp>
        <v>689099349.22000003</v>
        <stp/>
        <stp>EM_S_STM07_IS</stp>
        <stp>4</stp>
        <stp>600513.SH</stp>
        <stp>83</stp>
        <stp>2017-12-31</stp>
        <stp>1</stp>
        <tr r="F210" s="3"/>
      </tp>
      <tp>
        <v>1723207165.99</v>
        <stp/>
        <stp>EM_S_STM07_IS</stp>
        <stp>4</stp>
        <stp>600529.SH</stp>
        <stp>83</stp>
        <stp>2015-12-31</stp>
        <stp>1</stp>
        <tr r="D213" s="3"/>
      </tp>
      <tp>
        <v>21642324070.279999</v>
        <stp/>
        <stp>EM_S_STM07_IS</stp>
        <stp>4</stp>
        <stp>600518.SH</stp>
        <stp>83</stp>
        <stp>2016-12-31</stp>
        <stp>1</stp>
        <tr r="E211" s="3"/>
      </tp>
      <tp>
        <v>13386417453.219999</v>
        <stp/>
        <stp>EM_S_STM07_IS</stp>
        <stp>4</stp>
        <stp>600511.SH</stp>
        <stp>83</stp>
        <stp>2016-12-31</stp>
        <stp>1</stp>
        <tr r="E209" s="3"/>
      </tp>
      <tp>
        <v>3500362097.9699998</v>
        <stp/>
        <stp>EM_S_STM07_IS</stp>
        <stp>4</stp>
        <stp>600521.SH</stp>
        <stp>83</stp>
        <stp>2015-12-31</stp>
        <stp>1</stp>
        <tr r="D212" s="3"/>
      </tp>
      <tp>
        <v>604860656.33000004</v>
        <stp/>
        <stp>EM_S_STM07_IS</stp>
        <stp>4</stp>
        <stp>600513.SH</stp>
        <stp>83</stp>
        <stp>2016-12-31</stp>
        <stp>1</stp>
        <tr r="E210" s="3"/>
      </tp>
      <tp>
        <v>3302519183.98</v>
        <stp/>
        <stp>EM_S_STM07_IS</stp>
        <stp>4</stp>
        <stp>600594.SH</stp>
        <stp>83</stp>
        <stp>2015-12-31</stp>
        <stp>1</stp>
        <tr r="D221" s="3"/>
      </tp>
      <tp>
        <v>7554444251.0600004</v>
        <stp/>
        <stp>EM_S_STM07_IS</stp>
        <stp>4</stp>
        <stp>600587.SH</stp>
        <stp>83</stp>
        <stp>2015-12-31</stp>
        <stp>1</stp>
        <tr r="D220" s="3"/>
      </tp>
      <tp>
        <v>3807661758.5700002</v>
        <stp/>
        <stp>EM_S_STM07_IS</stp>
        <stp>4</stp>
        <stp>600594.SH</stp>
        <stp>83</stp>
        <stp>2017-12-31</stp>
        <stp>1</stp>
        <tr r="F221" s="3"/>
      </tp>
      <tp>
        <v>8364495530.8699999</v>
        <stp/>
        <stp>EM_S_STM07_IS</stp>
        <stp>4</stp>
        <stp>600587.SH</stp>
        <stp>83</stp>
        <stp>2016-12-31</stp>
        <stp>1</stp>
        <tr r="E220" s="3"/>
      </tp>
      <tp>
        <v>3686822776.3899999</v>
        <stp/>
        <stp>EM_S_STM07_IS</stp>
        <stp>4</stp>
        <stp>600594.SH</stp>
        <stp>83</stp>
        <stp>2016-12-31</stp>
        <stp>1</stp>
        <tr r="E221" s="3"/>
      </tp>
      <tp>
        <v>9983246172.2099991</v>
        <stp/>
        <stp>EM_S_STM07_IS</stp>
        <stp>4</stp>
        <stp>600587.SH</stp>
        <stp>83</stp>
        <stp>2017-12-31</stp>
        <stp>1</stp>
        <tr r="F220" s="3"/>
      </tp>
      <tp>
        <v>315313658.26999998</v>
        <stp/>
        <stp>EM_S_STM07_IS</stp>
        <stp>4</stp>
        <stp>300519.SZ</stp>
        <stp>83</stp>
        <stp>2016-12-31</stp>
        <stp>1</stp>
        <tr r="E157" s="3"/>
      </tp>
      <tp>
        <v>508905176.83999997</v>
        <stp/>
        <stp>EM_S_STM07_IS</stp>
        <stp>4</stp>
        <stp>300529.SZ</stp>
        <stp>83</stp>
        <stp>2015-12-31</stp>
        <stp>1</stp>
        <tr r="D158" s="3"/>
      </tp>
      <tp>
        <v>237843810.19999999</v>
        <stp/>
        <stp>EM_S_STM07_IS</stp>
        <stp>4</stp>
        <stp>000518.SZ</stp>
        <stp>83</stp>
        <stp>2015-12-31</stp>
        <stp>1</stp>
        <tr r="D12" s="3"/>
      </tp>
      <tp>
        <v>24314614044.209999</v>
        <stp/>
        <stp>EM_S_STM07_IS</stp>
        <stp>4</stp>
        <stp>000538.SZ</stp>
        <stp>83</stp>
        <stp>2017-12-31</stp>
        <stp>1</stp>
        <tr r="F13" s="3"/>
      </tp>
      <tp>
        <v>6620516536.7299995</v>
        <stp/>
        <stp>EM_S_STM07_IS</stp>
        <stp>4</stp>
        <stp>000513.SZ</stp>
        <stp>83</stp>
        <stp>2015-12-31</stp>
        <stp>1</stp>
        <tr r="D11" s="3"/>
      </tp>
      <tp>
        <v>310865113.13</v>
        <stp/>
        <stp>EM_S_STM07_IS</stp>
        <stp>4</stp>
        <stp>300519.SZ</stp>
        <stp>83</stp>
        <stp>2017-12-31</stp>
        <stp>1</stp>
        <tr r="F157" s="3"/>
      </tp>
      <tp>
        <v>22410654404.310001</v>
        <stp/>
        <stp>EM_S_STM07_IS</stp>
        <stp>4</stp>
        <stp>000538.SZ</stp>
        <stp>83</stp>
        <stp>2016-12-31</stp>
        <stp>1</stp>
        <tr r="E13" s="3"/>
      </tp>
      <tp>
        <v>277360875.91000003</v>
        <stp/>
        <stp>EM_S_STM07_IS</stp>
        <stp>4</stp>
        <stp>300534.SZ</stp>
        <stp>83</stp>
        <stp>2015-12-31</stp>
        <stp>1</stp>
        <tr r="D159" s="3"/>
      </tp>
      <tp>
        <v>193827322.93000001</v>
        <stp/>
        <stp>EM_S_STM07_IS</stp>
        <stp>4</stp>
        <stp>000503.SZ</stp>
        <stp>83</stp>
        <stp>2015-12-31</stp>
        <stp>1</stp>
        <tr r="D10" s="3"/>
      </tp>
      <tp>
        <v>718491131.26999998</v>
        <stp/>
        <stp>EM_S_STM07_IS</stp>
        <stp>4</stp>
        <stp>300529.SZ</stp>
        <stp>83</stp>
        <stp>2017-12-31</stp>
        <stp>1</stp>
        <tr r="F158" s="3"/>
      </tp>
      <tp>
        <v>346054646.61000001</v>
        <stp/>
        <stp>EM_S_STM07_IS</stp>
        <stp>4</stp>
        <stp>000518.SZ</stp>
        <stp>83</stp>
        <stp>2017-12-31</stp>
        <stp>1</stp>
        <tr r="F12" s="3"/>
      </tp>
      <tp>
        <v>20738126205.080002</v>
        <stp/>
        <stp>EM_S_STM07_IS</stp>
        <stp>4</stp>
        <stp>000538.SZ</stp>
        <stp>83</stp>
        <stp>2015-12-31</stp>
        <stp>1</stp>
        <tr r="D13" s="3"/>
      </tp>
      <tp>
        <v>269681016.10000002</v>
        <stp/>
        <stp>EM_S_STM07_IS</stp>
        <stp>4</stp>
        <stp>300534.SZ</stp>
        <stp>83</stp>
        <stp>2016-12-31</stp>
        <stp>1</stp>
        <tr r="E159" s="3"/>
      </tp>
      <tp>
        <v>216833347.58000001</v>
        <stp/>
        <stp>EM_S_STM07_IS</stp>
        <stp>4</stp>
        <stp>000503.SZ</stp>
        <stp>83</stp>
        <stp>2016-12-31</stp>
        <stp>1</stp>
        <tr r="E10" s="3"/>
      </tp>
      <tp>
        <v>8530968596.54</v>
        <stp/>
        <stp>EM_S_STM07_IS</stp>
        <stp>4</stp>
        <stp>000513.SZ</stp>
        <stp>83</stp>
        <stp>2017-12-31</stp>
        <stp>1</stp>
        <tr r="F11" s="3"/>
      </tp>
      <tp>
        <v>311478232.88999999</v>
        <stp/>
        <stp>EM_S_STM07_IS</stp>
        <stp>4</stp>
        <stp>300519.SZ</stp>
        <stp>83</stp>
        <stp>2015-12-31</stp>
        <stp>1</stp>
        <tr r="D157" s="3"/>
      </tp>
      <tp>
        <v>543640521.23000002</v>
        <stp/>
        <stp>EM_S_STM07_IS</stp>
        <stp>4</stp>
        <stp>300529.SZ</stp>
        <stp>83</stp>
        <stp>2016-12-31</stp>
        <stp>1</stp>
        <tr r="E158" s="3"/>
      </tp>
      <tp>
        <v>327313301.32999998</v>
        <stp/>
        <stp>EM_S_STM07_IS</stp>
        <stp>4</stp>
        <stp>000518.SZ</stp>
        <stp>83</stp>
        <stp>2016-12-31</stp>
        <stp>1</stp>
        <tr r="E12" s="3"/>
      </tp>
      <tp>
        <v>269587022.62</v>
        <stp/>
        <stp>EM_S_STM07_IS</stp>
        <stp>4</stp>
        <stp>300534.SZ</stp>
        <stp>83</stp>
        <stp>2017-12-31</stp>
        <stp>1</stp>
        <tr r="F159" s="3"/>
      </tp>
      <tp>
        <v>183993714.97</v>
        <stp/>
        <stp>EM_S_STM07_IS</stp>
        <stp>4</stp>
        <stp>000503.SZ</stp>
        <stp>83</stp>
        <stp>2017-12-31</stp>
        <stp>1</stp>
        <tr r="F10" s="3"/>
      </tp>
      <tp>
        <v>7651775285.4899998</v>
        <stp/>
        <stp>EM_S_STM07_IS</stp>
        <stp>4</stp>
        <stp>000513.SZ</stp>
        <stp>83</stp>
        <stp>2016-12-31</stp>
        <stp>1</stp>
        <tr r="E11" s="3"/>
      </tp>
      <tp>
        <v>1035060899.76</v>
        <stp/>
        <stp>EM_S_STM07_IS</stp>
        <stp>4</stp>
        <stp>300558.SZ</stp>
        <stp>83</stp>
        <stp>2016-12-31</stp>
        <stp>1</stp>
        <tr r="E160" s="3"/>
      </tp>
      <tp>
        <v>1543980380.3399999</v>
        <stp/>
        <stp>EM_S_STM07_IS</stp>
        <stp>4</stp>
        <stp>000566.SZ</stp>
        <stp>83</stp>
        <stp>2016-12-31</stp>
        <stp>1</stp>
        <tr r="E14" s="3"/>
      </tp>
      <tp>
        <v>629005528.60000002</v>
        <stp/>
        <stp>EM_S_STM07_IS</stp>
        <stp>4</stp>
        <stp>300562.SZ</stp>
        <stp>83</stp>
        <stp>2015-12-31</stp>
        <stp>1</stp>
        <tr r="D161" s="3"/>
      </tp>
      <tp>
        <v>1026358656.64</v>
        <stp/>
        <stp>EM_S_STM07_IS</stp>
        <stp>4</stp>
        <stp>300558.SZ</stp>
        <stp>83</stp>
        <stp>2017-12-31</stp>
        <stp>1</stp>
        <tr r="F160" s="3"/>
      </tp>
      <tp>
        <v>1824521594.5799999</v>
        <stp/>
        <stp>EM_S_STM07_IS</stp>
        <stp>4</stp>
        <stp>000566.SZ</stp>
        <stp>83</stp>
        <stp>2017-12-31</stp>
        <stp>1</stp>
        <tr r="F14" s="3"/>
      </tp>
      <tp>
        <v>287439466.04000002</v>
        <stp/>
        <stp>EM_S_STM07_IS</stp>
        <stp>4</stp>
        <stp>300573.SZ</stp>
        <stp>83</stp>
        <stp>2015-12-31</stp>
        <stp>1</stp>
        <tr r="D162" s="3"/>
      </tp>
      <tp>
        <v>339100076.01999998</v>
        <stp/>
        <stp>EM_S_STM07_IS</stp>
        <stp>4</stp>
        <stp>300573.SZ</stp>
        <stp>83</stp>
        <stp>2016-12-31</stp>
        <stp>1</stp>
        <tr r="E162" s="3"/>
      </tp>
      <tp>
        <v>866590294.38999999</v>
        <stp/>
        <stp>EM_S_STM07_IS</stp>
        <stp>4</stp>
        <stp>300562.SZ</stp>
        <stp>83</stp>
        <stp>2017-12-31</stp>
        <stp>1</stp>
        <tr r="F161" s="3"/>
      </tp>
      <tp>
        <v>914663873.39999998</v>
        <stp/>
        <stp>EM_S_STM07_IS</stp>
        <stp>4</stp>
        <stp>300558.SZ</stp>
        <stp>83</stp>
        <stp>2015-12-31</stp>
        <stp>1</stp>
        <tr r="D160" s="3"/>
      </tp>
      <tp>
        <v>1678279324.6199999</v>
        <stp/>
        <stp>EM_S_STM07_IS</stp>
        <stp>4</stp>
        <stp>000566.SZ</stp>
        <stp>83</stp>
        <stp>2015-12-31</stp>
        <stp>1</stp>
        <tr r="D14" s="3"/>
      </tp>
      <tp>
        <v>360006690.25</v>
        <stp/>
        <stp>EM_S_STM07_IS</stp>
        <stp>4</stp>
        <stp>300573.SZ</stp>
        <stp>83</stp>
        <stp>2017-12-31</stp>
        <stp>1</stp>
        <tr r="F162" s="3"/>
      </tp>
      <tp>
        <v>770644439.45000005</v>
        <stp/>
        <stp>EM_S_STM07_IS</stp>
        <stp>4</stp>
        <stp>300562.SZ</stp>
        <stp>83</stp>
        <stp>2016-12-31</stp>
        <stp>1</stp>
        <tr r="E161" s="3"/>
      </tp>
      <tp>
        <v>235018663.61000001</v>
        <stp/>
        <stp>EM_S_STM07_IS</stp>
        <stp>4</stp>
        <stp>300595.SZ</stp>
        <stp>83</stp>
        <stp>2016-12-31</stp>
        <stp>1</stp>
        <tr r="E165" s="3"/>
      </tp>
      <tp>
        <v>455034585.51999998</v>
        <stp/>
        <stp>EM_S_STM07_IS</stp>
        <stp>4</stp>
        <stp>300584.SZ</stp>
        <stp>83</stp>
        <stp>2017-12-31</stp>
        <stp>1</stp>
        <tr r="F164" s="3"/>
      </tp>
      <tp>
        <v>3834432030.6700001</v>
        <stp/>
        <stp>EM_S_STM07_IS</stp>
        <stp>4</stp>
        <stp>000597.SZ</stp>
        <stp>83</stp>
        <stp>2015-12-31</stp>
        <stp>1</stp>
        <tr r="D16" s="3"/>
      </tp>
      <tp>
        <v>294719555.10000002</v>
        <stp/>
        <stp>EM_S_STM07_IS</stp>
        <stp>4</stp>
        <stp>000590.SZ</stp>
        <stp>83</stp>
        <stp>2015-12-31</stp>
        <stp>1</stp>
        <tr r="D15" s="3"/>
      </tp>
      <tp>
        <v>785566458.74000001</v>
        <stp/>
        <stp>EM_S_STM07_IS</stp>
        <stp>4</stp>
        <stp>300583.SZ</stp>
        <stp>83</stp>
        <stp>2017-12-31</stp>
        <stp>1</stp>
        <tr r="F163" s="3"/>
      </tp>
      <tp>
        <v>311629075.06</v>
        <stp/>
        <stp>EM_S_STM07_IS</stp>
        <stp>4</stp>
        <stp>300595.SZ</stp>
        <stp>83</stp>
        <stp>2017-12-31</stp>
        <stp>1</stp>
        <tr r="F165" s="3"/>
      </tp>
      <tp>
        <v>280827571.14999998</v>
        <stp/>
        <stp>EM_S_STM07_IS</stp>
        <stp>4</stp>
        <stp>300584.SZ</stp>
        <stp>83</stp>
        <stp>2016-12-31</stp>
        <stp>1</stp>
        <tr r="E164" s="3"/>
      </tp>
      <tp>
        <v>568245934.39999998</v>
        <stp/>
        <stp>EM_S_STM07_IS</stp>
        <stp>4</stp>
        <stp>300583.SZ</stp>
        <stp>83</stp>
        <stp>2016-12-31</stp>
        <stp>1</stp>
        <tr r="E163" s="3"/>
      </tp>
      <tp>
        <v>220993472.77000001</v>
        <stp/>
        <stp>EM_S_STM07_IS</stp>
        <stp>4</stp>
        <stp>300584.SZ</stp>
        <stp>83</stp>
        <stp>2015-12-31</stp>
        <stp>1</stp>
        <tr r="D164" s="3"/>
      </tp>
      <tp>
        <v>5676351554.6000004</v>
        <stp/>
        <stp>EM_S_STM07_IS</stp>
        <stp>4</stp>
        <stp>000597.SZ</stp>
        <stp>83</stp>
        <stp>2017-12-31</stp>
        <stp>1</stp>
        <tr r="F16" s="3"/>
      </tp>
      <tp>
        <v>343539198.75</v>
        <stp/>
        <stp>EM_S_STM07_IS</stp>
        <stp>4</stp>
        <stp>000590.SZ</stp>
        <stp>83</stp>
        <stp>2017-12-31</stp>
        <stp>1</stp>
        <tr r="F15" s="3"/>
      </tp>
      <tp>
        <v>668166780.64999998</v>
        <stp/>
        <stp>EM_S_STM07_IS</stp>
        <stp>4</stp>
        <stp>300583.SZ</stp>
        <stp>83</stp>
        <stp>2015-12-31</stp>
        <stp>1</stp>
        <tr r="D163" s="3"/>
      </tp>
      <tp>
        <v>176236652.19999999</v>
        <stp/>
        <stp>EM_S_STM07_IS</stp>
        <stp>4</stp>
        <stp>300595.SZ</stp>
        <stp>83</stp>
        <stp>2015-12-31</stp>
        <stp>1</stp>
        <tr r="D165" s="3"/>
      </tp>
      <tp>
        <v>4814401659.9799995</v>
        <stp/>
        <stp>EM_S_STM07_IS</stp>
        <stp>4</stp>
        <stp>000597.SZ</stp>
        <stp>83</stp>
        <stp>2016-12-31</stp>
        <stp>1</stp>
        <tr r="E16" s="3"/>
      </tp>
      <tp>
        <v>317410504.47000003</v>
        <stp/>
        <stp>EM_S_STM07_IS</stp>
        <stp>4</stp>
        <stp>000590.SZ</stp>
        <stp>83</stp>
        <stp>2016-12-31</stp>
        <stp>1</stp>
        <tr r="E15" s="3"/>
      </tp>
      <tp>
        <v>3182743792.3200002</v>
        <stp/>
        <stp>EM_S_STM07_IS</stp>
        <stp>4</stp>
        <stp>600479.SH</stp>
        <stp>83</stp>
        <stp>2017-12-31</stp>
        <stp>1</stp>
        <tr r="F207" s="3"/>
      </tp>
      <tp>
        <v>2864885512.1900001</v>
        <stp/>
        <stp>EM_S_STM07_IS</stp>
        <stp>4</stp>
        <stp>600479.SH</stp>
        <stp>83</stp>
        <stp>2016-12-31</stp>
        <stp>1</stp>
        <tr r="E207" s="3"/>
      </tp>
      <tp>
        <v>2446684074.6799998</v>
        <stp/>
        <stp>EM_S_STM07_IS</stp>
        <stp>4</stp>
        <stp>600479.SH</stp>
        <stp>83</stp>
        <stp>2015-12-31</stp>
        <stp>1</stp>
        <tr r="D207" s="3"/>
      </tp>
      <tp>
        <v>3713953975.9499998</v>
        <stp/>
        <stp>EM_S_STM07_IS</stp>
        <stp>4</stp>
        <stp>600436.SH</stp>
        <stp>83</stp>
        <stp>2017-12-31</stp>
        <stp>1</stp>
        <tr r="F206" s="3"/>
      </tp>
      <tp>
        <v>9125774773.3500004</v>
        <stp/>
        <stp>EM_S_STM07_IS</stp>
        <stp>4</stp>
        <stp>600420.SH</stp>
        <stp>83</stp>
        <stp>2016-12-31</stp>
        <stp>1</stp>
        <tr r="E204" s="3"/>
      </tp>
      <tp>
        <v>5100597122.8599997</v>
        <stp/>
        <stp>EM_S_STM07_IS</stp>
        <stp>4</stp>
        <stp>600422.SH</stp>
        <stp>83</stp>
        <stp>2016-12-31</stp>
        <stp>1</stp>
        <tr r="E205" s="3"/>
      </tp>
      <tp>
        <v>2308954269.71</v>
        <stp/>
        <stp>EM_S_STM07_IS</stp>
        <stp>4</stp>
        <stp>600436.SH</stp>
        <stp>83</stp>
        <stp>2016-12-31</stp>
        <stp>1</stp>
        <tr r="E206" s="3"/>
      </tp>
      <tp>
        <v>8517753726.3100004</v>
        <stp/>
        <stp>EM_S_STM07_IS</stp>
        <stp>4</stp>
        <stp>600420.SH</stp>
        <stp>83</stp>
        <stp>2017-12-31</stp>
        <stp>1</stp>
        <tr r="F204" s="3"/>
      </tp>
      <tp>
        <v>5852287432.54</v>
        <stp/>
        <stp>EM_S_STM07_IS</stp>
        <stp>4</stp>
        <stp>600422.SH</stp>
        <stp>83</stp>
        <stp>2017-12-31</stp>
        <stp>1</stp>
        <tr r="F205" s="3"/>
      </tp>
      <tp>
        <v>1885674673.52</v>
        <stp/>
        <stp>EM_S_STM07_IS</stp>
        <stp>4</stp>
        <stp>600436.SH</stp>
        <stp>83</stp>
        <stp>2015-12-31</stp>
        <stp>1</stp>
        <tr r="D206" s="3"/>
      </tp>
      <tp>
        <v>2682244690.2399998</v>
        <stp/>
        <stp>EM_S_STM07_IS</stp>
        <stp>4</stp>
        <stp>600420.SH</stp>
        <stp>83</stp>
        <stp>2015-12-31</stp>
        <stp>1</stp>
        <tr r="D204" s="3"/>
      </tp>
      <tp>
        <v>4915685873.8000002</v>
        <stp/>
        <stp>EM_S_STM07_IS</stp>
        <stp>4</stp>
        <stp>600422.SH</stp>
        <stp>83</stp>
        <stp>2015-12-31</stp>
        <stp>1</stp>
        <tr r="D205" s="3"/>
      </tp>
      <tp>
        <v>1404719888.21</v>
        <stp/>
        <stp>EM_S_STM07_IS</stp>
        <stp>4</stp>
        <stp>600488.SH</stp>
        <stp>83</stp>
        <stp>2015-12-31</stp>
        <stp>1</stp>
        <tr r="D208" s="3"/>
      </tp>
      <tp>
        <v>1206600228.01</v>
        <stp/>
        <stp>EM_S_STM07_IS</stp>
        <stp>4</stp>
        <stp>600488.SH</stp>
        <stp>83</stp>
        <stp>2016-12-31</stp>
        <stp>1</stp>
        <tr r="E208" s="3"/>
      </tp>
      <tp>
        <v>1971716525.1600001</v>
        <stp/>
        <stp>EM_S_STM07_IS</stp>
        <stp>4</stp>
        <stp>600488.SH</stp>
        <stp>83</stp>
        <stp>2017-12-31</stp>
        <stp>1</stp>
        <tr r="F208" s="3"/>
      </tp>
      <tp>
        <v>130751653.44</v>
        <stp/>
        <stp>EM_S_STM07_IS</stp>
        <stp>4</stp>
        <stp>300404.SZ</stp>
        <stp>83</stp>
        <stp>2017-12-31</stp>
        <stp>1</stp>
        <tr r="F146" s="3"/>
      </tp>
      <tp>
        <v>694277363.10000002</v>
        <stp/>
        <stp>EM_S_STM07_IS</stp>
        <stp>4</stp>
        <stp>300406.SZ</stp>
        <stp>83</stp>
        <stp>2017-12-31</stp>
        <stp>1</stp>
        <tr r="F147" s="3"/>
      </tp>
      <tp>
        <v>15466436916.07</v>
        <stp/>
        <stp>EM_S_STM07_IS</stp>
        <stp>4</stp>
        <stp>000411.SZ</stp>
        <stp>83</stp>
        <stp>2015-12-31</stp>
        <stp>1</stp>
        <tr r="D8" s="3"/>
      </tp>
      <tp>
        <v>419868699.41000003</v>
        <stp/>
        <stp>EM_S_STM07_IS</stp>
        <stp>4</stp>
        <stp>300401.SZ</stp>
        <stp>83</stp>
        <stp>2017-12-31</stp>
        <stp>1</stp>
        <tr r="F145" s="3"/>
      </tp>
      <tp>
        <v>6317135286.2399998</v>
        <stp/>
        <stp>EM_S_STM07_IS</stp>
        <stp>4</stp>
        <stp>000423.SZ</stp>
        <stp>83</stp>
        <stp>2016-12-31</stp>
        <stp>1</stp>
        <tr r="E9" s="3"/>
      </tp>
      <tp>
        <v>301792829.55000001</v>
        <stp/>
        <stp>EM_S_STM07_IS</stp>
        <stp>4</stp>
        <stp>300412.SZ</stp>
        <stp>83</stp>
        <stp>2016-12-31</stp>
        <stp>1</stp>
        <tr r="E148" s="3"/>
      </tp>
      <tp>
        <v>683141160.38999999</v>
        <stp/>
        <stp>EM_S_STM07_IS</stp>
        <stp>4</stp>
        <stp>300439.SZ</stp>
        <stp>83</stp>
        <stp>2015-12-31</stp>
        <stp>1</stp>
        <tr r="D150" s="3"/>
      </tp>
      <tp>
        <v>72151502.640000001</v>
        <stp/>
        <stp>EM_S_STM07_IS</stp>
        <stp>4</stp>
        <stp>300404.SZ</stp>
        <stp>83</stp>
        <stp>2016-12-31</stp>
        <stp>1</stp>
        <tr r="E146" s="3"/>
      </tp>
      <tp>
        <v>667402749.64999998</v>
        <stp/>
        <stp>EM_S_STM07_IS</stp>
        <stp>4</stp>
        <stp>300406.SZ</stp>
        <stp>83</stp>
        <stp>2016-12-31</stp>
        <stp>1</stp>
        <tr r="E147" s="3"/>
      </tp>
      <tp>
        <v>308923392.88999999</v>
        <stp/>
        <stp>EM_S_STM07_IS</stp>
        <stp>4</stp>
        <stp>300436.SZ</stp>
        <stp>83</stp>
        <stp>2015-12-31</stp>
        <stp>1</stp>
        <tr r="D149" s="3"/>
      </tp>
      <tp>
        <v>329093755.62</v>
        <stp/>
        <stp>EM_S_STM07_IS</stp>
        <stp>4</stp>
        <stp>300401.SZ</stp>
        <stp>83</stp>
        <stp>2016-12-31</stp>
        <stp>1</stp>
        <tr r="E145" s="3"/>
      </tp>
      <tp>
        <v>500269283.13</v>
        <stp/>
        <stp>EM_S_STM07_IS</stp>
        <stp>4</stp>
        <stp>000403.SZ</stp>
        <stp>83</stp>
        <stp>2015-12-31</stp>
        <stp>1</stp>
        <tr r="D7" s="3"/>
      </tp>
      <tp>
        <v>7372340332.1800003</v>
        <stp/>
        <stp>EM_S_STM07_IS</stp>
        <stp>4</stp>
        <stp>000423.SZ</stp>
        <stp>83</stp>
        <stp>2017-12-31</stp>
        <stp>1</stp>
        <tr r="F9" s="3"/>
      </tp>
      <tp>
        <v>445032263.85000002</v>
        <stp/>
        <stp>EM_S_STM07_IS</stp>
        <stp>4</stp>
        <stp>300412.SZ</stp>
        <stp>83</stp>
        <stp>2017-12-31</stp>
        <stp>1</stp>
        <tr r="F148" s="3"/>
      </tp>
      <tp>
        <v>1055056670.89</v>
        <stp/>
        <stp>EM_S_STM07_IS</stp>
        <stp>4</stp>
        <stp>300439.SZ</stp>
        <stp>83</stp>
        <stp>2016-12-31</stp>
        <stp>1</stp>
        <tr r="E150" s="3"/>
      </tp>
      <tp>
        <v>126626043.64</v>
        <stp/>
        <stp>EM_S_STM07_IS</stp>
        <stp>4</stp>
        <stp>300404.SZ</stp>
        <stp>83</stp>
        <stp>2015-12-31</stp>
        <stp>1</stp>
        <tr r="D146" s="3"/>
      </tp>
      <tp>
        <v>566201720.59000003</v>
        <stp/>
        <stp>EM_S_STM07_IS</stp>
        <stp>4</stp>
        <stp>300406.SZ</stp>
        <stp>83</stp>
        <stp>2015-12-31</stp>
        <stp>1</stp>
        <tr r="D147" s="3"/>
      </tp>
      <tp>
        <v>312882593.35000002</v>
        <stp/>
        <stp>EM_S_STM07_IS</stp>
        <stp>4</stp>
        <stp>300436.SZ</stp>
        <stp>83</stp>
        <stp>2016-12-31</stp>
        <stp>1</stp>
        <tr r="E149" s="3"/>
      </tp>
      <tp>
        <v>18907331040.580002</v>
        <stp/>
        <stp>EM_S_STM07_IS</stp>
        <stp>4</stp>
        <stp>000411.SZ</stp>
        <stp>83</stp>
        <stp>2017-12-31</stp>
        <stp>1</stp>
        <tr r="F8" s="3"/>
      </tp>
      <tp>
        <v>151221057.40000001</v>
        <stp/>
        <stp>EM_S_STM07_IS</stp>
        <stp>4</stp>
        <stp>300401.SZ</stp>
        <stp>83</stp>
        <stp>2015-12-31</stp>
        <stp>1</stp>
        <tr r="D145" s="3"/>
      </tp>
      <tp>
        <v>567436434.85000002</v>
        <stp/>
        <stp>EM_S_STM07_IS</stp>
        <stp>4</stp>
        <stp>000403.SZ</stp>
        <stp>83</stp>
        <stp>2016-12-31</stp>
        <stp>1</stp>
        <tr r="E7" s="3"/>
      </tp>
      <tp>
        <v>1805167985.0799999</v>
        <stp/>
        <stp>EM_S_STM07_IS</stp>
        <stp>4</stp>
        <stp>300439.SZ</stp>
        <stp>83</stp>
        <stp>2017-12-31</stp>
        <stp>1</stp>
        <tr r="F150" s="3"/>
      </tp>
      <tp>
        <v>296122689.22000003</v>
        <stp/>
        <stp>EM_S_STM07_IS</stp>
        <stp>4</stp>
        <stp>300436.SZ</stp>
        <stp>83</stp>
        <stp>2017-12-31</stp>
        <stp>1</stp>
        <tr r="F149" s="3"/>
      </tp>
      <tp>
        <v>17257326550.139999</v>
        <stp/>
        <stp>EM_S_STM07_IS</stp>
        <stp>4</stp>
        <stp>000411.SZ</stp>
        <stp>83</stp>
        <stp>2016-12-31</stp>
        <stp>1</stp>
        <tr r="E8" s="3"/>
      </tp>
      <tp>
        <v>685378117.22000003</v>
        <stp/>
        <stp>EM_S_STM07_IS</stp>
        <stp>4</stp>
        <stp>000403.SZ</stp>
        <stp>83</stp>
        <stp>2017-12-31</stp>
        <stp>1</stp>
        <tr r="F7" s="3"/>
      </tp>
      <tp>
        <v>5449663157.7700005</v>
        <stp/>
        <stp>EM_S_STM07_IS</stp>
        <stp>4</stp>
        <stp>000423.SZ</stp>
        <stp>83</stp>
        <stp>2015-12-31</stp>
        <stp>1</stp>
        <tr r="D9" s="3"/>
      </tp>
      <tp>
        <v>217418447.99000001</v>
        <stp/>
        <stp>EM_S_STM07_IS</stp>
        <stp>4</stp>
        <stp>300412.SZ</stp>
        <stp>83</stp>
        <stp>2015-12-31</stp>
        <stp>1</stp>
        <tr r="D148" s="3"/>
      </tp>
      <tp>
        <v>317774431.64999998</v>
        <stp/>
        <stp>EM_S_STM07_IS</stp>
        <stp>4</stp>
        <stp>300453.SZ</stp>
        <stp>83</stp>
        <stp>2016-12-31</stp>
        <stp>1</stp>
        <tr r="E152" s="3"/>
      </tp>
      <tp>
        <v>1065169032.05</v>
        <stp/>
        <stp>EM_S_STM07_IS</stp>
        <stp>4</stp>
        <stp>300463.SZ</stp>
        <stp>83</stp>
        <stp>2015-12-31</stp>
        <stp>1</stp>
        <tr r="D153" s="3"/>
      </tp>
      <tp>
        <v>286403295.81999999</v>
        <stp/>
        <stp>EM_S_STM07_IS</stp>
        <stp>4</stp>
        <stp>300452.SZ</stp>
        <stp>83</stp>
        <stp>2016-12-31</stp>
        <stp>1</stp>
        <tr r="E151" s="3"/>
      </tp>
      <tp>
        <v>403871872.86000001</v>
        <stp/>
        <stp>EM_S_STM07_IS</stp>
        <stp>4</stp>
        <stp>300453.SZ</stp>
        <stp>83</stp>
        <stp>2017-12-31</stp>
        <stp>1</stp>
        <tr r="F152" s="3"/>
      </tp>
      <tp>
        <v>339358774.95999998</v>
        <stp/>
        <stp>EM_S_STM07_IS</stp>
        <stp>4</stp>
        <stp>300452.SZ</stp>
        <stp>83</stp>
        <stp>2017-12-31</stp>
        <stp>1</stp>
        <tr r="F151" s="3"/>
      </tp>
      <tp>
        <v>1969983729.53</v>
        <stp/>
        <stp>EM_S_STM07_IS</stp>
        <stp>4</stp>
        <stp>300463.SZ</stp>
        <stp>83</stp>
        <stp>2017-12-31</stp>
        <stp>1</stp>
        <tr r="F153" s="3"/>
      </tp>
      <tp>
        <v>311848211.72000003</v>
        <stp/>
        <stp>EM_S_STM07_IS</stp>
        <stp>4</stp>
        <stp>300453.SZ</stp>
        <stp>83</stp>
        <stp>2015-12-31</stp>
        <stp>1</stp>
        <tr r="D152" s="3"/>
      </tp>
      <tp>
        <v>1488780884.51</v>
        <stp/>
        <stp>EM_S_STM07_IS</stp>
        <stp>4</stp>
        <stp>300463.SZ</stp>
        <stp>83</stp>
        <stp>2016-12-31</stp>
        <stp>1</stp>
        <tr r="E153" s="3"/>
      </tp>
      <tp>
        <v>258919172.47999999</v>
        <stp/>
        <stp>EM_S_STM07_IS</stp>
        <stp>4</stp>
        <stp>300452.SZ</stp>
        <stp>83</stp>
        <stp>2015-12-31</stp>
        <stp>1</stp>
        <tr r="D151" s="3"/>
      </tp>
      <tp>
        <v>749986848.13</v>
        <stp/>
        <stp>EM_S_STM07_IS</stp>
        <stp>4</stp>
        <stp>300485.SZ</stp>
        <stp>83</stp>
        <stp>2017-12-31</stp>
        <stp>1</stp>
        <tr r="F155" s="3"/>
      </tp>
      <tp>
        <v>763686934.97000003</v>
        <stp/>
        <stp>EM_S_STM07_IS</stp>
        <stp>4</stp>
        <stp>300497.SZ</stp>
        <stp>83</stp>
        <stp>2016-12-31</stp>
        <stp>1</stp>
        <tr r="E156" s="3"/>
      </tp>
      <tp>
        <v>1145484483.0699999</v>
        <stp/>
        <stp>EM_S_STM07_IS</stp>
        <stp>4</stp>
        <stp>300482.SZ</stp>
        <stp>83</stp>
        <stp>2017-12-31</stp>
        <stp>1</stp>
        <tr r="F154" s="3"/>
      </tp>
      <tp>
        <v>616238487.47000003</v>
        <stp/>
        <stp>EM_S_STM07_IS</stp>
        <stp>4</stp>
        <stp>300485.SZ</stp>
        <stp>83</stp>
        <stp>2016-12-31</stp>
        <stp>1</stp>
        <tr r="E155" s="3"/>
      </tp>
      <tp>
        <v>958150476.03999996</v>
        <stp/>
        <stp>EM_S_STM07_IS</stp>
        <stp>4</stp>
        <stp>300497.SZ</stp>
        <stp>83</stp>
        <stp>2017-12-31</stp>
        <stp>1</stp>
        <tr r="F156" s="3"/>
      </tp>
      <tp>
        <v>547353286.90999997</v>
        <stp/>
        <stp>EM_S_STM07_IS</stp>
        <stp>4</stp>
        <stp>300482.SZ</stp>
        <stp>83</stp>
        <stp>2016-12-31</stp>
        <stp>1</stp>
        <tr r="E154" s="3"/>
      </tp>
      <tp>
        <v>607138310.74000001</v>
        <stp/>
        <stp>EM_S_STM07_IS</stp>
        <stp>4</stp>
        <stp>300485.SZ</stp>
        <stp>83</stp>
        <stp>2015-12-31</stp>
        <stp>1</stp>
        <tr r="D155" s="3"/>
      </tp>
      <tp>
        <v>428779834</v>
        <stp/>
        <stp>EM_S_STM07_IS</stp>
        <stp>4</stp>
        <stp>300482.SZ</stp>
        <stp>83</stp>
        <stp>2015-12-31</stp>
        <stp>1</stp>
        <tr r="D154" s="3"/>
      </tp>
      <tp>
        <v>579743065</v>
        <stp/>
        <stp>EM_S_STM07_IS</stp>
        <stp>4</stp>
        <stp>300497.SZ</stp>
        <stp>83</stp>
        <stp>2015-12-31</stp>
        <stp>1</stp>
        <tr r="D156" s="3"/>
      </tp>
      <tp>
        <v>94275813.680000007</v>
        <stp/>
        <stp>EM_S_STM07_IS</stp>
        <stp>4</stp>
        <stp>600767.SH</stp>
        <stp>83</stp>
        <stp>2016-12-31</stp>
        <stp>1</stp>
        <tr r="E230" s="3"/>
      </tp>
      <tp>
        <v>1168684814.24</v>
        <stp/>
        <stp>EM_S_STM07_IS</stp>
        <stp>4</stp>
        <stp>600771.SH</stp>
        <stp>83</stp>
        <stp>2017-12-31</stp>
        <stp>1</stp>
        <tr r="F231" s="3"/>
      </tp>
      <tp>
        <v>2597351434.1300001</v>
        <stp/>
        <stp>EM_S_STM07_IS</stp>
        <stp>4</stp>
        <stp>600750.SH</stp>
        <stp>83</stp>
        <stp>2015-12-31</stp>
        <stp>1</stp>
        <tr r="D228" s="3"/>
      </tp>
      <tp>
        <v>878763713.92999995</v>
        <stp/>
        <stp>EM_S_STM07_IS</stp>
        <stp>4</stp>
        <stp>600763.SH</stp>
        <stp>83</stp>
        <stp>2016-12-31</stp>
        <stp>1</stp>
        <tr r="E229" s="3"/>
      </tp>
      <tp>
        <v>113390629.11</v>
        <stp/>
        <stp>EM_S_STM07_IS</stp>
        <stp>4</stp>
        <stp>600767.SH</stp>
        <stp>83</stp>
        <stp>2017-12-31</stp>
        <stp>1</stp>
        <tr r="F230" s="3"/>
      </tp>
      <tp>
        <v>936993228.16999996</v>
        <stp/>
        <stp>EM_S_STM07_IS</stp>
        <stp>4</stp>
        <stp>600771.SH</stp>
        <stp>83</stp>
        <stp>2016-12-31</stp>
        <stp>1</stp>
        <tr r="E231" s="3"/>
      </tp>
      <tp>
        <v>1179727843.01</v>
        <stp/>
        <stp>EM_S_STM07_IS</stp>
        <stp>4</stp>
        <stp>600763.SH</stp>
        <stp>83</stp>
        <stp>2017-12-31</stp>
        <stp>1</stp>
        <tr r="F229" s="3"/>
      </tp>
      <tp>
        <v>428436063.73000002</v>
        <stp/>
        <stp>EM_S_STM07_IS</stp>
        <stp>4</stp>
        <stp>600771.SH</stp>
        <stp>83</stp>
        <stp>2015-12-31</stp>
        <stp>1</stp>
        <tr r="D231" s="3"/>
      </tp>
      <tp>
        <v>1746642528.6700001</v>
        <stp/>
        <stp>EM_S_STM07_IS</stp>
        <stp>4</stp>
        <stp>600750.SH</stp>
        <stp>83</stp>
        <stp>2017-12-31</stp>
        <stp>1</stp>
        <tr r="F228" s="3"/>
      </tp>
      <tp>
        <v>50338034</v>
        <stp/>
        <stp>EM_S_STM07_IS</stp>
        <stp>4</stp>
        <stp>600767.SH</stp>
        <stp>83</stp>
        <stp>2015-12-31</stp>
        <stp>1</stp>
        <tr r="D230" s="3"/>
      </tp>
      <tp>
        <v>1561863081.22</v>
        <stp/>
        <stp>EM_S_STM07_IS</stp>
        <stp>4</stp>
        <stp>600750.SH</stp>
        <stp>83</stp>
        <stp>2016-12-31</stp>
        <stp>1</stp>
        <tr r="E228" s="3"/>
      </tp>
      <tp>
        <v>762355694.38</v>
        <stp/>
        <stp>EM_S_STM07_IS</stp>
        <stp>4</stp>
        <stp>600763.SH</stp>
        <stp>83</stp>
        <stp>2015-12-31</stp>
        <stp>1</stp>
        <tr r="D229" s="3"/>
      </tp>
      <tp>
        <v>744574204.61000001</v>
        <stp/>
        <stp>EM_S_STM07_IS</stp>
        <stp>4</stp>
        <stp>600721.SH</stp>
        <stp>83</stp>
        <stp>2016-12-31</stp>
        <stp>1</stp>
        <tr r="E227" s="3"/>
      </tp>
      <tp>
        <v>24813087318.02</v>
        <stp/>
        <stp>EM_S_STM07_IS</stp>
        <stp>4</stp>
        <stp>600713.SH</stp>
        <stp>83</stp>
        <stp>2015-12-31</stp>
        <stp>1</stp>
        <tr r="D226" s="3"/>
      </tp>
      <tp>
        <v>419502543.16000003</v>
        <stp/>
        <stp>EM_S_STM07_IS</stp>
        <stp>4</stp>
        <stp>600721.SH</stp>
        <stp>83</stp>
        <stp>2017-12-31</stp>
        <stp>1</stp>
        <tr r="F227" s="3"/>
      </tp>
      <tp>
        <v>27473449174.439999</v>
        <stp/>
        <stp>EM_S_STM07_IS</stp>
        <stp>4</stp>
        <stp>600713.SH</stp>
        <stp>83</stp>
        <stp>2017-12-31</stp>
        <stp>1</stp>
        <tr r="F226" s="3"/>
      </tp>
      <tp>
        <v>808805222.13999999</v>
        <stp/>
        <stp>EM_S_STM07_IS</stp>
        <stp>4</stp>
        <stp>600721.SH</stp>
        <stp>83</stp>
        <stp>2015-12-31</stp>
        <stp>1</stp>
        <tr r="D227" s="3"/>
      </tp>
      <tp>
        <v>26720500728.209999</v>
        <stp/>
        <stp>EM_S_STM07_IS</stp>
        <stp>4</stp>
        <stp>600713.SH</stp>
        <stp>83</stp>
        <stp>2016-12-31</stp>
        <stp>1</stp>
        <tr r="E226" s="3"/>
      </tp>
      <tp>
        <v>474020050.19</v>
        <stp/>
        <stp>EM_S_STM07_IS</stp>
        <stp>4</stp>
        <stp>600796.SH</stp>
        <stp>83</stp>
        <stp>2015-12-31</stp>
        <stp>1</stp>
        <tr r="D234" s="3"/>
      </tp>
      <tp>
        <v>2410287715.71</v>
        <stp/>
        <stp>EM_S_STM07_IS</stp>
        <stp>4</stp>
        <stp>600789.SH</stp>
        <stp>83</stp>
        <stp>2015-12-31</stp>
        <stp>1</stp>
        <tr r="D233" s="3"/>
      </tp>
      <tp>
        <v>462059822.81</v>
        <stp/>
        <stp>EM_S_STM07_IS</stp>
        <stp>4</stp>
        <stp>600781.SH</stp>
        <stp>83</stp>
        <stp>2015-12-31</stp>
        <stp>1</stp>
        <tr r="D232" s="3"/>
      </tp>
      <tp>
        <v>2505591895.3299999</v>
        <stp/>
        <stp>EM_S_STM07_IS</stp>
        <stp>4</stp>
        <stp>600789.SH</stp>
        <stp>83</stp>
        <stp>2016-12-31</stp>
        <stp>1</stp>
        <tr r="E233" s="3"/>
      </tp>
      <tp>
        <v>467584528.38999999</v>
        <stp/>
        <stp>EM_S_STM07_IS</stp>
        <stp>4</stp>
        <stp>600796.SH</stp>
        <stp>83</stp>
        <stp>2017-12-31</stp>
        <stp>1</stp>
        <tr r="F234" s="3"/>
      </tp>
      <tp>
        <v>495631293.10000002</v>
        <stp/>
        <stp>EM_S_STM07_IS</stp>
        <stp>4</stp>
        <stp>600781.SH</stp>
        <stp>83</stp>
        <stp>2016-12-31</stp>
        <stp>1</stp>
        <tr r="E232" s="3"/>
      </tp>
      <tp>
        <v>2599288881.1300001</v>
        <stp/>
        <stp>EM_S_STM07_IS</stp>
        <stp>4</stp>
        <stp>600789.SH</stp>
        <stp>83</stp>
        <stp>2017-12-31</stp>
        <stp>1</stp>
        <tr r="F233" s="3"/>
      </tp>
      <tp>
        <v>444081082.54000002</v>
        <stp/>
        <stp>EM_S_STM07_IS</stp>
        <stp>4</stp>
        <stp>600796.SH</stp>
        <stp>83</stp>
        <stp>2016-12-31</stp>
        <stp>1</stp>
        <tr r="E234" s="3"/>
      </tp>
      <tp>
        <v>5799924018.25</v>
        <stp/>
        <stp>EM_S_STM07_IS</stp>
        <stp>4</stp>
        <stp>600781.SH</stp>
        <stp>83</stp>
        <stp>2017-12-31</stp>
        <stp>1</stp>
        <tr r="F232" s="3"/>
      </tp>
      <tp>
        <v>5551763065.1300001</v>
        <stp/>
        <stp>EM_S_STM07_IS</stp>
        <stp>4</stp>
        <stp>000739.SZ</stp>
        <stp>83</stp>
        <stp>2017-12-31</stp>
        <stp>1</stp>
        <tr r="F21" s="3"/>
      </tp>
      <tp>
        <v>534515072.36000001</v>
        <stp/>
        <stp>EM_S_STM07_IS</stp>
        <stp>4</stp>
        <stp>300705.SZ</stp>
        <stp>83</stp>
        <stp>2017-12-31</stp>
        <stp>1</stp>
        <tr r="F178" s="3"/>
      </tp>
      <tp>
        <v>136130804</v>
        <stp/>
        <stp>EM_S_STM07_IS</stp>
        <stp>4</stp>
        <stp>300725.SZ</stp>
        <stp>83</stp>
        <stp>2015-12-31</stp>
        <stp>1</stp>
        <tr r="D180" s="3"/>
      </tp>
      <tp>
        <v>1028297463.73</v>
        <stp/>
        <stp>EM_S_STM07_IS</stp>
        <stp>4</stp>
        <stp>300723.SZ</stp>
        <stp>83</stp>
        <stp>2015-12-31</stp>
        <stp>1</stp>
        <tr r="D179" s="3"/>
      </tp>
      <tp>
        <v>1188282809.3599999</v>
        <stp/>
        <stp>EM_S_STM07_IS</stp>
        <stp>4</stp>
        <stp>300702.SZ</stp>
        <stp>83</stp>
        <stp>2017-12-31</stp>
        <stp>1</stp>
        <tr r="F177" s="3"/>
      </tp>
      <tp>
        <v>4772188878.8500004</v>
        <stp/>
        <stp>EM_S_STM07_IS</stp>
        <stp>4</stp>
        <stp>000739.SZ</stp>
        <stp>83</stp>
        <stp>2016-12-31</stp>
        <stp>1</stp>
        <tr r="E21" s="3"/>
      </tp>
      <tp>
        <v>2163505548.8200002</v>
        <stp/>
        <stp>EM_S_STM07_IS</stp>
        <stp>4</stp>
        <stp>000705.SZ</stp>
        <stp>83</stp>
        <stp>2015-12-31</stp>
        <stp>1</stp>
        <tr r="D20" s="3"/>
      </tp>
      <tp>
        <v>376400199.47000003</v>
        <stp/>
        <stp>EM_S_STM07_IS</stp>
        <stp>4</stp>
        <stp>300705.SZ</stp>
        <stp>83</stp>
        <stp>2016-12-31</stp>
        <stp>1</stp>
        <tr r="E178" s="3"/>
      </tp>
      <tp>
        <v>1082338823.51</v>
        <stp/>
        <stp>EM_S_STM07_IS</stp>
        <stp>4</stp>
        <stp>300702.SZ</stp>
        <stp>83</stp>
        <stp>2016-12-31</stp>
        <stp>1</stp>
        <tr r="E177" s="3"/>
      </tp>
      <tp>
        <v>4337941187.7299995</v>
        <stp/>
        <stp>EM_S_STM07_IS</stp>
        <stp>4</stp>
        <stp>000739.SZ</stp>
        <stp>83</stp>
        <stp>2015-12-31</stp>
        <stp>1</stp>
        <tr r="D21" s="3"/>
      </tp>
      <tp>
        <v>2440003892.5100002</v>
        <stp/>
        <stp>EM_S_STM07_IS</stp>
        <stp>4</stp>
        <stp>000705.SZ</stp>
        <stp>83</stp>
        <stp>2016-12-31</stp>
        <stp>1</stp>
        <tr r="E20" s="3"/>
      </tp>
      <tp>
        <v>290492436.44999999</v>
        <stp/>
        <stp>EM_S_STM07_IS</stp>
        <stp>4</stp>
        <stp>300705.SZ</stp>
        <stp>83</stp>
        <stp>2015-12-31</stp>
        <stp>1</stp>
        <tr r="D178" s="3"/>
      </tp>
      <tp>
        <v>273250557.29000002</v>
        <stp/>
        <stp>EM_S_STM07_IS</stp>
        <stp>4</stp>
        <stp>300725.SZ</stp>
        <stp>83</stp>
        <stp>2017-12-31</stp>
        <stp>1</stp>
        <tr r="F180" s="3"/>
      </tp>
      <tp>
        <v>1380217271.5799999</v>
        <stp/>
        <stp>EM_S_STM07_IS</stp>
        <stp>4</stp>
        <stp>300723.SZ</stp>
        <stp>83</stp>
        <stp>2017-12-31</stp>
        <stp>1</stp>
        <tr r="F179" s="3"/>
      </tp>
      <tp>
        <v>840085300</v>
        <stp/>
        <stp>EM_S_STM07_IS</stp>
        <stp>4</stp>
        <stp>300702.SZ</stp>
        <stp>83</stp>
        <stp>2015-12-31</stp>
        <stp>1</stp>
        <tr r="D177" s="3"/>
      </tp>
      <tp>
        <v>2577916046.9000001</v>
        <stp/>
        <stp>EM_S_STM07_IS</stp>
        <stp>4</stp>
        <stp>000705.SZ</stp>
        <stp>83</stp>
        <stp>2017-12-31</stp>
        <stp>1</stp>
        <tr r="F20" s="3"/>
      </tp>
      <tp>
        <v>188377858.27000001</v>
        <stp/>
        <stp>EM_S_STM07_IS</stp>
        <stp>4</stp>
        <stp>300725.SZ</stp>
        <stp>83</stp>
        <stp>2016-12-31</stp>
        <stp>1</stp>
        <tr r="E180" s="3"/>
      </tp>
      <tp>
        <v>1250837314.5999999</v>
        <stp/>
        <stp>EM_S_STM07_IS</stp>
        <stp>4</stp>
        <stp>300723.SZ</stp>
        <stp>83</stp>
        <stp>2016-12-31</stp>
        <stp>1</stp>
        <tr r="E179" s="3"/>
      </tp>
      <tp>
        <v>3597033209.79</v>
        <stp/>
        <stp>EM_S_STM07_IS</stp>
        <stp>4</stp>
        <stp>000756.SZ</stp>
        <stp>83</stp>
        <stp>2015-12-31</stp>
        <stp>1</stp>
        <tr r="D22" s="3"/>
      </tp>
      <tp>
        <v>850083371.07000005</v>
        <stp/>
        <stp>EM_S_STM07_IS</stp>
        <stp>4</stp>
        <stp>000766.SZ</stp>
        <stp>83</stp>
        <stp>2016-12-31</stp>
        <stp>1</stp>
        <tr r="E23" s="3"/>
      </tp>
      <tp>
        <v>1521410294.3599999</v>
        <stp/>
        <stp>EM_S_STM07_IS</stp>
        <stp>4</stp>
        <stp>000766.SZ</stp>
        <stp>83</stp>
        <stp>2017-12-31</stp>
        <stp>1</stp>
        <tr r="F23" s="3"/>
      </tp>
      <tp>
        <v>4515716784.1899996</v>
        <stp/>
        <stp>EM_S_STM07_IS</stp>
        <stp>4</stp>
        <stp>000756.SZ</stp>
        <stp>83</stp>
        <stp>2017-12-31</stp>
        <stp>1</stp>
        <tr r="F22" s="3"/>
      </tp>
      <tp>
        <v>4014963065.7399998</v>
        <stp/>
        <stp>EM_S_STM07_IS</stp>
        <stp>4</stp>
        <stp>000756.SZ</stp>
        <stp>83</stp>
        <stp>2016-12-31</stp>
        <stp>1</stp>
        <tr r="E22" s="3"/>
      </tp>
      <tp>
        <v>197558721.28</v>
        <stp/>
        <stp>EM_S_STM07_IS</stp>
        <stp>4</stp>
        <stp>000766.SZ</stp>
        <stp>83</stp>
        <stp>2015-12-31</stp>
        <stp>1</stp>
        <tr r="D23" s="3"/>
      </tp>
      <tp>
        <v>463311851.93000001</v>
        <stp/>
        <stp>EM_S_STM07_IS</stp>
        <stp>4</stp>
        <stp>000790.SZ</stp>
        <stp>83</stp>
        <stp>2015-12-31</stp>
        <stp>1</stp>
        <tr r="D25" s="3"/>
      </tp>
      <tp>
        <v>2010726351.4100001</v>
        <stp/>
        <stp>EM_S_STM07_IS</stp>
        <stp>4</stp>
        <stp>000788.SZ</stp>
        <stp>83</stp>
        <stp>2015-12-31</stp>
        <stp>1</stp>
        <tr r="D24" s="3"/>
      </tp>
      <tp>
        <v>2070262456.8900001</v>
        <stp/>
        <stp>EM_S_STM07_IS</stp>
        <stp>4</stp>
        <stp>000788.SZ</stp>
        <stp>83</stp>
        <stp>2016-12-31</stp>
        <stp>1</stp>
        <tr r="E24" s="3"/>
      </tp>
      <tp>
        <v>590948888.28999996</v>
        <stp/>
        <stp>EM_S_STM07_IS</stp>
        <stp>4</stp>
        <stp>000790.SZ</stp>
        <stp>83</stp>
        <stp>2017-12-31</stp>
        <stp>1</stp>
        <tr r="F25" s="3"/>
      </tp>
      <tp>
        <v>2145918088.5999999</v>
        <stp/>
        <stp>EM_S_STM07_IS</stp>
        <stp>4</stp>
        <stp>000788.SZ</stp>
        <stp>83</stp>
        <stp>2017-12-31</stp>
        <stp>1</stp>
        <tr r="F24" s="3"/>
      </tp>
      <tp>
        <v>575194221.64999998</v>
        <stp/>
        <stp>EM_S_STM07_IS</stp>
        <stp>4</stp>
        <stp>000790.SZ</stp>
        <stp>83</stp>
        <stp>2016-12-31</stp>
        <stp>1</stp>
        <tr r="E25" s="3"/>
      </tp>
      <tp>
        <v>14126885954.82</v>
        <stp/>
        <stp>EM_S_STM07_IS</stp>
        <stp>4</stp>
        <stp>600664.SH</stp>
        <stp>83</stp>
        <stp>2016-12-31</stp>
        <stp>1</stp>
        <tr r="E224" s="3"/>
      </tp>
      <tp>
        <v>176382787.78</v>
        <stp/>
        <stp>EM_S_STM07_IS</stp>
        <stp>4</stp>
        <stp>600671.SH</stp>
        <stp>83</stp>
        <stp>2017-12-31</stp>
        <stp>1</stp>
        <tr r="F225" s="3"/>
      </tp>
      <tp>
        <v>708994855.88999999</v>
        <stp/>
        <stp>EM_S_STM07_IS</stp>
        <stp>4</stp>
        <stp>600645.SH</stp>
        <stp>83</stp>
        <stp>2015-12-31</stp>
        <stp>1</stp>
        <tr r="D223" s="3"/>
      </tp>
      <tp>
        <v>12017531251.129999</v>
        <stp/>
        <stp>EM_S_STM07_IS</stp>
        <stp>4</stp>
        <stp>600664.SH</stp>
        <stp>83</stp>
        <stp>2017-12-31</stp>
        <stp>1</stp>
        <tr r="F224" s="3"/>
      </tp>
      <tp>
        <v>123725458.15000001</v>
        <stp/>
        <stp>EM_S_STM07_IS</stp>
        <stp>4</stp>
        <stp>600671.SH</stp>
        <stp>83</stp>
        <stp>2016-12-31</stp>
        <stp>1</stp>
        <tr r="E225" s="3"/>
      </tp>
      <tp>
        <v>837900550.29999995</v>
        <stp/>
        <stp>EM_S_STM07_IS</stp>
        <stp>4</stp>
        <stp>600645.SH</stp>
        <stp>83</stp>
        <stp>2016-12-31</stp>
        <stp>1</stp>
        <tr r="E223" s="3"/>
      </tp>
      <tp>
        <v>94765832.549999997</v>
        <stp/>
        <stp>EM_S_STM07_IS</stp>
        <stp>4</stp>
        <stp>600671.SH</stp>
        <stp>83</stp>
        <stp>2015-12-31</stp>
        <stp>1</stp>
        <tr r="D225" s="3"/>
      </tp>
      <tp>
        <v>870913497.53999996</v>
        <stp/>
        <stp>EM_S_STM07_IS</stp>
        <stp>4</stp>
        <stp>600645.SH</stp>
        <stp>83</stp>
        <stp>2017-12-31</stp>
        <stp>1</stp>
        <tr r="F223" s="3"/>
      </tp>
      <tp>
        <v>15856207778.74</v>
        <stp/>
        <stp>EM_S_STM07_IS</stp>
        <stp>4</stp>
        <stp>600664.SH</stp>
        <stp>83</stp>
        <stp>2015-12-31</stp>
        <stp>1</stp>
        <tr r="D224" s="3"/>
      </tp>
      <tp>
        <v>1592912488.8199999</v>
        <stp/>
        <stp>EM_S_STM07_IS</stp>
        <stp>4</stp>
        <stp>600613.SH</stp>
        <stp>83</stp>
        <stp>2015-12-31</stp>
        <stp>1</stp>
        <tr r="D222" s="3"/>
      </tp>
      <tp>
        <v>1735715955.47</v>
        <stp/>
        <stp>EM_S_STM07_IS</stp>
        <stp>4</stp>
        <stp>600613.SH</stp>
        <stp>83</stp>
        <stp>2017-12-31</stp>
        <stp>1</stp>
        <tr r="F222" s="3"/>
      </tp>
      <tp>
        <v>1597867921.9200001</v>
        <stp/>
        <stp>EM_S_STM07_IS</stp>
        <stp>4</stp>
        <stp>600613.SH</stp>
        <stp>83</stp>
        <stp>2016-12-31</stp>
        <stp>1</stp>
        <tr r="E222" s="3"/>
      </tp>
      <tp>
        <v>1161175811.6300001</v>
        <stp/>
        <stp>EM_S_STM07_IS</stp>
        <stp>4</stp>
        <stp>300601.SZ</stp>
        <stp>83</stp>
        <stp>2017-12-31</stp>
        <stp>1</stp>
        <tr r="F166" s="3"/>
      </tp>
      <tp>
        <v>2736697077.3899999</v>
        <stp/>
        <stp>EM_S_STM07_IS</stp>
        <stp>4</stp>
        <stp>000623.SZ</stp>
        <stp>83</stp>
        <stp>2016-12-31</stp>
        <stp>1</stp>
        <tr r="E17" s="3"/>
      </tp>
      <tp>
        <v>344833859.88999999</v>
        <stp/>
        <stp>EM_S_STM07_IS</stp>
        <stp>4</stp>
        <stp>300639.SZ</stp>
        <stp>83</stp>
        <stp>2015-12-31</stp>
        <stp>1</stp>
        <tr r="D170" s="3"/>
      </tp>
      <tp>
        <v>274814061.68000001</v>
        <stp/>
        <stp>EM_S_STM07_IS</stp>
        <stp>4</stp>
        <stp>300636.SZ</stp>
        <stp>83</stp>
        <stp>2015-12-31</stp>
        <stp>1</stp>
        <tr r="D169" s="3"/>
      </tp>
      <tp>
        <v>551940979.05999994</v>
        <stp/>
        <stp>EM_S_STM07_IS</stp>
        <stp>4</stp>
        <stp>300601.SZ</stp>
        <stp>83</stp>
        <stp>2016-12-31</stp>
        <stp>1</stp>
        <tr r="E166" s="3"/>
      </tp>
      <tp>
        <v>202822750.75999999</v>
        <stp/>
        <stp>EM_S_STM07_IS</stp>
        <stp>4</stp>
        <stp>300630.SZ</stp>
        <stp>83</stp>
        <stp>2015-12-31</stp>
        <stp>1</stp>
        <tr r="D167" s="3"/>
      </tp>
      <tp>
        <v>2976771644.5100002</v>
        <stp/>
        <stp>EM_S_STM07_IS</stp>
        <stp>4</stp>
        <stp>000623.SZ</stp>
        <stp>83</stp>
        <stp>2017-12-31</stp>
        <stp>1</stp>
        <tr r="F17" s="3"/>
      </tp>
      <tp>
        <v>685826920.85000002</v>
        <stp/>
        <stp>EM_S_STM07_IS</stp>
        <stp>4</stp>
        <stp>300633.SZ</stp>
        <stp>83</stp>
        <stp>2015-12-31</stp>
        <stp>1</stp>
        <tr r="D168" s="3"/>
      </tp>
      <tp>
        <v>398303899.31999999</v>
        <stp/>
        <stp>EM_S_STM07_IS</stp>
        <stp>4</stp>
        <stp>300639.SZ</stp>
        <stp>83</stp>
        <stp>2016-12-31</stp>
        <stp>1</stp>
        <tr r="E170" s="3"/>
      </tp>
      <tp>
        <v>250078505.36000001</v>
        <stp/>
        <stp>EM_S_STM07_IS</stp>
        <stp>4</stp>
        <stp>300636.SZ</stp>
        <stp>83</stp>
        <stp>2016-12-31</stp>
        <stp>1</stp>
        <tr r="E169" s="3"/>
      </tp>
      <tp>
        <v>452742197.99000001</v>
        <stp/>
        <stp>EM_S_STM07_IS</stp>
        <stp>4</stp>
        <stp>300601.SZ</stp>
        <stp>83</stp>
        <stp>2015-12-31</stp>
        <stp>1</stp>
        <tr r="D166" s="3"/>
      </tp>
      <tp>
        <v>248009195.81</v>
        <stp/>
        <stp>EM_S_STM07_IS</stp>
        <stp>4</stp>
        <stp>300630.SZ</stp>
        <stp>83</stp>
        <stp>2016-12-31</stp>
        <stp>1</stp>
        <tr r="E167" s="3"/>
      </tp>
      <tp>
        <v>719356862.89999998</v>
        <stp/>
        <stp>EM_S_STM07_IS</stp>
        <stp>4</stp>
        <stp>300633.SZ</stp>
        <stp>83</stp>
        <stp>2016-12-31</stp>
        <stp>1</stp>
        <tr r="E168" s="3"/>
      </tp>
      <tp>
        <v>479085119.82999998</v>
        <stp/>
        <stp>EM_S_STM07_IS</stp>
        <stp>4</stp>
        <stp>300639.SZ</stp>
        <stp>83</stp>
        <stp>2017-12-31</stp>
        <stp>1</stp>
        <tr r="F170" s="3"/>
      </tp>
      <tp>
        <v>296716027.69999999</v>
        <stp/>
        <stp>EM_S_STM07_IS</stp>
        <stp>4</stp>
        <stp>300636.SZ</stp>
        <stp>83</stp>
        <stp>2017-12-31</stp>
        <stp>1</stp>
        <tr r="F169" s="3"/>
      </tp>
      <tp>
        <v>324826689.89999998</v>
        <stp/>
        <stp>EM_S_STM07_IS</stp>
        <stp>4</stp>
        <stp>300630.SZ</stp>
        <stp>83</stp>
        <stp>2017-12-31</stp>
        <stp>1</stp>
        <tr r="F167" s="3"/>
      </tp>
      <tp>
        <v>2334760837.1300001</v>
        <stp/>
        <stp>EM_S_STM07_IS</stp>
        <stp>4</stp>
        <stp>000623.SZ</stp>
        <stp>83</stp>
        <stp>2015-12-31</stp>
        <stp>1</stp>
        <tr r="D17" s="3"/>
      </tp>
      <tp>
        <v>989069663.25</v>
        <stp/>
        <stp>EM_S_STM07_IS</stp>
        <stp>4</stp>
        <stp>300633.SZ</stp>
        <stp>83</stp>
        <stp>2017-12-31</stp>
        <stp>1</stp>
        <tr r="F168" s="3"/>
      </tp>
      <tp>
        <v>2897439803.3400002</v>
        <stp/>
        <stp>EM_S_STM07_IS</stp>
        <stp>4</stp>
        <stp>000661.SZ</stp>
        <stp>83</stp>
        <stp>2016-12-31</stp>
        <stp>1</stp>
        <tr r="E19" s="3"/>
      </tp>
      <tp>
        <v>2523842663.8200002</v>
        <stp/>
        <stp>EM_S_STM07_IS</stp>
        <stp>4</stp>
        <stp>000650.SZ</stp>
        <stp>83</stp>
        <stp>2015-12-31</stp>
        <stp>1</stp>
        <tr r="D18" s="3"/>
      </tp>
      <tp>
        <v>150622517.66999999</v>
        <stp/>
        <stp>EM_S_STM07_IS</stp>
        <stp>4</stp>
        <stp>300653.SZ</stp>
        <stp>83</stp>
        <stp>2016-12-31</stp>
        <stp>1</stp>
        <tr r="E172" s="3"/>
      </tp>
      <tp>
        <v>302888219.45999998</v>
        <stp/>
        <stp>EM_S_STM07_IS</stp>
        <stp>4</stp>
        <stp>300642.SZ</stp>
        <stp>83</stp>
        <stp>2017-12-31</stp>
        <stp>1</stp>
        <tr r="F171" s="3"/>
      </tp>
      <tp>
        <v>998021863.28999996</v>
        <stp/>
        <stp>EM_S_STM07_IS</stp>
        <stp>4</stp>
        <stp>300677.SZ</stp>
        <stp>83</stp>
        <stp>2015-12-31</stp>
        <stp>1</stp>
        <tr r="D174" s="3"/>
      </tp>
      <tp>
        <v>1318703623.6600001</v>
        <stp/>
        <stp>EM_S_STM07_IS</stp>
        <stp>4</stp>
        <stp>300676.SZ</stp>
        <stp>83</stp>
        <stp>2015-12-31</stp>
        <stp>1</stp>
        <tr r="D173" s="3"/>
      </tp>
      <tp>
        <v>4102261578.0999999</v>
        <stp/>
        <stp>EM_S_STM07_IS</stp>
        <stp>4</stp>
        <stp>000661.SZ</stp>
        <stp>83</stp>
        <stp>2017-12-31</stp>
        <stp>1</stp>
        <tr r="F19" s="3"/>
      </tp>
      <tp>
        <v>182782114.40000001</v>
        <stp/>
        <stp>EM_S_STM07_IS</stp>
        <stp>4</stp>
        <stp>300653.SZ</stp>
        <stp>83</stp>
        <stp>2017-12-31</stp>
        <stp>1</stp>
        <tr r="F172" s="3"/>
      </tp>
      <tp>
        <v>231217644.44999999</v>
        <stp/>
        <stp>EM_S_STM07_IS</stp>
        <stp>4</stp>
        <stp>300642.SZ</stp>
        <stp>83</stp>
        <stp>2016-12-31</stp>
        <stp>1</stp>
        <tr r="E171" s="3"/>
      </tp>
      <tp>
        <v>1183106778.1900001</v>
        <stp/>
        <stp>EM_S_STM07_IS</stp>
        <stp>4</stp>
        <stp>300677.SZ</stp>
        <stp>83</stp>
        <stp>2016-12-31</stp>
        <stp>1</stp>
        <tr r="E174" s="3"/>
      </tp>
      <tp>
        <v>1711498253.6600001</v>
        <stp/>
        <stp>EM_S_STM07_IS</stp>
        <stp>4</stp>
        <stp>300676.SZ</stp>
        <stp>83</stp>
        <stp>2016-12-31</stp>
        <stp>1</stp>
        <tr r="E173" s="3"/>
      </tp>
      <tp>
        <v>3843771351.48</v>
        <stp/>
        <stp>EM_S_STM07_IS</stp>
        <stp>4</stp>
        <stp>000650.SZ</stp>
        <stp>83</stp>
        <stp>2017-12-31</stp>
        <stp>1</stp>
        <tr r="F18" s="3"/>
      </tp>
      <tp>
        <v>169382003.03</v>
        <stp/>
        <stp>EM_S_STM07_IS</stp>
        <stp>4</stp>
        <stp>300642.SZ</stp>
        <stp>83</stp>
        <stp>2015-12-31</stp>
        <stp>1</stp>
        <tr r="D171" s="3"/>
      </tp>
      <tp>
        <v>1750477627.1300001</v>
        <stp/>
        <stp>EM_S_STM07_IS</stp>
        <stp>4</stp>
        <stp>300677.SZ</stp>
        <stp>83</stp>
        <stp>2017-12-31</stp>
        <stp>1</stp>
        <tr r="F174" s="3"/>
      </tp>
      <tp>
        <v>2095544271.4400001</v>
        <stp/>
        <stp>EM_S_STM07_IS</stp>
        <stp>4</stp>
        <stp>300676.SZ</stp>
        <stp>83</stp>
        <stp>2017-12-31</stp>
        <stp>1</stp>
        <tr r="F173" s="3"/>
      </tp>
      <tp>
        <v>2402089641.3099999</v>
        <stp/>
        <stp>EM_S_STM07_IS</stp>
        <stp>4</stp>
        <stp>000661.SZ</stp>
        <stp>83</stp>
        <stp>2015-12-31</stp>
        <stp>1</stp>
        <tr r="D19" s="3"/>
      </tp>
      <tp>
        <v>3567078260.29</v>
        <stp/>
        <stp>EM_S_STM07_IS</stp>
        <stp>4</stp>
        <stp>000650.SZ</stp>
        <stp>83</stp>
        <stp>2016-12-31</stp>
        <stp>1</stp>
        <tr r="E18" s="3"/>
      </tp>
      <tp>
        <v>128132520.56999999</v>
        <stp/>
        <stp>EM_S_STM07_IS</stp>
        <stp>4</stp>
        <stp>300653.SZ</stp>
        <stp>83</stp>
        <stp>2015-12-31</stp>
        <stp>1</stp>
        <tr r="D172" s="3"/>
      </tp>
      <tp>
        <v>330371305.08999997</v>
        <stp/>
        <stp>EM_S_STM07_IS</stp>
        <stp>4</stp>
        <stp>300685.SZ</stp>
        <stp>83</stp>
        <stp>2017-12-31</stp>
        <stp>1</stp>
        <tr r="F176" s="3"/>
      </tp>
      <tp>
        <v>750258800.05999994</v>
        <stp/>
        <stp>EM_S_STM07_IS</stp>
        <stp>4</stp>
        <stp>300683.SZ</stp>
        <stp>83</stp>
        <stp>2017-12-31</stp>
        <stp>1</stp>
        <tr r="F175" s="3"/>
      </tp>
      <tp>
        <v>252987005.08000001</v>
        <stp/>
        <stp>EM_S_STM07_IS</stp>
        <stp>4</stp>
        <stp>300685.SZ</stp>
        <stp>83</stp>
        <stp>2016-12-31</stp>
        <stp>1</stp>
        <tr r="E176" s="3"/>
      </tp>
      <tp>
        <v>770974124.20000005</v>
        <stp/>
        <stp>EM_S_STM07_IS</stp>
        <stp>4</stp>
        <stp>300683.SZ</stp>
        <stp>83</stp>
        <stp>2016-12-31</stp>
        <stp>1</stp>
        <tr r="E175" s="3"/>
      </tp>
      <tp>
        <v>176877645.24000001</v>
        <stp/>
        <stp>EM_S_STM07_IS</stp>
        <stp>4</stp>
        <stp>300685.SZ</stp>
        <stp>83</stp>
        <stp>2015-12-31</stp>
        <stp>1</stp>
        <tr r="D176" s="3"/>
      </tp>
      <tp>
        <v>679406628.24000001</v>
        <stp/>
        <stp>EM_S_STM07_IS</stp>
        <stp>4</stp>
        <stp>300683.SZ</stp>
        <stp>83</stp>
        <stp>2015-12-31</stp>
        <stp>1</stp>
        <tr r="D175" s="3"/>
      </tp>
      <tp>
        <v>2095734301.96</v>
        <stp/>
        <stp>EM_S_STM07_IS</stp>
        <stp>4</stp>
        <stp>600161.SH</stp>
        <stp>83</stp>
        <stp>2016-12-31</stp>
        <stp>1</stp>
        <tr r="E189" s="3"/>
      </tp>
      <tp>
        <v>1765169679.3499999</v>
        <stp/>
        <stp>EM_S_STM07_IS</stp>
        <stp>4</stp>
        <stp>600161.SH</stp>
        <stp>83</stp>
        <stp>2017-12-31</stp>
        <stp>1</stp>
        <tr r="F189" s="3"/>
      </tp>
      <tp>
        <v>1617985981.8</v>
        <stp/>
        <stp>EM_S_STM07_IS</stp>
        <stp>4</stp>
        <stp>600161.SH</stp>
        <stp>83</stp>
        <stp>2015-12-31</stp>
        <stp>1</stp>
        <tr r="D189" s="3"/>
      </tp>
      <tp>
        <v>7788055733.3599997</v>
        <stp/>
        <stp>EM_S_STM07_IS</stp>
        <stp>4</stp>
        <stp>600129.SH</stp>
        <stp>83</stp>
        <stp>2016-12-31</stp>
        <stp>1</stp>
        <tr r="E188" s="3"/>
      </tp>
      <tp>
        <v>8734522957.7999992</v>
        <stp/>
        <stp>EM_S_STM07_IS</stp>
        <stp>4</stp>
        <stp>600129.SH</stp>
        <stp>83</stp>
        <stp>2017-12-31</stp>
        <stp>1</stp>
        <tr r="F188" s="3"/>
      </tp>
      <tp>
        <v>7164633000.9300003</v>
        <stp/>
        <stp>EM_S_STM07_IS</stp>
        <stp>4</stp>
        <stp>600129.SH</stp>
        <stp>83</stp>
        <stp>2015-12-31</stp>
        <stp>1</stp>
        <tr r="D188" s="3"/>
      </tp>
      <tp>
        <v>12608648314.379999</v>
        <stp/>
        <stp>EM_S_STM07_IS</stp>
        <stp>4</stp>
        <stp>600196.SH</stp>
        <stp>83</stp>
        <stp>2015-12-31</stp>
        <stp>1</stp>
        <tr r="D190" s="3"/>
      </tp>
      <tp>
        <v>18533555418.419998</v>
        <stp/>
        <stp>EM_S_STM07_IS</stp>
        <stp>4</stp>
        <stp>600196.SH</stp>
        <stp>83</stp>
        <stp>2017-12-31</stp>
        <stp>1</stp>
        <tr r="F190" s="3"/>
      </tp>
      <tp>
        <v>14628820443.07</v>
        <stp/>
        <stp>EM_S_STM07_IS</stp>
        <stp>4</stp>
        <stp>600196.SH</stp>
        <stp>83</stp>
        <stp>2016-12-31</stp>
        <stp>1</stp>
        <tr r="E190" s="3"/>
      </tp>
      <tp>
        <v>700439094.96000004</v>
        <stp/>
        <stp>EM_S_STM07_IS</stp>
        <stp>4</stp>
        <stp>300108.SZ</stp>
        <stp>83</stp>
        <stp>2017-12-31</stp>
        <stp>1</stp>
        <tr r="F112" s="3"/>
      </tp>
      <tp>
        <v>1248972198.3800001</v>
        <stp/>
        <stp>EM_S_STM07_IS</stp>
        <stp>4</stp>
        <stp>300110.SZ</stp>
        <stp>83</stp>
        <stp>2016-12-31</stp>
        <stp>1</stp>
        <tr r="E113" s="3"/>
      </tp>
      <tp>
        <v>712738059.09000003</v>
        <stp/>
        <stp>EM_S_STM07_IS</stp>
        <stp>4</stp>
        <stp>300122.SZ</stp>
        <stp>83</stp>
        <stp>2015-12-31</stp>
        <stp>1</stp>
        <tr r="D114" s="3"/>
      </tp>
      <tp>
        <v>746504134.36000001</v>
        <stp/>
        <stp>EM_S_STM07_IS</stp>
        <stp>4</stp>
        <stp>300108.SZ</stp>
        <stp>83</stp>
        <stp>2016-12-31</stp>
        <stp>1</stp>
        <tr r="E112" s="3"/>
      </tp>
      <tp>
        <v>1311875365.8699999</v>
        <stp/>
        <stp>EM_S_STM07_IS</stp>
        <stp>4</stp>
        <stp>300110.SZ</stp>
        <stp>83</stp>
        <stp>2017-12-31</stp>
        <stp>1</stp>
        <tr r="F113" s="3"/>
      </tp>
      <tp>
        <v>678400229.02999997</v>
        <stp/>
        <stp>EM_S_STM07_IS</stp>
        <stp>4</stp>
        <stp>300108.SZ</stp>
        <stp>83</stp>
        <stp>2015-12-31</stp>
        <stp>1</stp>
        <tr r="D112" s="3"/>
      </tp>
      <tp>
        <v>1342568632.76</v>
        <stp/>
        <stp>EM_S_STM07_IS</stp>
        <stp>4</stp>
        <stp>300122.SZ</stp>
        <stp>83</stp>
        <stp>2017-12-31</stp>
        <stp>1</stp>
        <tr r="F114" s="3"/>
      </tp>
      <tp>
        <v>1105896042.1300001</v>
        <stp/>
        <stp>EM_S_STM07_IS</stp>
        <stp>4</stp>
        <stp>300110.SZ</stp>
        <stp>83</stp>
        <stp>2015-12-31</stp>
        <stp>1</stp>
        <tr r="D113" s="3"/>
      </tp>
      <tp>
        <v>445947152.37</v>
        <stp/>
        <stp>EM_S_STM07_IS</stp>
        <stp>4</stp>
        <stp>300122.SZ</stp>
        <stp>83</stp>
        <stp>2016-12-31</stp>
        <stp>1</stp>
        <tr r="E114" s="3"/>
      </tp>
      <tp>
        <v>3282999975.8600001</v>
        <stp/>
        <stp>EM_S_STM07_IS</stp>
        <stp>4</stp>
        <stp>300158.SZ</stp>
        <stp>83</stp>
        <stp>2016-12-31</stp>
        <stp>1</stp>
        <tr r="E117" s="3"/>
      </tp>
      <tp>
        <v>2187317438.23</v>
        <stp/>
        <stp>EM_S_STM07_IS</stp>
        <stp>4</stp>
        <stp>300147.SZ</stp>
        <stp>83</stp>
        <stp>2017-12-31</stp>
        <stp>1</stp>
        <tr r="F116" s="3"/>
      </tp>
      <tp>
        <v>1031226324.42</v>
        <stp/>
        <stp>EM_S_STM07_IS</stp>
        <stp>4</stp>
        <stp>000150.SZ</stp>
        <stp>83</stp>
        <stp>2015-12-31</stp>
        <stp>1</stp>
        <tr r="D5" s="3"/>
      </tp>
      <tp>
        <v>1554294538.9400001</v>
        <stp/>
        <stp>EM_S_STM07_IS</stp>
        <stp>4</stp>
        <stp>000153.SZ</stp>
        <stp>83</stp>
        <stp>2015-12-31</stp>
        <stp>1</stp>
        <tr r="D6" s="3"/>
      </tp>
      <tp>
        <v>668264842.11000001</v>
        <stp/>
        <stp>EM_S_STM07_IS</stp>
        <stp>4</stp>
        <stp>300142.SZ</stp>
        <stp>83</stp>
        <stp>2017-12-31</stp>
        <stp>1</stp>
        <tr r="F115" s="3"/>
      </tp>
      <tp>
        <v>3731602626.2600002</v>
        <stp/>
        <stp>EM_S_STM07_IS</stp>
        <stp>4</stp>
        <stp>300158.SZ</stp>
        <stp>83</stp>
        <stp>2017-12-31</stp>
        <stp>1</stp>
        <tr r="F117" s="3"/>
      </tp>
      <tp>
        <v>1862087873.6300001</v>
        <stp/>
        <stp>EM_S_STM07_IS</stp>
        <stp>4</stp>
        <stp>300147.SZ</stp>
        <stp>83</stp>
        <stp>2016-12-31</stp>
        <stp>1</stp>
        <tr r="E116" s="3"/>
      </tp>
      <tp>
        <v>1555556069.8</v>
        <stp/>
        <stp>EM_S_STM07_IS</stp>
        <stp>4</stp>
        <stp>300171.SZ</stp>
        <stp>83</stp>
        <stp>2015-12-31</stp>
        <stp>1</stp>
        <tr r="D118" s="3"/>
      </tp>
      <tp>
        <v>591004603.69000006</v>
        <stp/>
        <stp>EM_S_STM07_IS</stp>
        <stp>4</stp>
        <stp>300142.SZ</stp>
        <stp>83</stp>
        <stp>2016-12-31</stp>
        <stp>1</stp>
        <tr r="E115" s="3"/>
      </tp>
      <tp>
        <v>1464604842</v>
        <stp/>
        <stp>EM_S_STM07_IS</stp>
        <stp>4</stp>
        <stp>300147.SZ</stp>
        <stp>83</stp>
        <stp>2015-12-31</stp>
        <stp>1</stp>
        <tr r="D116" s="3"/>
      </tp>
      <tp>
        <v>1327836602.1800001</v>
        <stp/>
        <stp>EM_S_STM07_IS</stp>
        <stp>4</stp>
        <stp>300171.SZ</stp>
        <stp>83</stp>
        <stp>2016-12-31</stp>
        <stp>1</stp>
        <tr r="E118" s="3"/>
      </tp>
      <tp>
        <v>2116173231.1800001</v>
        <stp/>
        <stp>EM_S_STM07_IS</stp>
        <stp>4</stp>
        <stp>000150.SZ</stp>
        <stp>83</stp>
        <stp>2017-12-31</stp>
        <stp>1</stp>
        <tr r="F5" s="3"/>
      </tp>
      <tp>
        <v>2578105436.8800001</v>
        <stp/>
        <stp>EM_S_STM07_IS</stp>
        <stp>4</stp>
        <stp>000153.SZ</stp>
        <stp>83</stp>
        <stp>2017-12-31</stp>
        <stp>1</stp>
        <tr r="F6" s="3"/>
      </tp>
      <tp>
        <v>1006027016.92</v>
        <stp/>
        <stp>EM_S_STM07_IS</stp>
        <stp>4</stp>
        <stp>300142.SZ</stp>
        <stp>83</stp>
        <stp>2015-12-31</stp>
        <stp>1</stp>
        <tr r="D115" s="3"/>
      </tp>
      <tp>
        <v>2262093088.98</v>
        <stp/>
        <stp>EM_S_STM07_IS</stp>
        <stp>4</stp>
        <stp>300158.SZ</stp>
        <stp>83</stp>
        <stp>2015-12-31</stp>
        <stp>1</stp>
        <tr r="D117" s="3"/>
      </tp>
      <tp>
        <v>1724879180.5799999</v>
        <stp/>
        <stp>EM_S_STM07_IS</stp>
        <stp>4</stp>
        <stp>300171.SZ</stp>
        <stp>83</stp>
        <stp>2017-12-31</stp>
        <stp>1</stp>
        <tr r="F118" s="3"/>
      </tp>
      <tp>
        <v>1296457144.54</v>
        <stp/>
        <stp>EM_S_STM07_IS</stp>
        <stp>4</stp>
        <stp>000150.SZ</stp>
        <stp>83</stp>
        <stp>2016-12-31</stp>
        <stp>1</stp>
        <tr r="E5" s="3"/>
      </tp>
      <tp>
        <v>2033683395.7</v>
        <stp/>
        <stp>EM_S_STM07_IS</stp>
        <stp>4</stp>
        <stp>000153.SZ</stp>
        <stp>83</stp>
        <stp>2016-12-31</stp>
        <stp>1</stp>
        <tr r="E6" s="3"/>
      </tp>
      <tp>
        <v>855047909.10000002</v>
        <stp/>
        <stp>EM_S_STM07_IS</stp>
        <stp>4</stp>
        <stp>300199.SZ</stp>
        <stp>83</stp>
        <stp>2016-12-31</stp>
        <stp>1</stp>
        <tr r="E121" s="3"/>
      </tp>
      <tp>
        <v>1297016910.9300001</v>
        <stp/>
        <stp>EM_S_STM07_IS</stp>
        <stp>4</stp>
        <stp>300194.SZ</stp>
        <stp>83</stp>
        <stp>2016-12-31</stp>
        <stp>1</stp>
        <tr r="E120" s="3"/>
      </tp>
      <tp>
        <v>793911691.16999996</v>
        <stp/>
        <stp>EM_S_STM07_IS</stp>
        <stp>4</stp>
        <stp>300181.SZ</stp>
        <stp>83</stp>
        <stp>2017-12-31</stp>
        <stp>1</stp>
        <tr r="F119" s="3"/>
      </tp>
      <tp>
        <v>1246233503.6700001</v>
        <stp/>
        <stp>EM_S_STM07_IS</stp>
        <stp>4</stp>
        <stp>300199.SZ</stp>
        <stp>83</stp>
        <stp>2017-12-31</stp>
        <stp>1</stp>
        <tr r="F121" s="3"/>
      </tp>
      <tp>
        <v>2090806849.8699999</v>
        <stp/>
        <stp>EM_S_STM07_IS</stp>
        <stp>4</stp>
        <stp>300194.SZ</stp>
        <stp>83</stp>
        <stp>2017-12-31</stp>
        <stp>1</stp>
        <tr r="F120" s="3"/>
      </tp>
      <tp>
        <v>840037943.38999999</v>
        <stp/>
        <stp>EM_S_STM07_IS</stp>
        <stp>4</stp>
        <stp>300181.SZ</stp>
        <stp>83</stp>
        <stp>2016-12-31</stp>
        <stp>1</stp>
        <tr r="E119" s="3"/>
      </tp>
      <tp>
        <v>670857129.5</v>
        <stp/>
        <stp>EM_S_STM07_IS</stp>
        <stp>4</stp>
        <stp>300181.SZ</stp>
        <stp>83</stp>
        <stp>2015-12-31</stp>
        <stp>1</stp>
        <tr r="D119" s="3"/>
      </tp>
      <tp>
        <v>768263801.91999996</v>
        <stp/>
        <stp>EM_S_STM07_IS</stp>
        <stp>4</stp>
        <stp>300199.SZ</stp>
        <stp>83</stp>
        <stp>2015-12-31</stp>
        <stp>1</stp>
        <tr r="D121" s="3"/>
      </tp>
      <tp>
        <v>708096042.51999998</v>
        <stp/>
        <stp>EM_S_STM07_IS</stp>
        <stp>4</stp>
        <stp>300194.SZ</stp>
        <stp>83</stp>
        <stp>2015-12-31</stp>
        <stp>1</stp>
        <tr r="D120" s="3"/>
      </tp>
      <tp>
        <v>15445684100.969999</v>
        <stp/>
        <stp>EM_S_STM07_IS</stp>
        <stp>4</stp>
        <stp>600079.SH</stp>
        <stp>83</stp>
        <stp>2017-12-31</stp>
        <stp>1</stp>
        <tr r="F184" s="3"/>
      </tp>
      <tp>
        <v>818218095.62</v>
        <stp/>
        <stp>EM_S_STM07_IS</stp>
        <stp>4</stp>
        <stp>600055.SH</stp>
        <stp>83</stp>
        <stp>2015-12-31</stp>
        <stp>1</stp>
        <tr r="D181" s="3"/>
      </tp>
      <tp>
        <v>20570225970.419998</v>
        <stp/>
        <stp>EM_S_STM07_IS</stp>
        <stp>4</stp>
        <stp>600056.SH</stp>
        <stp>83</stp>
        <stp>2015-12-31</stp>
        <stp>1</stp>
        <tr r="D182" s="3"/>
      </tp>
      <tp>
        <v>5494803869.1400003</v>
        <stp/>
        <stp>EM_S_STM07_IS</stp>
        <stp>4</stp>
        <stp>600062.SH</stp>
        <stp>83</stp>
        <stp>2016-12-31</stp>
        <stp>1</stp>
        <tr r="E183" s="3"/>
      </tp>
      <tp>
        <v>12330950052.870001</v>
        <stp/>
        <stp>EM_S_STM07_IS</stp>
        <stp>4</stp>
        <stp>600079.SH</stp>
        <stp>83</stp>
        <stp>2016-12-31</stp>
        <stp>1</stp>
        <tr r="E184" s="3"/>
      </tp>
      <tp>
        <v>6421846768.7799997</v>
        <stp/>
        <stp>EM_S_STM07_IS</stp>
        <stp>4</stp>
        <stp>600062.SH</stp>
        <stp>83</stp>
        <stp>2017-12-31</stp>
        <stp>1</stp>
        <tr r="F183" s="3"/>
      </tp>
      <tp>
        <v>10053978403.030001</v>
        <stp/>
        <stp>EM_S_STM07_IS</stp>
        <stp>4</stp>
        <stp>600079.SH</stp>
        <stp>83</stp>
        <stp>2015-12-31</stp>
        <stp>1</stp>
        <tr r="D184" s="3"/>
      </tp>
      <tp>
        <v>883958514.36000001</v>
        <stp/>
        <stp>EM_S_STM07_IS</stp>
        <stp>4</stp>
        <stp>600055.SH</stp>
        <stp>83</stp>
        <stp>2017-12-31</stp>
        <stp>1</stp>
        <tr r="F181" s="3"/>
      </tp>
      <tp>
        <v>30102338550.049999</v>
        <stp/>
        <stp>EM_S_STM07_IS</stp>
        <stp>4</stp>
        <stp>600056.SH</stp>
        <stp>83</stp>
        <stp>2017-12-31</stp>
        <stp>1</stp>
        <tr r="F182" s="3"/>
      </tp>
      <tp>
        <v>813400702.36000001</v>
        <stp/>
        <stp>EM_S_STM07_IS</stp>
        <stp>4</stp>
        <stp>600055.SH</stp>
        <stp>83</stp>
        <stp>2016-12-31</stp>
        <stp>1</stp>
        <tr r="E181" s="3"/>
      </tp>
      <tp>
        <v>25737892194.07</v>
        <stp/>
        <stp>EM_S_STM07_IS</stp>
        <stp>4</stp>
        <stp>600056.SH</stp>
        <stp>83</stp>
        <stp>2016-12-31</stp>
        <stp>1</stp>
        <tr r="E182" s="3"/>
      </tp>
      <tp>
        <v>5138395401.6199999</v>
        <stp/>
        <stp>EM_S_STM07_IS</stp>
        <stp>4</stp>
        <stp>600062.SH</stp>
        <stp>83</stp>
        <stp>2015-12-31</stp>
        <stp>1</stp>
        <tr r="D183" s="3"/>
      </tp>
      <tp>
        <v>1204977121.71</v>
        <stp/>
        <stp>EM_S_STM07_IS</stp>
        <stp>4</stp>
        <stp>600090.SH</stp>
        <stp>83</stp>
        <stp>2015-12-31</stp>
        <stp>1</stp>
        <tr r="D187" s="3"/>
      </tp>
      <tp>
        <v>10808761229.940001</v>
        <stp/>
        <stp>EM_S_STM07_IS</stp>
        <stp>4</stp>
        <stp>600085.SH</stp>
        <stp>83</stp>
        <stp>2015-12-31</stp>
        <stp>1</stp>
        <tr r="D186" s="3"/>
      </tp>
      <tp>
        <v>730144537.42999995</v>
        <stp/>
        <stp>EM_S_STM07_IS</stp>
        <stp>4</stp>
        <stp>600080.SH</stp>
        <stp>83</stp>
        <stp>2015-12-31</stp>
        <stp>1</stp>
        <tr r="D185" s="3"/>
      </tp>
      <tp>
        <v>12090740122.200001</v>
        <stp/>
        <stp>EM_S_STM07_IS</stp>
        <stp>4</stp>
        <stp>600085.SH</stp>
        <stp>83</stp>
        <stp>2016-12-31</stp>
        <stp>1</stp>
        <tr r="E186" s="3"/>
      </tp>
      <tp>
        <v>666645492.78999996</v>
        <stp/>
        <stp>EM_S_STM07_IS</stp>
        <stp>4</stp>
        <stp>600080.SH</stp>
        <stp>83</stp>
        <stp>2016-12-31</stp>
        <stp>1</stp>
        <tr r="E185" s="3"/>
      </tp>
      <tp>
        <v>9855346535.3299999</v>
        <stp/>
        <stp>EM_S_STM07_IS</stp>
        <stp>4</stp>
        <stp>600090.SH</stp>
        <stp>83</stp>
        <stp>2017-12-31</stp>
        <stp>1</stp>
        <tr r="F187" s="3"/>
      </tp>
      <tp>
        <v>13375966344.01</v>
        <stp/>
        <stp>EM_S_STM07_IS</stp>
        <stp>4</stp>
        <stp>600085.SH</stp>
        <stp>83</stp>
        <stp>2017-12-31</stp>
        <stp>1</stp>
        <tr r="F186" s="3"/>
      </tp>
      <tp>
        <v>757182461.12</v>
        <stp/>
        <stp>EM_S_STM07_IS</stp>
        <stp>4</stp>
        <stp>600080.SH</stp>
        <stp>83</stp>
        <stp>2017-12-31</stp>
        <stp>1</stp>
        <tr r="F185" s="3"/>
      </tp>
      <tp>
        <v>8996568440.4500008</v>
        <stp/>
        <stp>EM_S_STM07_IS</stp>
        <stp>4</stp>
        <stp>600090.SH</stp>
        <stp>83</stp>
        <stp>2016-12-31</stp>
        <stp>1</stp>
        <tr r="E187" s="3"/>
      </tp>
      <tp>
        <v>1096268315.1199999</v>
        <stp/>
        <stp>EM_S_STM07_IS</stp>
        <stp>4</stp>
        <stp>300009.SZ</stp>
        <stp>83</stp>
        <stp>2017-12-31</stp>
        <stp>1</stp>
        <tr r="F104" s="3"/>
      </tp>
      <tp>
        <v>41248429322.910004</v>
        <stp/>
        <stp>EM_S_STM07_IS</stp>
        <stp>4</stp>
        <stp>000028.SZ</stp>
        <stp>83</stp>
        <stp>2016-12-31</stp>
        <stp>1</stp>
        <tr r="E3" s="3"/>
      </tp>
      <tp>
        <v>4000401671.1799998</v>
        <stp/>
        <stp>EM_S_STM07_IS</stp>
        <stp>4</stp>
        <stp>300015.SZ</stp>
        <stp>83</stp>
        <stp>2016-12-31</stp>
        <stp>1</stp>
        <tr r="E105" s="3"/>
      </tp>
      <tp>
        <v>1282070992.01</v>
        <stp/>
        <stp>EM_S_STM07_IS</stp>
        <stp>4</stp>
        <stp>300006.SZ</stp>
        <stp>83</stp>
        <stp>2017-12-31</stp>
        <stp>1</stp>
        <tr r="F103" s="3"/>
      </tp>
      <tp>
        <v>498860618.52999997</v>
        <stp/>
        <stp>EM_S_STM07_IS</stp>
        <stp>4</stp>
        <stp>300016.SZ</stp>
        <stp>83</stp>
        <stp>2016-12-31</stp>
        <stp>1</stp>
        <tr r="E106" s="3"/>
      </tp>
      <tp>
        <v>3348250747.6999998</v>
        <stp/>
        <stp>EM_S_STM07_IS</stp>
        <stp>4</stp>
        <stp>300026.SZ</stp>
        <stp>83</stp>
        <stp>2015-12-31</stp>
        <stp>1</stp>
        <tr r="D107" s="3"/>
      </tp>
      <tp>
        <v>4537642656.2399998</v>
        <stp/>
        <stp>EM_S_STM07_IS</stp>
        <stp>4</stp>
        <stp>300003.SZ</stp>
        <stp>83</stp>
        <stp>2017-12-31</stp>
        <stp>1</stp>
        <tr r="F102" s="3"/>
      </tp>
      <tp>
        <v>849216434.07000005</v>
        <stp/>
        <stp>EM_S_STM07_IS</stp>
        <stp>4</stp>
        <stp>300009.SZ</stp>
        <stp>83</stp>
        <stp>2016-12-31</stp>
        <stp>1</stp>
        <tr r="E104" s="3"/>
      </tp>
      <tp>
        <v>1395788575.79</v>
        <stp/>
        <stp>EM_S_STM07_IS</stp>
        <stp>4</stp>
        <stp>300039.SZ</stp>
        <stp>83</stp>
        <stp>2015-12-31</stp>
        <stp>1</stp>
        <tr r="D109" s="3"/>
      </tp>
      <tp>
        <v>41263629118.849998</v>
        <stp/>
        <stp>EM_S_STM07_IS</stp>
        <stp>4</stp>
        <stp>000028.SZ</stp>
        <stp>83</stp>
        <stp>2017-12-31</stp>
        <stp>1</stp>
        <tr r="F3" s="3"/>
      </tp>
      <tp>
        <v>25993139277.84</v>
        <stp/>
        <stp>EM_S_STM07_IS</stp>
        <stp>4</stp>
        <stp>200028.SZ</stp>
        <stp>83</stp>
        <stp>2015-12-31</stp>
        <stp>1</stp>
        <tr r="D101" s="3"/>
      </tp>
      <tp>
        <v>5962845559.96</v>
        <stp/>
        <stp>EM_S_STM07_IS</stp>
        <stp>4</stp>
        <stp>300015.SZ</stp>
        <stp>83</stp>
        <stp>2017-12-31</stp>
        <stp>1</stp>
        <tr r="F105" s="3"/>
      </tp>
      <tp>
        <v>120454422.48</v>
        <stp/>
        <stp>EM_S_STM07_IS</stp>
        <stp>4</stp>
        <stp>000004.SZ</stp>
        <stp>83</stp>
        <stp>2015-12-31</stp>
        <stp>1</stp>
        <tr r="D2" s="3"/>
      </tp>
      <tp>
        <v>990216373.48000002</v>
        <stp/>
        <stp>EM_S_STM07_IS</stp>
        <stp>4</stp>
        <stp>300006.SZ</stp>
        <stp>83</stp>
        <stp>2016-12-31</stp>
        <stp>1</stp>
        <tr r="E103" s="3"/>
      </tp>
      <tp>
        <v>522538130.01999998</v>
        <stp/>
        <stp>EM_S_STM07_IS</stp>
        <stp>4</stp>
        <stp>300016.SZ</stp>
        <stp>83</stp>
        <stp>2017-12-31</stp>
        <stp>1</stp>
        <tr r="F106" s="3"/>
      </tp>
      <tp>
        <v>545348932.10000002</v>
        <stp/>
        <stp>EM_S_STM07_IS</stp>
        <stp>4</stp>
        <stp>300030.SZ</stp>
        <stp>83</stp>
        <stp>2015-12-31</stp>
        <stp>1</stp>
        <tr r="D108" s="3"/>
      </tp>
      <tp>
        <v>3467748233.6799998</v>
        <stp/>
        <stp>EM_S_STM07_IS</stp>
        <stp>4</stp>
        <stp>300003.SZ</stp>
        <stp>83</stp>
        <stp>2016-12-31</stp>
        <stp>1</stp>
        <tr r="E102" s="3"/>
      </tp>
      <tp>
        <v>635755075.33000004</v>
        <stp/>
        <stp>EM_S_STM07_IS</stp>
        <stp>4</stp>
        <stp>300009.SZ</stp>
        <stp>83</stp>
        <stp>2015-12-31</stp>
        <stp>1</stp>
        <tr r="D104" s="3"/>
      </tp>
      <tp>
        <v>1497151217.5799999</v>
        <stp/>
        <stp>EM_S_STM07_IS</stp>
        <stp>4</stp>
        <stp>300039.SZ</stp>
        <stp>83</stp>
        <stp>2016-12-31</stp>
        <stp>1</stp>
        <tr r="E109" s="3"/>
      </tp>
      <tp>
        <v>41248429322.910004</v>
        <stp/>
        <stp>EM_S_STM07_IS</stp>
        <stp>4</stp>
        <stp>200028.SZ</stp>
        <stp>83</stp>
        <stp>2016-12-31</stp>
        <stp>1</stp>
        <tr r="E101" s="3"/>
      </tp>
      <tp>
        <v>287670026.57999998</v>
        <stp/>
        <stp>EM_S_STM07_IS</stp>
        <stp>4</stp>
        <stp>000004.SZ</stp>
        <stp>83</stp>
        <stp>2016-12-31</stp>
        <stp>1</stp>
        <tr r="E2" s="3"/>
      </tp>
      <tp>
        <v>963975193.09000003</v>
        <stp/>
        <stp>EM_S_STM07_IS</stp>
        <stp>4</stp>
        <stp>300006.SZ</stp>
        <stp>83</stp>
        <stp>2015-12-31</stp>
        <stp>1</stp>
        <tr r="D103" s="3"/>
      </tp>
      <tp>
        <v>3374018962.25</v>
        <stp/>
        <stp>EM_S_STM07_IS</stp>
        <stp>4</stp>
        <stp>300026.SZ</stp>
        <stp>83</stp>
        <stp>2017-12-31</stp>
        <stp>1</stp>
        <tr r="F107" s="3"/>
      </tp>
      <tp>
        <v>517103043.30000001</v>
        <stp/>
        <stp>EM_S_STM07_IS</stp>
        <stp>4</stp>
        <stp>300030.SZ</stp>
        <stp>83</stp>
        <stp>2016-12-31</stp>
        <stp>1</stp>
        <tr r="E108" s="3"/>
      </tp>
      <tp>
        <v>2768717463.8099999</v>
        <stp/>
        <stp>EM_S_STM07_IS</stp>
        <stp>4</stp>
        <stp>300003.SZ</stp>
        <stp>83</stp>
        <stp>2015-12-31</stp>
        <stp>1</stp>
        <tr r="D102" s="3"/>
      </tp>
      <tp>
        <v>1569916033.26</v>
        <stp/>
        <stp>EM_S_STM07_IS</stp>
        <stp>4</stp>
        <stp>300039.SZ</stp>
        <stp>83</stp>
        <stp>2017-12-31</stp>
        <stp>1</stp>
        <tr r="F109" s="3"/>
      </tp>
      <tp>
        <v>25993139277.84</v>
        <stp/>
        <stp>EM_S_STM07_IS</stp>
        <stp>4</stp>
        <stp>000028.SZ</stp>
        <stp>83</stp>
        <stp>2015-12-31</stp>
        <stp>1</stp>
        <tr r="D3" s="3"/>
      </tp>
      <tp>
        <v>41263629118.849998</v>
        <stp/>
        <stp>EM_S_STM07_IS</stp>
        <stp>4</stp>
        <stp>200028.SZ</stp>
        <stp>83</stp>
        <stp>2017-12-31</stp>
        <stp>1</stp>
        <tr r="F101" s="3"/>
      </tp>
      <tp>
        <v>3165580471.3400002</v>
        <stp/>
        <stp>EM_S_STM07_IS</stp>
        <stp>4</stp>
        <stp>300015.SZ</stp>
        <stp>83</stp>
        <stp>2015-12-31</stp>
        <stp>1</stp>
        <tr r="D105" s="3"/>
      </tp>
      <tp>
        <v>138605841.97999999</v>
        <stp/>
        <stp>EM_S_STM07_IS</stp>
        <stp>4</stp>
        <stp>000004.SZ</stp>
        <stp>83</stp>
        <stp>2017-12-31</stp>
        <stp>1</stp>
        <tr r="F2" s="3"/>
      </tp>
      <tp>
        <v>491430959.89999998</v>
        <stp/>
        <stp>EM_S_STM07_IS</stp>
        <stp>4</stp>
        <stp>300016.SZ</stp>
        <stp>83</stp>
        <stp>2015-12-31</stp>
        <stp>1</stp>
        <tr r="D106" s="3"/>
      </tp>
      <tp>
        <v>3867017307.4200001</v>
        <stp/>
        <stp>EM_S_STM07_IS</stp>
        <stp>4</stp>
        <stp>300026.SZ</stp>
        <stp>83</stp>
        <stp>2016-12-31</stp>
        <stp>1</stp>
        <tr r="E107" s="3"/>
      </tp>
      <tp>
        <v>549652842.54999995</v>
        <stp/>
        <stp>EM_S_STM07_IS</stp>
        <stp>4</stp>
        <stp>300030.SZ</stp>
        <stp>83</stp>
        <stp>2017-12-31</stp>
        <stp>1</stp>
        <tr r="F108" s="3"/>
      </tp>
      <tp>
        <v>849675042.33000004</v>
        <stp/>
        <stp>EM_S_STM07_IS</stp>
        <stp>4</stp>
        <stp>300049.SZ</stp>
        <stp>83</stp>
        <stp>2017-12-31</stp>
        <stp>1</stp>
        <tr r="F110" s="3"/>
      </tp>
      <tp>
        <v>24939637653.310001</v>
        <stp/>
        <stp>EM_S_STM07_IS</stp>
        <stp>4</stp>
        <stp>000078.SZ</stp>
        <stp>83</stp>
        <stp>2017-12-31</stp>
        <stp>1</stp>
        <tr r="F4" s="3"/>
      </tp>
      <tp>
        <v>826987166.98000002</v>
        <stp/>
        <stp>EM_S_STM07_IS</stp>
        <stp>4</stp>
        <stp>300049.SZ</stp>
        <stp>83</stp>
        <stp>2016-12-31</stp>
        <stp>1</stp>
        <tr r="E110" s="3"/>
      </tp>
      <tp>
        <v>13605921667.98</v>
        <stp/>
        <stp>EM_S_STM07_IS</stp>
        <stp>4</stp>
        <stp>000078.SZ</stp>
        <stp>83</stp>
        <stp>2016-12-31</stp>
        <stp>1</stp>
        <tr r="E4" s="3"/>
      </tp>
      <tp>
        <v>604191265</v>
        <stp/>
        <stp>EM_S_STM07_IS</stp>
        <stp>4</stp>
        <stp>300049.SZ</stp>
        <stp>83</stp>
        <stp>2015-12-31</stp>
        <stp>1</stp>
        <tr r="D110" s="3"/>
      </tp>
      <tp>
        <v>11117734985.59</v>
        <stp/>
        <stp>EM_S_STM07_IS</stp>
        <stp>4</stp>
        <stp>000078.SZ</stp>
        <stp>83</stp>
        <stp>2015-12-31</stp>
        <stp>1</stp>
        <tr r="D4" s="3"/>
      </tp>
      <tp>
        <v>480831720.44999999</v>
        <stp/>
        <stp>EM_S_STM07_IS</stp>
        <stp>4</stp>
        <stp>300086.SZ</stp>
        <stp>83</stp>
        <stp>2017-12-31</stp>
        <stp>1</stp>
        <tr r="F111" s="3"/>
      </tp>
      <tp>
        <v>471474596.25</v>
        <stp/>
        <stp>EM_S_STM07_IS</stp>
        <stp>4</stp>
        <stp>300086.SZ</stp>
        <stp>83</stp>
        <stp>2016-12-31</stp>
        <stp>1</stp>
        <tr r="E111" s="3"/>
      </tp>
      <tp>
        <v>409757276.55000001</v>
        <stp/>
        <stp>EM_S_STM07_IS</stp>
        <stp>4</stp>
        <stp>300086.SZ</stp>
        <stp>83</stp>
        <stp>2015-12-31</stp>
        <stp>1</stp>
        <tr r="D111" s="3"/>
      </tp>
      <tp>
        <v>2065627072.6900001</v>
        <stp/>
        <stp>EM_S_STM07_IS</stp>
        <stp>4</stp>
        <stp>600351.SH</stp>
        <stp>83</stp>
        <stp>2015-12-31</stp>
        <stp>1</stp>
        <tr r="D202" s="3"/>
      </tp>
      <tp>
        <v>2558514621.3899999</v>
        <stp/>
        <stp>EM_S_STM07_IS</stp>
        <stp>4</stp>
        <stp>600351.SH</stp>
        <stp>83</stp>
        <stp>2017-12-31</stp>
        <stp>1</stp>
        <tr r="F202" s="3"/>
      </tp>
      <tp>
        <v>1806110170.5999999</v>
        <stp/>
        <stp>EM_S_STM07_IS</stp>
        <stp>4</stp>
        <stp>600351.SH</stp>
        <stp>83</stp>
        <stp>2016-12-31</stp>
        <stp>1</stp>
        <tr r="E202" s="3"/>
      </tp>
      <tp>
        <v>6178821796.04</v>
        <stp/>
        <stp>EM_S_STM07_IS</stp>
        <stp>4</stp>
        <stp>600329.SH</stp>
        <stp>83</stp>
        <stp>2016-12-31</stp>
        <stp>1</stp>
        <tr r="E200" s="3"/>
      </tp>
      <tp>
        <v>20954225189.529999</v>
        <stp/>
        <stp>EM_S_STM07_IS</stp>
        <stp>4</stp>
        <stp>600332.SH</stp>
        <stp>83</stp>
        <stp>2017-12-31</stp>
        <stp>1</stp>
        <tr r="F201" s="3"/>
      </tp>
      <tp>
        <v>5689242496.0699997</v>
        <stp/>
        <stp>EM_S_STM07_IS</stp>
        <stp>4</stp>
        <stp>600329.SH</stp>
        <stp>83</stp>
        <stp>2017-12-31</stp>
        <stp>1</stp>
        <tr r="F200" s="3"/>
      </tp>
      <tp>
        <v>20035681499.369999</v>
        <stp/>
        <stp>EM_S_STM07_IS</stp>
        <stp>4</stp>
        <stp>600332.SH</stp>
        <stp>83</stp>
        <stp>2016-12-31</stp>
        <stp>1</stp>
        <tr r="E201" s="3"/>
      </tp>
      <tp>
        <v>19124658298.900002</v>
        <stp/>
        <stp>EM_S_STM07_IS</stp>
        <stp>4</stp>
        <stp>600332.SH</stp>
        <stp>83</stp>
        <stp>2015-12-31</stp>
        <stp>1</stp>
        <tr r="D201" s="3"/>
      </tp>
      <tp>
        <v>7080552238.1800003</v>
        <stp/>
        <stp>EM_S_STM07_IS</stp>
        <stp>4</stp>
        <stp>600329.SH</stp>
        <stp>83</stp>
        <stp>2015-12-31</stp>
        <stp>1</stp>
        <tr r="D200" s="3"/>
      </tp>
      <tp>
        <v>8641891376.4099998</v>
        <stp/>
        <stp>EM_S_STM07_IS</stp>
        <stp>4</stp>
        <stp>600380.SH</stp>
        <stp>83</stp>
        <stp>2015-12-31</stp>
        <stp>1</stp>
        <tr r="D203" s="3"/>
      </tp>
      <tp>
        <v>9721544239.7399998</v>
        <stp/>
        <stp>EM_S_STM07_IS</stp>
        <stp>4</stp>
        <stp>600380.SH</stp>
        <stp>83</stp>
        <stp>2016-12-31</stp>
        <stp>1</stp>
        <tr r="E203" s="3"/>
      </tp>
      <tp>
        <v>10779258187.809999</v>
        <stp/>
        <stp>EM_S_STM07_IS</stp>
        <stp>4</stp>
        <stp>600380.SH</stp>
        <stp>83</stp>
        <stp>2017-12-31</stp>
        <stp>1</stp>
        <tr r="F203" s="3"/>
      </tp>
      <tp>
        <v>404048600.24000001</v>
        <stp/>
        <stp>EM_S_STM07_IS</stp>
        <stp>4</stp>
        <stp>300318.SZ</stp>
        <stp>83</stp>
        <stp>2016-12-31</stp>
        <stp>1</stp>
        <tr r="E137" s="3"/>
      </tp>
      <tp>
        <v>264948777.72999999</v>
        <stp/>
        <stp>EM_S_STM07_IS</stp>
        <stp>4</stp>
        <stp>300314.SZ</stp>
        <stp>83</stp>
        <stp>2016-12-31</stp>
        <stp>1</stp>
        <tr r="E136" s="3"/>
      </tp>
      <tp>
        <v>462885218.51999998</v>
        <stp/>
        <stp>EM_S_STM07_IS</stp>
        <stp>4</stp>
        <stp>300326.SZ</stp>
        <stp>83</stp>
        <stp>2015-12-31</stp>
        <stp>1</stp>
        <tr r="D138" s="3"/>
      </tp>
      <tp>
        <v>443754419.39999998</v>
        <stp/>
        <stp>EM_S_STM07_IS</stp>
        <stp>4</stp>
        <stp>300318.SZ</stp>
        <stp>83</stp>
        <stp>2017-12-31</stp>
        <stp>1</stp>
        <tr r="F137" s="3"/>
      </tp>
      <tp>
        <v>303905401.69</v>
        <stp/>
        <stp>EM_S_STM07_IS</stp>
        <stp>4</stp>
        <stp>300314.SZ</stp>
        <stp>83</stp>
        <stp>2017-12-31</stp>
        <stp>1</stp>
        <tr r="F136" s="3"/>
      </tp>
      <tp>
        <v>802266759.21000004</v>
        <stp/>
        <stp>EM_S_STM07_IS</stp>
        <stp>4</stp>
        <stp>300326.SZ</stp>
        <stp>83</stp>
        <stp>2017-12-31</stp>
        <stp>1</stp>
        <tr r="F138" s="3"/>
      </tp>
      <tp>
        <v>268846009.55000001</v>
        <stp/>
        <stp>EM_S_STM07_IS</stp>
        <stp>4</stp>
        <stp>300318.SZ</stp>
        <stp>83</stp>
        <stp>2015-12-31</stp>
        <stp>1</stp>
        <tr r="D137" s="3"/>
      </tp>
      <tp>
        <v>219427411.91999999</v>
        <stp/>
        <stp>EM_S_STM07_IS</stp>
        <stp>4</stp>
        <stp>300314.SZ</stp>
        <stp>83</stp>
        <stp>2015-12-31</stp>
        <stp>1</stp>
        <tr r="D136" s="3"/>
      </tp>
      <tp>
        <v>550596649.69000006</v>
        <stp/>
        <stp>EM_S_STM07_IS</stp>
        <stp>4</stp>
        <stp>300326.SZ</stp>
        <stp>83</stp>
        <stp>2016-12-31</stp>
        <stp>1</stp>
        <tr r="E138" s="3"/>
      </tp>
      <tp>
        <v>1036739863.5700001</v>
        <stp/>
        <stp>EM_S_STM07_IS</stp>
        <stp>4</stp>
        <stp>300358.SZ</stp>
        <stp>83</stp>
        <stp>2016-12-31</stp>
        <stp>1</stp>
        <tr r="E141" s="3"/>
      </tp>
      <tp>
        <v>1687033455.8199999</v>
        <stp/>
        <stp>EM_S_STM07_IS</stp>
        <stp>4</stp>
        <stp>300347.SZ</stp>
        <stp>83</stp>
        <stp>2017-12-31</stp>
        <stp>1</stp>
        <tr r="F139" s="3"/>
      </tp>
      <tp>
        <v>312085773.19999999</v>
        <stp/>
        <stp>EM_S_STM07_IS</stp>
        <stp>4</stp>
        <stp>300357.SZ</stp>
        <stp>83</stp>
        <stp>2016-12-31</stp>
        <stp>1</stp>
        <tr r="E140" s="3"/>
      </tp>
      <tp>
        <v>1021209221.41</v>
        <stp/>
        <stp>EM_S_STM07_IS</stp>
        <stp>4</stp>
        <stp>300363.SZ</stp>
        <stp>83</stp>
        <stp>2015-12-31</stp>
        <stp>1</stp>
        <tr r="D142" s="3"/>
      </tp>
      <tp>
        <v>1280416134.3399999</v>
        <stp/>
        <stp>EM_S_STM07_IS</stp>
        <stp>4</stp>
        <stp>300358.SZ</stp>
        <stp>83</stp>
        <stp>2017-12-31</stp>
        <stp>1</stp>
        <tr r="F141" s="3"/>
      </tp>
      <tp>
        <v>1174538203.3699999</v>
        <stp/>
        <stp>EM_S_STM07_IS</stp>
        <stp>4</stp>
        <stp>300347.SZ</stp>
        <stp>83</stp>
        <stp>2016-12-31</stp>
        <stp>1</stp>
        <tr r="E139" s="3"/>
      </tp>
      <tp>
        <v>385576841.66000003</v>
        <stp/>
        <stp>EM_S_STM07_IS</stp>
        <stp>4</stp>
        <stp>300357.SZ</stp>
        <stp>83</stp>
        <stp>2017-12-31</stp>
        <stp>1</stp>
        <tr r="F140" s="3"/>
      </tp>
      <tp>
        <v>956997682.33000004</v>
        <stp/>
        <stp>EM_S_STM07_IS</stp>
        <stp>4</stp>
        <stp>300347.SZ</stp>
        <stp>83</stp>
        <stp>2015-12-31</stp>
        <stp>1</stp>
        <tr r="D139" s="3"/>
      </tp>
      <tp>
        <v>1184088767.29</v>
        <stp/>
        <stp>EM_S_STM07_IS</stp>
        <stp>4</stp>
        <stp>300363.SZ</stp>
        <stp>83</stp>
        <stp>2017-12-31</stp>
        <stp>1</stp>
        <tr r="F142" s="3"/>
      </tp>
      <tp>
        <v>974828683.25999999</v>
        <stp/>
        <stp>EM_S_STM07_IS</stp>
        <stp>4</stp>
        <stp>300358.SZ</stp>
        <stp>83</stp>
        <stp>2015-12-31</stp>
        <stp>1</stp>
        <tr r="D141" s="3"/>
      </tp>
      <tp>
        <v>267105585.86000001</v>
        <stp/>
        <stp>EM_S_STM07_IS</stp>
        <stp>4</stp>
        <stp>300357.SZ</stp>
        <stp>83</stp>
        <stp>2015-12-31</stp>
        <stp>1</stp>
        <tr r="D140" s="3"/>
      </tp>
      <tp>
        <v>1326634032.04</v>
        <stp/>
        <stp>EM_S_STM07_IS</stp>
        <stp>4</stp>
        <stp>300363.SZ</stp>
        <stp>83</stp>
        <stp>2016-12-31</stp>
        <stp>1</stp>
        <tr r="E142" s="3"/>
      </tp>
      <tp>
        <v>758694233.74000001</v>
        <stp/>
        <stp>EM_S_STM07_IS</stp>
        <stp>4</stp>
        <stp>300396.SZ</stp>
        <stp>83</stp>
        <stp>2016-12-31</stp>
        <stp>1</stp>
        <tr r="E144" s="3"/>
      </tp>
      <tp>
        <v>1499263322.6400001</v>
        <stp/>
        <stp>EM_S_STM07_IS</stp>
        <stp>4</stp>
        <stp>300381.SZ</stp>
        <stp>83</stp>
        <stp>2017-12-31</stp>
        <stp>1</stp>
        <tr r="F143" s="3"/>
      </tp>
      <tp>
        <v>867690655.04999995</v>
        <stp/>
        <stp>EM_S_STM07_IS</stp>
        <stp>4</stp>
        <stp>300396.SZ</stp>
        <stp>83</stp>
        <stp>2017-12-31</stp>
        <stp>1</stp>
        <tr r="F144" s="3"/>
      </tp>
      <tp>
        <v>1512440992.1500001</v>
        <stp/>
        <stp>EM_S_STM07_IS</stp>
        <stp>4</stp>
        <stp>300381.SZ</stp>
        <stp>83</stp>
        <stp>2016-12-31</stp>
        <stp>1</stp>
        <tr r="E143" s="3"/>
      </tp>
      <tp>
        <v>703472717.98000002</v>
        <stp/>
        <stp>EM_S_STM07_IS</stp>
        <stp>4</stp>
        <stp>300381.SZ</stp>
        <stp>83</stp>
        <stp>2015-12-31</stp>
        <stp>1</stp>
        <tr r="D143" s="3"/>
      </tp>
      <tp>
        <v>567325998.72000003</v>
        <stp/>
        <stp>EM_S_STM07_IS</stp>
        <stp>4</stp>
        <stp>300396.SZ</stp>
        <stp>83</stp>
        <stp>2015-12-31</stp>
        <stp>1</stp>
        <tr r="D144" s="3"/>
      </tp>
      <tp>
        <v>9733423460.1000004</v>
        <stp/>
        <stp>EM_S_STM07_IS</stp>
        <stp>4</stp>
        <stp>600267.SH</stp>
        <stp>83</stp>
        <stp>2016-12-31</stp>
        <stp>1</stp>
        <tr r="E196" s="3"/>
      </tp>
      <tp>
        <v>13835629369.98</v>
        <stp/>
        <stp>EM_S_STM07_IS</stp>
        <stp>4</stp>
        <stp>600276.SH</stp>
        <stp>83</stp>
        <stp>2017-12-31</stp>
        <stp>1</stp>
        <tr r="F198" s="3"/>
      </tp>
      <tp>
        <v>1343085145.79</v>
        <stp/>
        <stp>EM_S_STM07_IS</stp>
        <stp>4</stp>
        <stp>600252.SH</stp>
        <stp>83</stp>
        <stp>2015-12-31</stp>
        <stp>1</stp>
        <tr r="D195" s="3"/>
      </tp>
      <tp>
        <v>962101572.83000004</v>
        <stp/>
        <stp>EM_S_STM07_IS</stp>
        <stp>4</stp>
        <stp>600272.SH</stp>
        <stp>83</stp>
        <stp>2017-12-31</stp>
        <stp>1</stp>
        <tr r="F197" s="3"/>
      </tp>
      <tp>
        <v>10571526723.16</v>
        <stp/>
        <stp>EM_S_STM07_IS</stp>
        <stp>4</stp>
        <stp>600267.SH</stp>
        <stp>83</stp>
        <stp>2017-12-31</stp>
        <stp>1</stp>
        <tr r="F196" s="3"/>
      </tp>
      <tp>
        <v>11093724121.18</v>
        <stp/>
        <stp>EM_S_STM07_IS</stp>
        <stp>4</stp>
        <stp>600276.SH</stp>
        <stp>83</stp>
        <stp>2016-12-31</stp>
        <stp>1</stp>
        <tr r="E198" s="3"/>
      </tp>
      <tp>
        <v>906058549.09000003</v>
        <stp/>
        <stp>EM_S_STM07_IS</stp>
        <stp>4</stp>
        <stp>600272.SH</stp>
        <stp>83</stp>
        <stp>2016-12-31</stp>
        <stp>1</stp>
        <tr r="E197" s="3"/>
      </tp>
      <tp>
        <v>9315960168.3999996</v>
        <stp/>
        <stp>EM_S_STM07_IS</stp>
        <stp>4</stp>
        <stp>600276.SH</stp>
        <stp>83</stp>
        <stp>2015-12-31</stp>
        <stp>1</stp>
        <tr r="D198" s="3"/>
      </tp>
      <tp>
        <v>2047709276.6400001</v>
        <stp/>
        <stp>EM_S_STM07_IS</stp>
        <stp>4</stp>
        <stp>600252.SH</stp>
        <stp>83</stp>
        <stp>2017-12-31</stp>
        <stp>1</stp>
        <tr r="F195" s="3"/>
      </tp>
      <tp>
        <v>881279114.86000001</v>
        <stp/>
        <stp>EM_S_STM07_IS</stp>
        <stp>4</stp>
        <stp>600272.SH</stp>
        <stp>83</stp>
        <stp>2015-12-31</stp>
        <stp>1</stp>
        <tr r="D197" s="3"/>
      </tp>
      <tp>
        <v>8767428140.1000004</v>
        <stp/>
        <stp>EM_S_STM07_IS</stp>
        <stp>4</stp>
        <stp>600267.SH</stp>
        <stp>83</stp>
        <stp>2015-12-31</stp>
        <stp>1</stp>
        <tr r="D196" s="3"/>
      </tp>
      <tp>
        <v>1670061992.05</v>
        <stp/>
        <stp>EM_S_STM07_IS</stp>
        <stp>4</stp>
        <stp>600252.SH</stp>
        <stp>83</stp>
        <stp>2016-12-31</stp>
        <stp>1</stp>
        <tr r="E195" s="3"/>
      </tp>
      <tp>
        <v>2856923346.02</v>
        <stp/>
        <stp>EM_S_STM07_IS</stp>
        <stp>4</stp>
        <stp>600227.SH</stp>
        <stp>83</stp>
        <stp>2016-12-31</stp>
        <stp>1</stp>
        <tr r="E194" s="3"/>
      </tp>
      <tp>
        <v>4496662378.8199997</v>
        <stp/>
        <stp>EM_S_STM07_IS</stp>
        <stp>4</stp>
        <stp>600216.SH</stp>
        <stp>83</stp>
        <stp>2015-12-31</stp>
        <stp>1</stp>
        <tr r="D192" s="3"/>
      </tp>
      <tp>
        <v>1382755815.6099999</v>
        <stp/>
        <stp>EM_S_STM07_IS</stp>
        <stp>4</stp>
        <stp>600211.SH</stp>
        <stp>83</stp>
        <stp>2015-12-31</stp>
        <stp>1</stp>
        <tr r="D191" s="3"/>
      </tp>
      <tp>
        <v>953306513.66999996</v>
        <stp/>
        <stp>EM_S_STM07_IS</stp>
        <stp>4</stp>
        <stp>600222.SH</stp>
        <stp>83</stp>
        <stp>2016-12-31</stp>
        <stp>1</stp>
        <tr r="E193" s="3"/>
      </tp>
      <tp>
        <v>1696866915.3299999</v>
        <stp/>
        <stp>EM_S_STM07_IS</stp>
        <stp>4</stp>
        <stp>600227.SH</stp>
        <stp>83</stp>
        <stp>2017-12-31</stp>
        <stp>1</stp>
        <tr r="F194" s="3"/>
      </tp>
      <tp>
        <v>1168390539.72</v>
        <stp/>
        <stp>EM_S_STM07_IS</stp>
        <stp>4</stp>
        <stp>600222.SH</stp>
        <stp>83</stp>
        <stp>2017-12-31</stp>
        <stp>1</stp>
        <tr r="F193" s="3"/>
      </tp>
      <tp>
        <v>5692580365.4399996</v>
        <stp/>
        <stp>EM_S_STM07_IS</stp>
        <stp>4</stp>
        <stp>600216.SH</stp>
        <stp>83</stp>
        <stp>2017-12-31</stp>
        <stp>1</stp>
        <tr r="F192" s="3"/>
      </tp>
      <tp>
        <v>915625717.75999999</v>
        <stp/>
        <stp>EM_S_STM07_IS</stp>
        <stp>4</stp>
        <stp>600211.SH</stp>
        <stp>83</stp>
        <stp>2017-12-31</stp>
        <stp>1</stp>
        <tr r="F191" s="3"/>
      </tp>
      <tp>
        <v>2761478183.4899998</v>
        <stp/>
        <stp>EM_S_STM07_IS</stp>
        <stp>4</stp>
        <stp>600227.SH</stp>
        <stp>83</stp>
        <stp>2015-12-31</stp>
        <stp>1</stp>
        <tr r="D194" s="3"/>
      </tp>
      <tp>
        <v>5279204031.0699997</v>
        <stp/>
        <stp>EM_S_STM07_IS</stp>
        <stp>4</stp>
        <stp>600216.SH</stp>
        <stp>83</stp>
        <stp>2016-12-31</stp>
        <stp>1</stp>
        <tr r="E192" s="3"/>
      </tp>
      <tp>
        <v>796806691.51999998</v>
        <stp/>
        <stp>EM_S_STM07_IS</stp>
        <stp>4</stp>
        <stp>600211.SH</stp>
        <stp>83</stp>
        <stp>2016-12-31</stp>
        <stp>1</stp>
        <tr r="E191" s="3"/>
      </tp>
      <tp>
        <v>1017380811.8099999</v>
        <stp/>
        <stp>EM_S_STM07_IS</stp>
        <stp>4</stp>
        <stp>600222.SH</stp>
        <stp>83</stp>
        <stp>2015-12-31</stp>
        <stp>1</stp>
        <tr r="D193" s="3"/>
      </tp>
      <tp>
        <v>1070767193.78</v>
        <stp/>
        <stp>EM_S_STM07_IS</stp>
        <stp>4</stp>
        <stp>600285.SH</stp>
        <stp>83</stp>
        <stp>2015-12-31</stp>
        <stp>1</stp>
        <tr r="D199" s="3"/>
      </tp>
      <tp>
        <v>1439313472.8199999</v>
        <stp/>
        <stp>EM_S_STM07_IS</stp>
        <stp>4</stp>
        <stp>600285.SH</stp>
        <stp>83</stp>
        <stp>2016-12-31</stp>
        <stp>1</stp>
        <tr r="E199" s="3"/>
      </tp>
      <tp>
        <v>1848525085.1900001</v>
        <stp/>
        <stp>EM_S_STM07_IS</stp>
        <stp>4</stp>
        <stp>600285.SH</stp>
        <stp>83</stp>
        <stp>2017-12-31</stp>
        <stp>1</stp>
        <tr r="F199" s="3"/>
      </tp>
      <tp>
        <v>1387885910.49</v>
        <stp/>
        <stp>EM_S_STM07_IS</stp>
        <stp>4</stp>
        <stp>300204.SZ</stp>
        <stp>83</stp>
        <stp>2017-12-31</stp>
        <stp>1</stp>
        <tr r="F122" s="3"/>
      </tp>
      <tp>
        <v>843277974.86000001</v>
        <stp/>
        <stp>EM_S_STM07_IS</stp>
        <stp>4</stp>
        <stp>300206.SZ</stp>
        <stp>83</stp>
        <stp>2017-12-31</stp>
        <stp>1</stp>
        <tr r="F123" s="3"/>
      </tp>
      <tp>
        <v>291916097.74000001</v>
        <stp/>
        <stp>EM_S_STM07_IS</stp>
        <stp>4</stp>
        <stp>300239.SZ</stp>
        <stp>83</stp>
        <stp>2015-12-31</stp>
        <stp>1</stp>
        <tr r="D126" s="3"/>
      </tp>
      <tp>
        <v>226172526.18000001</v>
        <stp/>
        <stp>EM_S_STM07_IS</stp>
        <stp>4</stp>
        <stp>300238.SZ</stp>
        <stp>83</stp>
        <stp>2015-12-31</stp>
        <stp>1</stp>
        <tr r="D125" s="3"/>
      </tp>
      <tp>
        <v>1403317053.4100001</v>
        <stp/>
        <stp>EM_S_STM07_IS</stp>
        <stp>4</stp>
        <stp>300204.SZ</stp>
        <stp>83</stp>
        <stp>2016-12-31</stp>
        <stp>1</stp>
        <tr r="E122" s="3"/>
      </tp>
      <tp>
        <v>698007759.35000002</v>
        <stp/>
        <stp>EM_S_STM07_IS</stp>
        <stp>4</stp>
        <stp>300206.SZ</stp>
        <stp>83</stp>
        <stp>2016-12-31</stp>
        <stp>1</stp>
        <tr r="E123" s="3"/>
      </tp>
      <tp>
        <v>1178560300.47</v>
        <stp/>
        <stp>EM_S_STM07_IS</stp>
        <stp>4</stp>
        <stp>300233.SZ</stp>
        <stp>83</stp>
        <stp>2015-12-31</stp>
        <stp>1</stp>
        <tr r="D124" s="3"/>
      </tp>
      <tp>
        <v>316593978.88</v>
        <stp/>
        <stp>EM_S_STM07_IS</stp>
        <stp>4</stp>
        <stp>300239.SZ</stp>
        <stp>83</stp>
        <stp>2016-12-31</stp>
        <stp>1</stp>
        <tr r="E126" s="3"/>
      </tp>
      <tp>
        <v>312789660.41000003</v>
        <stp/>
        <stp>EM_S_STM07_IS</stp>
        <stp>4</stp>
        <stp>300238.SZ</stp>
        <stp>83</stp>
        <stp>2016-12-31</stp>
        <stp>1</stp>
        <tr r="E125" s="3"/>
      </tp>
      <tp>
        <v>1247891830.1800001</v>
        <stp/>
        <stp>EM_S_STM07_IS</stp>
        <stp>4</stp>
        <stp>300204.SZ</stp>
        <stp>83</stp>
        <stp>2015-12-31</stp>
        <stp>1</stp>
        <tr r="D122" s="3"/>
      </tp>
      <tp>
        <v>550136390.90999997</v>
        <stp/>
        <stp>EM_S_STM07_IS</stp>
        <stp>4</stp>
        <stp>300206.SZ</stp>
        <stp>83</stp>
        <stp>2015-12-31</stp>
        <stp>1</stp>
        <tr r="D123" s="3"/>
      </tp>
      <tp>
        <v>1420385019.3900001</v>
        <stp/>
        <stp>EM_S_STM07_IS</stp>
        <stp>4</stp>
        <stp>300233.SZ</stp>
        <stp>83</stp>
        <stp>2016-12-31</stp>
        <stp>1</stp>
        <tr r="E124" s="3"/>
      </tp>
      <tp>
        <v>356244410.50999999</v>
        <stp/>
        <stp>EM_S_STM07_IS</stp>
        <stp>4</stp>
        <stp>300239.SZ</stp>
        <stp>83</stp>
        <stp>2017-12-31</stp>
        <stp>1</stp>
        <tr r="F126" s="3"/>
      </tp>
      <tp>
        <v>450366981.74000001</v>
        <stp/>
        <stp>EM_S_STM07_IS</stp>
        <stp>4</stp>
        <stp>300238.SZ</stp>
        <stp>83</stp>
        <stp>2017-12-31</stp>
        <stp>1</stp>
        <tr r="F125" s="3"/>
      </tp>
      <tp>
        <v>2788037100.79</v>
        <stp/>
        <stp>EM_S_STM07_IS</stp>
        <stp>4</stp>
        <stp>300233.SZ</stp>
        <stp>83</stp>
        <stp>2017-12-31</stp>
        <stp>1</stp>
        <tr r="F124" s="3"/>
      </tp>
      <tp>
        <v>1118414431.25</v>
        <stp/>
        <stp>EM_S_STM07_IS</stp>
        <stp>4</stp>
        <stp>300255.SZ</stp>
        <stp>83</stp>
        <stp>2016-12-31</stp>
        <stp>1</stp>
        <tr r="E130" s="3"/>
      </tp>
      <tp>
        <v>5004124178.1099997</v>
        <stp/>
        <stp>EM_S_STM07_IS</stp>
        <stp>4</stp>
        <stp>300244.SZ</stp>
        <stp>83</stp>
        <stp>2017-12-31</stp>
        <stp>1</stp>
        <tr r="F127" s="3"/>
      </tp>
      <tp>
        <v>746076863.59000003</v>
        <stp/>
        <stp>EM_S_STM07_IS</stp>
        <stp>4</stp>
        <stp>300254.SZ</stp>
        <stp>83</stp>
        <stp>2016-12-31</stp>
        <stp>1</stp>
        <tr r="E129" s="3"/>
      </tp>
      <tp>
        <v>1737940035.76</v>
        <stp/>
        <stp>EM_S_STM07_IS</stp>
        <stp>4</stp>
        <stp>300267.SZ</stp>
        <stp>83</stp>
        <stp>2015-12-31</stp>
        <stp>1</stp>
        <tr r="D131" s="3"/>
      </tp>
      <tp>
        <v>711472879.23000002</v>
        <stp/>
        <stp>EM_S_STM07_IS</stp>
        <stp>4</stp>
        <stp>300246.SZ</stp>
        <stp>83</stp>
        <stp>2017-12-31</stp>
        <stp>1</stp>
        <tr r="F128" s="3"/>
      </tp>
      <tp>
        <v>1420161448.21</v>
        <stp/>
        <stp>EM_S_STM07_IS</stp>
        <stp>4</stp>
        <stp>300255.SZ</stp>
        <stp>83</stp>
        <stp>2017-12-31</stp>
        <stp>1</stp>
        <tr r="F130" s="3"/>
      </tp>
      <tp>
        <v>3823980623.3699999</v>
        <stp/>
        <stp>EM_S_STM07_IS</stp>
        <stp>4</stp>
        <stp>300244.SZ</stp>
        <stp>83</stp>
        <stp>2016-12-31</stp>
        <stp>1</stp>
        <tr r="E127" s="3"/>
      </tp>
      <tp>
        <v>938927986.25999999</v>
        <stp/>
        <stp>EM_S_STM07_IS</stp>
        <stp>4</stp>
        <stp>300254.SZ</stp>
        <stp>83</stp>
        <stp>2017-12-31</stp>
        <stp>1</stp>
        <tr r="F129" s="3"/>
      </tp>
      <tp>
        <v>594314416.14999998</v>
        <stp/>
        <stp>EM_S_STM07_IS</stp>
        <stp>4</stp>
        <stp>300246.SZ</stp>
        <stp>83</stp>
        <stp>2016-12-31</stp>
        <stp>1</stp>
        <tr r="E128" s="3"/>
      </tp>
      <tp>
        <v>791046423.69000006</v>
        <stp/>
        <stp>EM_S_STM07_IS</stp>
        <stp>4</stp>
        <stp>300273.SZ</stp>
        <stp>83</stp>
        <stp>2015-12-31</stp>
        <stp>1</stp>
        <tr r="D132" s="3"/>
      </tp>
      <tp>
        <v>1858180889.98</v>
        <stp/>
        <stp>EM_S_STM07_IS</stp>
        <stp>4</stp>
        <stp>300244.SZ</stp>
        <stp>83</stp>
        <stp>2015-12-31</stp>
        <stp>1</stp>
        <tr r="D127" s="3"/>
      </tp>
      <tp>
        <v>2827885190.8099999</v>
        <stp/>
        <stp>EM_S_STM07_IS</stp>
        <stp>4</stp>
        <stp>300267.SZ</stp>
        <stp>83</stp>
        <stp>2017-12-31</stp>
        <stp>1</stp>
        <tr r="F131" s="3"/>
      </tp>
      <tp>
        <v>380505475.79000002</v>
        <stp/>
        <stp>EM_S_STM07_IS</stp>
        <stp>4</stp>
        <stp>300246.SZ</stp>
        <stp>83</stp>
        <stp>2015-12-31</stp>
        <stp>1</stp>
        <tr r="D128" s="3"/>
      </tp>
      <tp>
        <v>919204761.62</v>
        <stp/>
        <stp>EM_S_STM07_IS</stp>
        <stp>4</stp>
        <stp>300273.SZ</stp>
        <stp>83</stp>
        <stp>2016-12-31</stp>
        <stp>1</stp>
        <tr r="E132" s="3"/>
      </tp>
      <tp>
        <v>915987229.55999994</v>
        <stp/>
        <stp>EM_S_STM07_IS</stp>
        <stp>4</stp>
        <stp>300255.SZ</stp>
        <stp>83</stp>
        <stp>2015-12-31</stp>
        <stp>1</stp>
        <tr r="D130" s="3"/>
      </tp>
      <tp>
        <v>683934855.53999996</v>
        <stp/>
        <stp>EM_S_STM07_IS</stp>
        <stp>4</stp>
        <stp>300254.SZ</stp>
        <stp>83</stp>
        <stp>2015-12-31</stp>
        <stp>1</stp>
        <tr r="D129" s="3"/>
      </tp>
      <tp>
        <v>2705821623.1900001</v>
        <stp/>
        <stp>EM_S_STM07_IS</stp>
        <stp>4</stp>
        <stp>300267.SZ</stp>
        <stp>83</stp>
        <stp>2016-12-31</stp>
        <stp>1</stp>
        <tr r="E131" s="3"/>
      </tp>
      <tp>
        <v>1111811888.8599999</v>
        <stp/>
        <stp>EM_S_STM07_IS</stp>
        <stp>4</stp>
        <stp>300273.SZ</stp>
        <stp>83</stp>
        <stp>2017-12-31</stp>
        <stp>1</stp>
        <tr r="F132" s="3"/>
      </tp>
      <tp>
        <v>575978026.74000001</v>
        <stp/>
        <stp>EM_S_STM07_IS</stp>
        <stp>4</stp>
        <stp>300289.SZ</stp>
        <stp>83</stp>
        <stp>2017-12-31</stp>
        <stp>1</stp>
        <tr r="F133" s="3"/>
      </tp>
      <tp>
        <v>795841252.69000006</v>
        <stp/>
        <stp>EM_S_STM07_IS</stp>
        <stp>4</stp>
        <stp>300298.SZ</stp>
        <stp>83</stp>
        <stp>2016-12-31</stp>
        <stp>1</stp>
        <tr r="E135" s="3"/>
      </tp>
      <tp>
        <v>946596099.59000003</v>
        <stp/>
        <stp>EM_S_STM07_IS</stp>
        <stp>4</stp>
        <stp>300294.SZ</stp>
        <stp>83</stp>
        <stp>2016-12-31</stp>
        <stp>1</stp>
        <tr r="E134" s="3"/>
      </tp>
      <tp>
        <v>533391826.12</v>
        <stp/>
        <stp>EM_S_STM07_IS</stp>
        <stp>4</stp>
        <stp>300289.SZ</stp>
        <stp>83</stp>
        <stp>2016-12-31</stp>
        <stp>1</stp>
        <tr r="E133" s="3"/>
      </tp>
      <tp>
        <v>1033007660.36</v>
        <stp/>
        <stp>EM_S_STM07_IS</stp>
        <stp>4</stp>
        <stp>300298.SZ</stp>
        <stp>83</stp>
        <stp>2017-12-31</stp>
        <stp>1</stp>
        <tr r="F135" s="3"/>
      </tp>
      <tp>
        <v>1460521856.51</v>
        <stp/>
        <stp>EM_S_STM07_IS</stp>
        <stp>4</stp>
        <stp>300294.SZ</stp>
        <stp>83</stp>
        <stp>2017-12-31</stp>
        <stp>1</stp>
        <tr r="F134" s="3"/>
      </tp>
      <tp>
        <v>681675798.36000001</v>
        <stp/>
        <stp>EM_S_STM07_IS</stp>
        <stp>4</stp>
        <stp>300289.SZ</stp>
        <stp>83</stp>
        <stp>2015-12-31</stp>
        <stp>1</stp>
        <tr r="D133" s="3"/>
      </tp>
      <tp>
        <v>645500737.10000002</v>
        <stp/>
        <stp>EM_S_STM07_IS</stp>
        <stp>4</stp>
        <stp>300298.SZ</stp>
        <stp>83</stp>
        <stp>2015-12-31</stp>
        <stp>1</stp>
        <tr r="D135" s="3"/>
      </tp>
      <tp>
        <v>543182670.87</v>
        <stp/>
        <stp>EM_S_STM07_IS</stp>
        <stp>4</stp>
        <stp>300294.SZ</stp>
        <stp>83</stp>
        <stp>2015-12-31</stp>
        <stp>1</stp>
        <tr r="D134" s="3"/>
      </tp>
      <tp>
        <v>2711502822.8299999</v>
        <stp/>
        <stp>EM_S_STM07_IS</stp>
        <stp>4</stp>
        <stp>600976.SH</stp>
        <stp>83</stp>
        <stp>2017-12-31</stp>
        <stp>1</stp>
        <tr r="F241" s="3"/>
      </tp>
      <tp>
        <v>2363653071.25</v>
        <stp/>
        <stp>EM_S_STM07_IS</stp>
        <stp>4</stp>
        <stp>600976.SH</stp>
        <stp>83</stp>
        <stp>2016-12-31</stp>
        <stp>1</stp>
        <tr r="E241" s="3"/>
      </tp>
      <tp>
        <v>2281220600.6500001</v>
        <stp/>
        <stp>EM_S_STM07_IS</stp>
        <stp>4</stp>
        <stp>600976.SH</stp>
        <stp>83</stp>
        <stp>2015-12-31</stp>
        <stp>1</stp>
        <tr r="D241" s="3"/>
      </tp>
      <tp>
        <v>49589246312.080002</v>
        <stp/>
        <stp>EM_S_STM07_IS</stp>
        <stp>4</stp>
        <stp>600998.SH</stp>
        <stp>83</stp>
        <stp>2015-12-31</stp>
        <stp>1</stp>
        <tr r="D243" s="3"/>
      </tp>
      <tp>
        <v>1783682352.1500001</v>
        <stp/>
        <stp>EM_S_STM07_IS</stp>
        <stp>4</stp>
        <stp>600993.SH</stp>
        <stp>83</stp>
        <stp>2015-12-31</stp>
        <stp>1</stp>
        <tr r="D242" s="3"/>
      </tp>
      <tp>
        <v>73942894403.059998</v>
        <stp/>
        <stp>EM_S_STM07_IS</stp>
        <stp>4</stp>
        <stp>600998.SH</stp>
        <stp>83</stp>
        <stp>2017-12-31</stp>
        <stp>1</stp>
        <tr r="F243" s="3"/>
      </tp>
      <tp>
        <v>1750592393.6600001</v>
        <stp/>
        <stp>EM_S_STM07_IS</stp>
        <stp>4</stp>
        <stp>600993.SH</stp>
        <stp>83</stp>
        <stp>2017-12-31</stp>
        <stp>1</stp>
        <tr r="F242" s="3"/>
      </tp>
      <tp>
        <v>61556839885.980003</v>
        <stp/>
        <stp>EM_S_STM07_IS</stp>
        <stp>4</stp>
        <stp>600998.SH</stp>
        <stp>83</stp>
        <stp>2016-12-31</stp>
        <stp>1</stp>
        <tr r="E243" s="3"/>
      </tp>
      <tp>
        <v>2102806895.51</v>
        <stp/>
        <stp>EM_S_STM07_IS</stp>
        <stp>4</stp>
        <stp>600993.SH</stp>
        <stp>83</stp>
        <stp>2016-12-31</stp>
        <stp>1</stp>
        <tr r="E242" s="3"/>
      </tp>
      <tp>
        <v>3221375385.3000002</v>
        <stp/>
        <stp>EM_S_STM07_IS</stp>
        <stp>4</stp>
        <stp>000919.SZ</stp>
        <stp>83</stp>
        <stp>2015-12-31</stp>
        <stp>1</stp>
        <tr r="D28" s="3"/>
      </tp>
      <tp>
        <v>1232966348.3900001</v>
        <stp/>
        <stp>EM_S_STM07_IS</stp>
        <stp>4</stp>
        <stp>000915.SZ</stp>
        <stp>83</stp>
        <stp>2015-12-31</stp>
        <stp>1</stp>
        <tr r="D27" s="3"/>
      </tp>
      <tp>
        <v>2459038681.27</v>
        <stp/>
        <stp>EM_S_STM07_IS</stp>
        <stp>4</stp>
        <stp>000908.SZ</stp>
        <stp>83</stp>
        <stp>2015-12-31</stp>
        <stp>1</stp>
        <tr r="D26" s="3"/>
      </tp>
      <tp>
        <v>3191811863.8899999</v>
        <stp/>
        <stp>EM_S_STM07_IS</stp>
        <stp>4</stp>
        <stp>000919.SZ</stp>
        <stp>83</stp>
        <stp>2017-12-31</stp>
        <stp>1</stp>
        <tr r="F28" s="3"/>
      </tp>
      <tp>
        <v>2640503629.9499998</v>
        <stp/>
        <stp>EM_S_STM07_IS</stp>
        <stp>4</stp>
        <stp>000908.SZ</stp>
        <stp>83</stp>
        <stp>2016-12-31</stp>
        <stp>1</stp>
        <tr r="E26" s="3"/>
      </tp>
      <tp>
        <v>1767233195.23</v>
        <stp/>
        <stp>EM_S_STM07_IS</stp>
        <stp>4</stp>
        <stp>000915.SZ</stp>
        <stp>83</stp>
        <stp>2017-12-31</stp>
        <stp>1</stp>
        <tr r="F27" s="3"/>
      </tp>
      <tp>
        <v>3578652774.4499998</v>
        <stp/>
        <stp>EM_S_STM07_IS</stp>
        <stp>4</stp>
        <stp>000919.SZ</stp>
        <stp>83</stp>
        <stp>2016-12-31</stp>
        <stp>1</stp>
        <tr r="E28" s="3"/>
      </tp>
      <tp>
        <v>2583652335.2199998</v>
        <stp/>
        <stp>EM_S_STM07_IS</stp>
        <stp>4</stp>
        <stp>000908.SZ</stp>
        <stp>83</stp>
        <stp>2017-12-31</stp>
        <stp>1</stp>
        <tr r="F26" s="3"/>
      </tp>
      <tp>
        <v>1544725068.6800001</v>
        <stp/>
        <stp>EM_S_STM07_IS</stp>
        <stp>4</stp>
        <stp>000915.SZ</stp>
        <stp>83</stp>
        <stp>2016-12-31</stp>
        <stp>1</stp>
        <tr r="E27" s="3"/>
      </tp>
      <tp>
        <v>25379667502.880001</v>
        <stp/>
        <stp>EM_S_STM07_IS</stp>
        <stp>4</stp>
        <stp>000963.SZ</stp>
        <stp>83</stp>
        <stp>2016-12-31</stp>
        <stp>1</stp>
        <tr r="E30" s="3"/>
      </tp>
      <tp>
        <v>560355471.96000004</v>
        <stp/>
        <stp>EM_S_STM07_IS</stp>
        <stp>4</stp>
        <stp>000952.SZ</stp>
        <stp>83</stp>
        <stp>2015-12-31</stp>
        <stp>1</stp>
        <tr r="D29" s="3"/>
      </tp>
      <tp>
        <v>27831823148.07</v>
        <stp/>
        <stp>EM_S_STM07_IS</stp>
        <stp>4</stp>
        <stp>000963.SZ</stp>
        <stp>83</stp>
        <stp>2017-12-31</stp>
        <stp>1</stp>
        <tr r="F30" s="3"/>
      </tp>
      <tp>
        <v>801556325.69000006</v>
        <stp/>
        <stp>EM_S_STM07_IS</stp>
        <stp>4</stp>
        <stp>000952.SZ</stp>
        <stp>83</stp>
        <stp>2017-12-31</stp>
        <stp>1</stp>
        <tr r="F29" s="3"/>
      </tp>
      <tp>
        <v>21727383494.049999</v>
        <stp/>
        <stp>EM_S_STM07_IS</stp>
        <stp>4</stp>
        <stp>000963.SZ</stp>
        <stp>83</stp>
        <stp>2015-12-31</stp>
        <stp>1</stp>
        <tr r="D30" s="3"/>
      </tp>
      <tp>
        <v>714723953.30999994</v>
        <stp/>
        <stp>EM_S_STM07_IS</stp>
        <stp>4</stp>
        <stp>000952.SZ</stp>
        <stp>83</stp>
        <stp>2016-12-31</stp>
        <stp>1</stp>
        <tr r="E29" s="3"/>
      </tp>
      <tp>
        <v>7900189563.6099997</v>
        <stp/>
        <stp>EM_S_STM07_IS</stp>
        <stp>4</stp>
        <stp>000999.SZ</stp>
        <stp>83</stp>
        <stp>2015-12-31</stp>
        <stp>1</stp>
        <tr r="D32" s="3"/>
      </tp>
      <tp>
        <v>871512680.71000004</v>
        <stp/>
        <stp>EM_S_STM07_IS</stp>
        <stp>4</stp>
        <stp>000989.SZ</stp>
        <stp>83</stp>
        <stp>2015-12-31</stp>
        <stp>1</stp>
        <tr r="D31" s="3"/>
      </tp>
      <tp>
        <v>2673798043.4699998</v>
        <stp/>
        <stp>EM_S_STM07_IS</stp>
        <stp>4</stp>
        <stp>000989.SZ</stp>
        <stp>83</stp>
        <stp>2016-12-31</stp>
        <stp>1</stp>
        <tr r="E31" s="3"/>
      </tp>
      <tp>
        <v>11119916379.780001</v>
        <stp/>
        <stp>EM_S_STM07_IS</stp>
        <stp>4</stp>
        <stp>000999.SZ</stp>
        <stp>83</stp>
        <stp>2017-12-31</stp>
        <stp>1</stp>
        <tr r="F32" s="3"/>
      </tp>
      <tp>
        <v>3836565885.1599998</v>
        <stp/>
        <stp>EM_S_STM07_IS</stp>
        <stp>4</stp>
        <stp>000989.SZ</stp>
        <stp>83</stp>
        <stp>2017-12-31</stp>
        <stp>1</stp>
        <tr r="F31" s="3"/>
      </tp>
      <tp>
        <v>8981721080.5799999</v>
        <stp/>
        <stp>EM_S_STM07_IS</stp>
        <stp>4</stp>
        <stp>000999.SZ</stp>
        <stp>83</stp>
        <stp>2016-12-31</stp>
        <stp>1</stp>
        <tr r="E32" s="3"/>
      </tp>
      <tp>
        <v>2040394539.9000001</v>
        <stp/>
        <stp>EM_S_STM07_IS</stp>
        <stp>4</stp>
        <stp>600867.SH</stp>
        <stp>83</stp>
        <stp>2016-12-31</stp>
        <stp>1</stp>
        <tr r="E239" s="3"/>
      </tp>
      <tp>
        <v>1051820178.86</v>
        <stp/>
        <stp>EM_S_STM07_IS</stp>
        <stp>4</stp>
        <stp>600851.SH</stp>
        <stp>83</stp>
        <stp>2015-12-31</stp>
        <stp>1</stp>
        <tr r="D238" s="3"/>
      </tp>
      <tp>
        <v>2545324962.9899998</v>
        <stp/>
        <stp>EM_S_STM07_IS</stp>
        <stp>4</stp>
        <stp>600867.SH</stp>
        <stp>83</stp>
        <stp>2017-12-31</stp>
        <stp>1</stp>
        <tr r="F239" s="3"/>
      </tp>
      <tp>
        <v>1000436800.1900001</v>
        <stp/>
        <stp>EM_S_STM07_IS</stp>
        <stp>4</stp>
        <stp>600851.SH</stp>
        <stp>83</stp>
        <stp>2017-12-31</stp>
        <stp>1</stp>
        <tr r="F238" s="3"/>
      </tp>
      <tp>
        <v>1669312448.8099999</v>
        <stp/>
        <stp>EM_S_STM07_IS</stp>
        <stp>4</stp>
        <stp>600867.SH</stp>
        <stp>83</stp>
        <stp>2015-12-31</stp>
        <stp>1</stp>
        <tr r="D239" s="3"/>
      </tp>
      <tp>
        <v>1011809610.66</v>
        <stp/>
        <stp>EM_S_STM07_IS</stp>
        <stp>4</stp>
        <stp>600851.SH</stp>
        <stp>83</stp>
        <stp>2016-12-31</stp>
        <stp>1</stp>
        <tr r="E238" s="3"/>
      </tp>
      <tp>
        <v>9005558984.0200005</v>
        <stp/>
        <stp>EM_S_STM07_IS</stp>
        <stp>4</stp>
        <stp>600829.SH</stp>
        <stp>83</stp>
        <stp>2016-12-31</stp>
        <stp>1</stp>
        <tr r="E236" s="3"/>
      </tp>
      <tp>
        <v>1556146205.5</v>
        <stp/>
        <stp>EM_S_STM07_IS</stp>
        <stp>4</stp>
        <stp>600833.SH</stp>
        <stp>83</stp>
        <stp>2017-12-31</stp>
        <stp>1</stp>
        <tr r="F237" s="3"/>
      </tp>
      <tp>
        <v>7902502297.3199997</v>
        <stp/>
        <stp>EM_S_STM07_IS</stp>
        <stp>4</stp>
        <stp>600812.SH</stp>
        <stp>83</stp>
        <stp>2015-12-31</stp>
        <stp>1</stp>
        <tr r="D235" s="3"/>
      </tp>
      <tp>
        <v>8008880952.5</v>
        <stp/>
        <stp>EM_S_STM07_IS</stp>
        <stp>4</stp>
        <stp>600829.SH</stp>
        <stp>83</stp>
        <stp>2017-12-31</stp>
        <stp>1</stp>
        <tr r="F236" s="3"/>
      </tp>
      <tp>
        <v>1519029397.0899999</v>
        <stp/>
        <stp>EM_S_STM07_IS</stp>
        <stp>4</stp>
        <stp>600833.SH</stp>
        <stp>83</stp>
        <stp>2016-12-31</stp>
        <stp>1</stp>
        <tr r="E237" s="3"/>
      </tp>
      <tp>
        <v>1490959755.1199999</v>
        <stp/>
        <stp>EM_S_STM07_IS</stp>
        <stp>4</stp>
        <stp>600833.SH</stp>
        <stp>83</stp>
        <stp>2015-12-31</stp>
        <stp>1</stp>
        <tr r="D237" s="3"/>
      </tp>
      <tp>
        <v>7709121876.6499996</v>
        <stp/>
        <stp>EM_S_STM07_IS</stp>
        <stp>4</stp>
        <stp>600812.SH</stp>
        <stp>83</stp>
        <stp>2017-12-31</stp>
        <stp>1</stp>
        <tr r="F235" s="3"/>
      </tp>
      <tp>
        <v>8909315338.1399994</v>
        <stp/>
        <stp>EM_S_STM07_IS</stp>
        <stp>4</stp>
        <stp>600829.SH</stp>
        <stp>83</stp>
        <stp>2015-12-31</stp>
        <stp>1</stp>
        <tr r="D236" s="3"/>
      </tp>
      <tp>
        <v>8082462780.7399998</v>
        <stp/>
        <stp>EM_S_STM07_IS</stp>
        <stp>4</stp>
        <stp>600812.SH</stp>
        <stp>83</stp>
        <stp>2016-12-31</stp>
        <stp>1</stp>
        <tr r="E235" s="3"/>
      </tp>
      <tp>
        <v>952245055.47000003</v>
        <stp/>
        <stp>EM_S_STM07_IS</stp>
        <stp>4</stp>
        <stp>600896.SH</stp>
        <stp>83</stp>
        <stp>2015-12-31</stp>
        <stp>1</stp>
        <tr r="D240" s="3"/>
      </tp>
      <tp>
        <v>44111203.509999998</v>
        <stp/>
        <stp>EM_S_STM07_IS</stp>
        <stp>4</stp>
        <stp>600896.SH</stp>
        <stp>83</stp>
        <stp>2017-12-31</stp>
        <stp>1</stp>
        <tr r="F240" s="3"/>
      </tp>
      <tp>
        <v>854224310.37</v>
        <stp/>
        <stp>EM_S_STM07_IS</stp>
        <stp>4</stp>
        <stp>600896.SH</stp>
        <stp>83</stp>
        <stp>2016-12-31</stp>
        <stp>1</stp>
        <tr r="E240" s="3"/>
      </tp>
      <tp>
        <v>105516587303.25999</v>
        <stp/>
        <stp>EM_S_STM07_IS</stp>
        <stp>4</stp>
        <stp>601607.SH</stp>
        <stp>83</stp>
        <stp>2015-12-31</stp>
        <stp>1</stp>
        <tr r="D244" s="3"/>
      </tp>
      <tp>
        <v>120764660339.92999</v>
        <stp/>
        <stp>EM_S_STM07_IS</stp>
        <stp>4</stp>
        <stp>601607.SH</stp>
        <stp>83</stp>
        <stp>2016-12-31</stp>
        <stp>1</stp>
        <tr r="E244" s="3"/>
      </tp>
      <tp>
        <v>130847181884.59</v>
        <stp/>
        <stp>EM_S_STM07_IS</stp>
        <stp>4</stp>
        <stp>601607.SH</stp>
        <stp>83</stp>
        <stp>2017-12-31</stp>
        <stp>1</stp>
        <tr r="F244" s="3"/>
      </tp>
      <tp>
        <v>939012628.41999996</v>
        <stp/>
        <stp>EM_S_STM07_IS</stp>
        <stp>4</stp>
        <stp>002566.SZ</stp>
        <stp>83</stp>
        <stp>2016-12-31</stp>
        <stp>1</stp>
        <tr r="E72" s="3"/>
      </tp>
      <tp>
        <v>1666319455.27</v>
        <stp/>
        <stp>EM_S_STM07_IS</stp>
        <stp>4</stp>
        <stp>002551.SZ</stp>
        <stp>83</stp>
        <stp>2015-12-31</stp>
        <stp>1</stp>
        <tr r="D71" s="3"/>
      </tp>
      <tp>
        <v>757051128.71000004</v>
        <stp/>
        <stp>EM_S_STM07_IS</stp>
        <stp>4</stp>
        <stp>002550.SZ</stp>
        <stp>83</stp>
        <stp>2015-12-31</stp>
        <stp>1</stp>
        <tr r="D70" s="3"/>
      </tp>
      <tp>
        <v>1034442376.85</v>
        <stp/>
        <stp>EM_S_STM07_IS</stp>
        <stp>4</stp>
        <stp>002566.SZ</stp>
        <stp>83</stp>
        <stp>2017-12-31</stp>
        <stp>1</stp>
        <tr r="F72" s="3"/>
      </tp>
      <tp>
        <v>2006477112.3599999</v>
        <stp/>
        <stp>EM_S_STM07_IS</stp>
        <stp>4</stp>
        <stp>002551.SZ</stp>
        <stp>83</stp>
        <stp>2017-12-31</stp>
        <stp>1</stp>
        <tr r="F71" s="3"/>
      </tp>
      <tp>
        <v>1065466101.9299999</v>
        <stp/>
        <stp>EM_S_STM07_IS</stp>
        <stp>4</stp>
        <stp>002550.SZ</stp>
        <stp>83</stp>
        <stp>2017-12-31</stp>
        <stp>1</stp>
        <tr r="F70" s="3"/>
      </tp>
      <tp>
        <v>819598117.28999996</v>
        <stp/>
        <stp>EM_S_STM07_IS</stp>
        <stp>4</stp>
        <stp>002566.SZ</stp>
        <stp>83</stp>
        <stp>2015-12-31</stp>
        <stp>1</stp>
        <tr r="D72" s="3"/>
      </tp>
      <tp>
        <v>1946049938.3</v>
        <stp/>
        <stp>EM_S_STM07_IS</stp>
        <stp>4</stp>
        <stp>002551.SZ</stp>
        <stp>83</stp>
        <stp>2016-12-31</stp>
        <stp>1</stp>
        <tr r="E71" s="3"/>
      </tp>
      <tp>
        <v>776388972.85000002</v>
        <stp/>
        <stp>EM_S_STM07_IS</stp>
        <stp>4</stp>
        <stp>002550.SZ</stp>
        <stp>83</stp>
        <stp>2016-12-31</stp>
        <stp>1</stp>
        <tr r="E70" s="3"/>
      </tp>
      <tp>
        <v>9749957915.3199997</v>
        <stp/>
        <stp>EM_S_STM07_IS</stp>
        <stp>4</stp>
        <stp>002589.SZ</stp>
        <stp>83</stp>
        <stp>2015-12-31</stp>
        <stp>1</stp>
        <tr r="D74" s="3"/>
      </tp>
      <tp>
        <v>858285722.87</v>
        <stp/>
        <stp>EM_S_STM07_IS</stp>
        <stp>4</stp>
        <stp>002581.SZ</stp>
        <stp>83</stp>
        <stp>2015-12-31</stp>
        <stp>1</stp>
        <tr r="D73" s="3"/>
      </tp>
      <tp>
        <v>15618666237.25</v>
        <stp/>
        <stp>EM_S_STM07_IS</stp>
        <stp>4</stp>
        <stp>002589.SZ</stp>
        <stp>83</stp>
        <stp>2016-12-31</stp>
        <stp>1</stp>
        <tr r="E74" s="3"/>
      </tp>
      <tp>
        <v>1264879436.1300001</v>
        <stp/>
        <stp>EM_S_STM07_IS</stp>
        <stp>4</stp>
        <stp>002581.SZ</stp>
        <stp>83</stp>
        <stp>2016-12-31</stp>
        <stp>1</stp>
        <tr r="E73" s="3"/>
      </tp>
      <tp>
        <v>23293620460.209999</v>
        <stp/>
        <stp>EM_S_STM07_IS</stp>
        <stp>4</stp>
        <stp>002589.SZ</stp>
        <stp>83</stp>
        <stp>2017-12-31</stp>
        <stp>1</stp>
        <tr r="F74" s="3"/>
      </tp>
      <tp>
        <v>1162416642.55</v>
        <stp/>
        <stp>EM_S_STM07_IS</stp>
        <stp>4</stp>
        <stp>002581.SZ</stp>
        <stp>83</stp>
        <stp>2017-12-31</stp>
        <stp>1</stp>
        <tr r="F73" s="3"/>
      </tp>
      <tp>
        <v>2214211074.4000001</v>
        <stp/>
        <stp>EM_S_STM07_IS</stp>
        <stp>4</stp>
        <stp>002424.SZ</stp>
        <stp>83</stp>
        <stp>2016-12-31</stp>
        <stp>1</stp>
        <tr r="E65" s="3"/>
      </tp>
      <tp>
        <v>3041883453.6700001</v>
        <stp/>
        <stp>EM_S_STM07_IS</stp>
        <stp>4</stp>
        <stp>002437.SZ</stp>
        <stp>83</stp>
        <stp>2017-12-31</stp>
        <stp>1</stp>
        <tr r="F68" s="3"/>
      </tp>
      <tp>
        <v>2023403965.8399999</v>
        <stp/>
        <stp>EM_S_STM07_IS</stp>
        <stp>4</stp>
        <stp>002411.SZ</stp>
        <stp>83</stp>
        <stp>2015-12-31</stp>
        <stp>1</stp>
        <tr r="D62" s="3"/>
      </tp>
      <tp>
        <v>3238940560.4099998</v>
        <stp/>
        <stp>EM_S_STM07_IS</stp>
        <stp>4</stp>
        <stp>002433.SZ</stp>
        <stp>83</stp>
        <stp>2017-12-31</stp>
        <stp>1</stp>
        <tr r="F67" s="3"/>
      </tp>
      <tp>
        <v>781127866.03999996</v>
        <stp/>
        <stp>EM_S_STM07_IS</stp>
        <stp>4</stp>
        <stp>002412.SZ</stp>
        <stp>83</stp>
        <stp>2015-12-31</stp>
        <stp>1</stp>
        <tr r="D63" s="3"/>
      </tp>
      <tp>
        <v>8565943415</v>
        <stp/>
        <stp>EM_S_STM07_IS</stp>
        <stp>4</stp>
        <stp>002422.SZ</stp>
        <stp>83</stp>
        <stp>2016-12-31</stp>
        <stp>1</stp>
        <tr r="E64" s="3"/>
      </tp>
      <tp>
        <v>597918934.37</v>
        <stp/>
        <stp>EM_S_STM07_IS</stp>
        <stp>4</stp>
        <stp>002432.SZ</stp>
        <stp>83</stp>
        <stp>2017-12-31</stp>
        <stp>1</stp>
        <tr r="F66" s="3"/>
      </tp>
      <tp>
        <v>2591816650.0599999</v>
        <stp/>
        <stp>EM_S_STM07_IS</stp>
        <stp>4</stp>
        <stp>002424.SZ</stp>
        <stp>83</stp>
        <stp>2017-12-31</stp>
        <stp>1</stp>
        <tr r="F65" s="3"/>
      </tp>
      <tp>
        <v>2983728136.4899998</v>
        <stp/>
        <stp>EM_S_STM07_IS</stp>
        <stp>4</stp>
        <stp>002437.SZ</stp>
        <stp>83</stp>
        <stp>2016-12-31</stp>
        <stp>1</stp>
        <tr r="E68" s="3"/>
      </tp>
      <tp>
        <v>3075445454.8400002</v>
        <stp/>
        <stp>EM_S_STM07_IS</stp>
        <stp>4</stp>
        <stp>002433.SZ</stp>
        <stp>83</stp>
        <stp>2016-12-31</stp>
        <stp>1</stp>
        <tr r="E67" s="3"/>
      </tp>
      <tp>
        <v>11434948841</v>
        <stp/>
        <stp>EM_S_STM07_IS</stp>
        <stp>4</stp>
        <stp>002422.SZ</stp>
        <stp>83</stp>
        <stp>2017-12-31</stp>
        <stp>1</stp>
        <tr r="F64" s="3"/>
      </tp>
      <tp>
        <v>420138125.35000002</v>
        <stp/>
        <stp>EM_S_STM07_IS</stp>
        <stp>4</stp>
        <stp>002432.SZ</stp>
        <stp>83</stp>
        <stp>2016-12-31</stp>
        <stp>1</stp>
        <tr r="E66" s="3"/>
      </tp>
      <tp>
        <v>2681225307.6799998</v>
        <stp/>
        <stp>EM_S_STM07_IS</stp>
        <stp>4</stp>
        <stp>002437.SZ</stp>
        <stp>83</stp>
        <stp>2015-12-31</stp>
        <stp>1</stp>
        <tr r="D68" s="3"/>
      </tp>
      <tp>
        <v>5368005750.79</v>
        <stp/>
        <stp>EM_S_STM07_IS</stp>
        <stp>4</stp>
        <stp>002411.SZ</stp>
        <stp>83</stp>
        <stp>2017-12-31</stp>
        <stp>1</stp>
        <tr r="F62" s="3"/>
      </tp>
      <tp>
        <v>2371647775.6500001</v>
        <stp/>
        <stp>EM_S_STM07_IS</stp>
        <stp>4</stp>
        <stp>002433.SZ</stp>
        <stp>83</stp>
        <stp>2015-12-31</stp>
        <stp>1</stp>
        <tr r="D67" s="3"/>
      </tp>
      <tp>
        <v>829937833.66999996</v>
        <stp/>
        <stp>EM_S_STM07_IS</stp>
        <stp>4</stp>
        <stp>002412.SZ</stp>
        <stp>83</stp>
        <stp>2017-12-31</stp>
        <stp>1</stp>
        <tr r="F63" s="3"/>
      </tp>
      <tp>
        <v>397858037.29000002</v>
        <stp/>
        <stp>EM_S_STM07_IS</stp>
        <stp>4</stp>
        <stp>002432.SZ</stp>
        <stp>83</stp>
        <stp>2015-12-31</stp>
        <stp>1</stp>
        <tr r="D66" s="3"/>
      </tp>
      <tp>
        <v>1899087619.1400001</v>
        <stp/>
        <stp>EM_S_STM07_IS</stp>
        <stp>4</stp>
        <stp>002424.SZ</stp>
        <stp>83</stp>
        <stp>2015-12-31</stp>
        <stp>1</stp>
        <tr r="D65" s="3"/>
      </tp>
      <tp>
        <v>3723904604.9699998</v>
        <stp/>
        <stp>EM_S_STM07_IS</stp>
        <stp>4</stp>
        <stp>002411.SZ</stp>
        <stp>83</stp>
        <stp>2016-12-31</stp>
        <stp>1</stp>
        <tr r="E62" s="3"/>
      </tp>
      <tp>
        <v>798466937.52999997</v>
        <stp/>
        <stp>EM_S_STM07_IS</stp>
        <stp>4</stp>
        <stp>002412.SZ</stp>
        <stp>83</stp>
        <stp>2016-12-31</stp>
        <stp>1</stp>
        <tr r="E63" s="3"/>
      </tp>
      <tp>
        <v>7763339982</v>
        <stp/>
        <stp>EM_S_STM07_IS</stp>
        <stp>4</stp>
        <stp>002422.SZ</stp>
        <stp>83</stp>
        <stp>2015-12-31</stp>
        <stp>1</stp>
        <tr r="D64" s="3"/>
      </tp>
      <tp>
        <v>10971576557.67</v>
        <stp/>
        <stp>EM_S_STM07_IS</stp>
        <stp>4</stp>
        <stp>002462.SZ</stp>
        <stp>83</stp>
        <stp>2016-12-31</stp>
        <stp>1</stp>
        <tr r="E69" s="3"/>
      </tp>
      <tp>
        <v>14238899716.879999</v>
        <stp/>
        <stp>EM_S_STM07_IS</stp>
        <stp>4</stp>
        <stp>002462.SZ</stp>
        <stp>83</stp>
        <stp>2017-12-31</stp>
        <stp>1</stp>
        <tr r="F69" s="3"/>
      </tp>
      <tp>
        <v>8199831908.8800001</v>
        <stp/>
        <stp>EM_S_STM07_IS</stp>
        <stp>4</stp>
        <stp>002462.SZ</stp>
        <stp>83</stp>
        <stp>2015-12-31</stp>
        <stp>1</stp>
        <tr r="D69" s="3"/>
      </tp>
      <tp>
        <v>655856830.11000001</v>
        <stp/>
        <stp>EM_S_STM07_IS</stp>
        <stp>4</stp>
        <stp>002728.SZ</stp>
        <stp>83</stp>
        <stp>2016-12-31</stp>
        <stp>1</stp>
        <tr r="E83" s="3"/>
      </tp>
      <tp>
        <v>6249335716.1199999</v>
        <stp/>
        <stp>EM_S_STM07_IS</stp>
        <stp>4</stp>
        <stp>002727.SZ</stp>
        <stp>83</stp>
        <stp>2016-12-31</stp>
        <stp>1</stp>
        <tr r="E82" s="3"/>
      </tp>
      <tp>
        <v>3855119811.6700001</v>
        <stp/>
        <stp>EM_S_STM07_IS</stp>
        <stp>4</stp>
        <stp>002737.SZ</stp>
        <stp>83</stp>
        <stp>2017-12-31</stp>
        <stp>1</stp>
        <tr r="F84" s="3"/>
      </tp>
      <tp>
        <v>686943602.61000001</v>
        <stp/>
        <stp>EM_S_STM07_IS</stp>
        <stp>4</stp>
        <stp>002728.SZ</stp>
        <stp>83</stp>
        <stp>2017-12-31</stp>
        <stp>1</stp>
        <tr r="F83" s="3"/>
      </tp>
      <tp>
        <v>7751139413.8400002</v>
        <stp/>
        <stp>EM_S_STM07_IS</stp>
        <stp>4</stp>
        <stp>002727.SZ</stp>
        <stp>83</stp>
        <stp>2017-12-31</stp>
        <stp>1</stp>
        <tr r="F82" s="3"/>
      </tp>
      <tp>
        <v>3363581108.1900001</v>
        <stp/>
        <stp>EM_S_STM07_IS</stp>
        <stp>4</stp>
        <stp>002737.SZ</stp>
        <stp>83</stp>
        <stp>2016-12-31</stp>
        <stp>1</stp>
        <tr r="E84" s="3"/>
      </tp>
      <tp>
        <v>3034770484.4899998</v>
        <stp/>
        <stp>EM_S_STM07_IS</stp>
        <stp>4</stp>
        <stp>002737.SZ</stp>
        <stp>83</stp>
        <stp>2015-12-31</stp>
        <stp>1</stp>
        <tr r="D84" s="3"/>
      </tp>
      <tp>
        <v>516540038.79000002</v>
        <stp/>
        <stp>EM_S_STM07_IS</stp>
        <stp>4</stp>
        <stp>002728.SZ</stp>
        <stp>83</stp>
        <stp>2015-12-31</stp>
        <stp>1</stp>
        <tr r="D83" s="3"/>
      </tp>
      <tp>
        <v>5321152330.8699999</v>
        <stp/>
        <stp>EM_S_STM07_IS</stp>
        <stp>4</stp>
        <stp>002727.SZ</stp>
        <stp>83</stp>
        <stp>2015-12-31</stp>
        <stp>1</stp>
        <tr r="D82" s="3"/>
      </tp>
      <tp>
        <v>1219935572.1400001</v>
        <stp/>
        <stp>EM_S_STM07_IS</stp>
        <stp>4</stp>
        <stp>002758.SZ</stp>
        <stp>83</stp>
        <stp>2015-12-31</stp>
        <stp>1</stp>
        <tr r="D86" s="3"/>
      </tp>
      <tp>
        <v>181428197.88</v>
        <stp/>
        <stp>EM_S_STM07_IS</stp>
        <stp>4</stp>
        <stp>002750.SZ</stp>
        <stp>83</stp>
        <stp>2015-12-31</stp>
        <stp>1</stp>
        <tr r="D85" s="3"/>
      </tp>
      <tp>
        <v>2786497000.6199999</v>
        <stp/>
        <stp>EM_S_STM07_IS</stp>
        <stp>4</stp>
        <stp>002773.SZ</stp>
        <stp>83</stp>
        <stp>2017-12-31</stp>
        <stp>1</stp>
        <tr r="F87" s="3"/>
      </tp>
      <tp>
        <v>2540031522.0900002</v>
        <stp/>
        <stp>EM_S_STM07_IS</stp>
        <stp>4</stp>
        <stp>002773.SZ</stp>
        <stp>83</stp>
        <stp>2016-12-31</stp>
        <stp>1</stp>
        <tr r="E87" s="3"/>
      </tp>
      <tp>
        <v>1369098128.1700001</v>
        <stp/>
        <stp>EM_S_STM07_IS</stp>
        <stp>4</stp>
        <stp>002758.SZ</stp>
        <stp>83</stp>
        <stp>2017-12-31</stp>
        <stp>1</stp>
        <tr r="F86" s="3"/>
      </tp>
      <tp>
        <v>304447655.64999998</v>
        <stp/>
        <stp>EM_S_STM07_IS</stp>
        <stp>4</stp>
        <stp>002750.SZ</stp>
        <stp>83</stp>
        <stp>2017-12-31</stp>
        <stp>1</stp>
        <tr r="F85" s="3"/>
      </tp>
      <tp>
        <v>2074352062.1400001</v>
        <stp/>
        <stp>EM_S_STM07_IS</stp>
        <stp>4</stp>
        <stp>002773.SZ</stp>
        <stp>83</stp>
        <stp>2015-12-31</stp>
        <stp>1</stp>
        <tr r="D87" s="3"/>
      </tp>
      <tp>
        <v>1257977044.3499999</v>
        <stp/>
        <stp>EM_S_STM07_IS</stp>
        <stp>4</stp>
        <stp>002758.SZ</stp>
        <stp>83</stp>
        <stp>2016-12-31</stp>
        <stp>1</stp>
        <tr r="E86" s="3"/>
      </tp>
      <tp>
        <v>223631229.81999999</v>
        <stp/>
        <stp>EM_S_STM07_IS</stp>
        <stp>4</stp>
        <stp>002750.SZ</stp>
        <stp>83</stp>
        <stp>2016-12-31</stp>
        <stp>1</stp>
        <tr r="E85" s="3"/>
      </tp>
      <tp>
        <v>6625719875.3800001</v>
        <stp/>
        <stp>EM_S_STM07_IS</stp>
        <stp>4</stp>
        <stp>002788.SZ</stp>
        <stp>83</stp>
        <stp>2015-12-31</stp>
        <stp>1</stp>
        <tr r="D88" s="3"/>
      </tp>
      <tp>
        <v>6982884984.4700003</v>
        <stp/>
        <stp>EM_S_STM07_IS</stp>
        <stp>4</stp>
        <stp>002788.SZ</stp>
        <stp>83</stp>
        <stp>2016-12-31</stp>
        <stp>1</stp>
        <tr r="E88" s="3"/>
      </tp>
      <tp>
        <v>8338232823.6199999</v>
        <stp/>
        <stp>EM_S_STM07_IS</stp>
        <stp>4</stp>
        <stp>002788.SZ</stp>
        <stp>83</stp>
        <stp>2017-12-31</stp>
        <stp>1</stp>
        <tr r="F88" s="3"/>
      </tp>
      <tp>
        <v>1662750797.1099999</v>
        <stp/>
        <stp>EM_S_STM07_IS</stp>
        <stp>4</stp>
        <stp>002626.SZ</stp>
        <stp>83</stp>
        <stp>2016-12-31</stp>
        <stp>1</stp>
        <tr r="E76" s="3"/>
      </tp>
      <tp>
        <v>2084623655.02</v>
        <stp/>
        <stp>EM_S_STM07_IS</stp>
        <stp>4</stp>
        <stp>002626.SZ</stp>
        <stp>83</stp>
        <stp>2017-12-31</stp>
        <stp>1</stp>
        <tr r="F76" s="3"/>
      </tp>
      <tp>
        <v>3184752368.6500001</v>
        <stp/>
        <stp>EM_S_STM07_IS</stp>
        <stp>4</stp>
        <stp>002603.SZ</stp>
        <stp>83</stp>
        <stp>2015-12-31</stp>
        <stp>1</stp>
        <tr r="D75" s="3"/>
      </tp>
      <tp>
        <v>3820158728.8099999</v>
        <stp/>
        <stp>EM_S_STM07_IS</stp>
        <stp>4</stp>
        <stp>002603.SZ</stp>
        <stp>83</stp>
        <stp>2016-12-31</stp>
        <stp>1</stp>
        <tr r="E75" s="3"/>
      </tp>
      <tp>
        <v>1203809133.75</v>
        <stp/>
        <stp>EM_S_STM07_IS</stp>
        <stp>4</stp>
        <stp>002626.SZ</stp>
        <stp>83</stp>
        <stp>2015-12-31</stp>
        <stp>1</stp>
        <tr r="D76" s="3"/>
      </tp>
      <tp>
        <v>4081266654.71</v>
        <stp/>
        <stp>EM_S_STM07_IS</stp>
        <stp>4</stp>
        <stp>002603.SZ</stp>
        <stp>83</stp>
        <stp>2017-12-31</stp>
        <stp>1</stp>
        <tr r="F75" s="3"/>
      </tp>
      <tp>
        <v>1595601137.79</v>
        <stp/>
        <stp>EM_S_STM07_IS</stp>
        <stp>4</stp>
        <stp>002675.SZ</stp>
        <stp>83</stp>
        <stp>2017-12-31</stp>
        <stp>1</stp>
        <tr r="F79" s="3"/>
      </tp>
      <tp>
        <v>1212453343.6600001</v>
        <stp/>
        <stp>EM_S_STM07_IS</stp>
        <stp>4</stp>
        <stp>002653.SZ</stp>
        <stp>83</stp>
        <stp>2015-12-31</stp>
        <stp>1</stp>
        <tr r="D78" s="3"/>
      </tp>
      <tp>
        <v>1158450736.98</v>
        <stp/>
        <stp>EM_S_STM07_IS</stp>
        <stp>4</stp>
        <stp>002675.SZ</stp>
        <stp>83</stp>
        <stp>2016-12-31</stp>
        <stp>1</stp>
        <tr r="E79" s="3"/>
      </tp>
      <tp>
        <v>327584499.70999998</v>
        <stp/>
        <stp>EM_S_STM07_IS</stp>
        <stp>4</stp>
        <stp>002644.SZ</stp>
        <stp>83</stp>
        <stp>2015-12-31</stp>
        <stp>1</stp>
        <tr r="D77" s="3"/>
      </tp>
      <tp>
        <v>794915779.23000002</v>
        <stp/>
        <stp>EM_S_STM07_IS</stp>
        <stp>4</stp>
        <stp>002675.SZ</stp>
        <stp>83</stp>
        <stp>2015-12-31</stp>
        <stp>1</stp>
        <tr r="D79" s="3"/>
      </tp>
      <tp>
        <v>363255420.48000002</v>
        <stp/>
        <stp>EM_S_STM07_IS</stp>
        <stp>4</stp>
        <stp>002644.SZ</stp>
        <stp>83</stp>
        <stp>2016-12-31</stp>
        <stp>1</stp>
        <tr r="E77" s="3"/>
      </tp>
      <tp>
        <v>1856160925.1099999</v>
        <stp/>
        <stp>EM_S_STM07_IS</stp>
        <stp>4</stp>
        <stp>002653.SZ</stp>
        <stp>83</stp>
        <stp>2017-12-31</stp>
        <stp>1</stp>
        <tr r="F78" s="3"/>
      </tp>
      <tp>
        <v>501139716.54000002</v>
        <stp/>
        <stp>EM_S_STM07_IS</stp>
        <stp>4</stp>
        <stp>002644.SZ</stp>
        <stp>83</stp>
        <stp>2017-12-31</stp>
        <stp>1</stp>
        <tr r="F77" s="3"/>
      </tp>
      <tp>
        <v>1435606586.8099999</v>
        <stp/>
        <stp>EM_S_STM07_IS</stp>
        <stp>4</stp>
        <stp>002653.SZ</stp>
        <stp>83</stp>
        <stp>2016-12-31</stp>
        <stp>1</stp>
        <tr r="E78" s="3"/>
      </tp>
      <tp>
        <v>230970366.91999999</v>
        <stp/>
        <stp>EM_S_STM07_IS</stp>
        <stp>4</stp>
        <stp>002693.SZ</stp>
        <stp>83</stp>
        <stp>2015-12-31</stp>
        <stp>1</stp>
        <tr r="D81" s="3"/>
      </tp>
      <tp>
        <v>795515837.26999998</v>
        <stp/>
        <stp>EM_S_STM07_IS</stp>
        <stp>4</stp>
        <stp>002680.SZ</stp>
        <stp>83</stp>
        <stp>2015-12-31</stp>
        <stp>1</stp>
        <tr r="D80" s="3"/>
      </tp>
      <tp>
        <v>1017909719.76</v>
        <stp/>
        <stp>EM_S_STM07_IS</stp>
        <stp>4</stp>
        <stp>002680.SZ</stp>
        <stp>83</stp>
        <stp>2016-12-31</stp>
        <stp>1</stp>
        <tr r="E80" s="3"/>
      </tp>
      <tp>
        <v>246769505.5</v>
        <stp/>
        <stp>EM_S_STM07_IS</stp>
        <stp>4</stp>
        <stp>002693.SZ</stp>
        <stp>83</stp>
        <stp>2017-12-31</stp>
        <stp>1</stp>
        <tr r="F81" s="3"/>
      </tp>
      <tp>
        <v>1553373907.1099999</v>
        <stp/>
        <stp>EM_S_STM07_IS</stp>
        <stp>4</stp>
        <stp>002680.SZ</stp>
        <stp>83</stp>
        <stp>2017-12-31</stp>
        <stp>1</stp>
        <tr r="F80" s="3"/>
      </tp>
      <tp>
        <v>145135787.59999999</v>
        <stp/>
        <stp>EM_S_STM07_IS</stp>
        <stp>4</stp>
        <stp>002693.SZ</stp>
        <stp>83</stp>
        <stp>2016-12-31</stp>
        <stp>1</stp>
        <tr r="E81" s="3"/>
      </tp>
      <tp>
        <v>633260028.20000005</v>
        <stp/>
        <stp>EM_S_STM07_IS</stp>
        <stp>4</stp>
        <stp>002118.SZ</stp>
        <stp>83</stp>
        <stp>2015-12-31</stp>
        <stp>1</stp>
        <tr r="D44" s="3"/>
      </tp>
      <tp>
        <v>468923668.87</v>
        <stp/>
        <stp>EM_S_STM07_IS</stp>
        <stp>4</stp>
        <stp>002107.SZ</stp>
        <stp>83</stp>
        <stp>2015-12-31</stp>
        <stp>1</stp>
        <tr r="D43" s="3"/>
      </tp>
      <tp>
        <v>1316233434.1199999</v>
        <stp/>
        <stp>EM_S_STM07_IS</stp>
        <stp>4</stp>
        <stp>002102.SZ</stp>
        <stp>83</stp>
        <stp>2015-12-31</stp>
        <stp>1</stp>
        <tr r="D42" s="3"/>
      </tp>
      <tp>
        <v>1327230839.27</v>
        <stp/>
        <stp>EM_S_STM07_IS</stp>
        <stp>4</stp>
        <stp>002118.SZ</stp>
        <stp>83</stp>
        <stp>2017-12-31</stp>
        <stp>1</stp>
        <tr r="F44" s="3"/>
      </tp>
      <tp>
        <v>562845617.65999997</v>
        <stp/>
        <stp>EM_S_STM07_IS</stp>
        <stp>4</stp>
        <stp>002107.SZ</stp>
        <stp>83</stp>
        <stp>2016-12-31</stp>
        <stp>1</stp>
        <tr r="E43" s="3"/>
      </tp>
      <tp>
        <v>887206948.79999995</v>
        <stp/>
        <stp>EM_S_STM07_IS</stp>
        <stp>4</stp>
        <stp>002102.SZ</stp>
        <stp>83</stp>
        <stp>2016-12-31</stp>
        <stp>1</stp>
        <tr r="E42" s="3"/>
      </tp>
      <tp>
        <v>819515547.34000003</v>
        <stp/>
        <stp>EM_S_STM07_IS</stp>
        <stp>4</stp>
        <stp>002118.SZ</stp>
        <stp>83</stp>
        <stp>2016-12-31</stp>
        <stp>1</stp>
        <tr r="E44" s="3"/>
      </tp>
      <tp>
        <v>726646140.74000001</v>
        <stp/>
        <stp>EM_S_STM07_IS</stp>
        <stp>4</stp>
        <stp>002107.SZ</stp>
        <stp>83</stp>
        <stp>2017-12-31</stp>
        <stp>1</stp>
        <tr r="F43" s="3"/>
      </tp>
      <tp>
        <v>9735868785.6800003</v>
        <stp/>
        <stp>EM_S_STM07_IS</stp>
        <stp>4</stp>
        <stp>002102.SZ</stp>
        <stp>83</stp>
        <stp>2017-12-31</stp>
        <stp>1</stp>
        <tr r="F42" s="3"/>
      </tp>
      <tp>
        <v>571448231.37</v>
        <stp/>
        <stp>EM_S_STM07_IS</stp>
        <stp>4</stp>
        <stp>002166.SZ</stp>
        <stp>83</stp>
        <stp>2016-12-31</stp>
        <stp>1</stp>
        <tr r="E45" s="3"/>
      </tp>
      <tp>
        <v>801262687.51999998</v>
        <stp/>
        <stp>EM_S_STM07_IS</stp>
        <stp>4</stp>
        <stp>002166.SZ</stp>
        <stp>83</stp>
        <stp>2017-12-31</stp>
        <stp>1</stp>
        <tr r="F45" s="3"/>
      </tp>
      <tp>
        <v>514471244.30000001</v>
        <stp/>
        <stp>EM_S_STM07_IS</stp>
        <stp>4</stp>
        <stp>002166.SZ</stp>
        <stp>83</stp>
        <stp>2015-12-31</stp>
        <stp>1</stp>
        <tr r="D45" s="3"/>
      </tp>
      <tp>
        <v>475805044.29000002</v>
        <stp/>
        <stp>EM_S_STM07_IS</stp>
        <stp>4</stp>
        <stp>002198.SZ</stp>
        <stp>83</stp>
        <stp>2015-12-31</stp>
        <stp>1</stp>
        <tr r="D46" s="3"/>
      </tp>
      <tp>
        <v>468080735.66000003</v>
        <stp/>
        <stp>EM_S_STM07_IS</stp>
        <stp>4</stp>
        <stp>002198.SZ</stp>
        <stp>83</stp>
        <stp>2017-12-31</stp>
        <stp>1</stp>
        <tr r="F46" s="3"/>
      </tp>
      <tp>
        <v>449950868.63</v>
        <stp/>
        <stp>EM_S_STM07_IS</stp>
        <stp>4</stp>
        <stp>002198.SZ</stp>
        <stp>83</stp>
        <stp>2016-12-31</stp>
        <stp>1</stp>
        <tr r="E46" s="3"/>
      </tp>
      <tp>
        <v>2434929765.8400002</v>
        <stp/>
        <stp>EM_S_STM07_IS</stp>
        <stp>4</stp>
        <stp>002019.SZ</stp>
        <stp>83</stp>
        <stp>2015-12-31</stp>
        <stp>1</stp>
        <tr r="D35" s="3"/>
      </tp>
      <tp>
        <v>1242076269.4300001</v>
        <stp/>
        <stp>EM_S_STM07_IS</stp>
        <stp>4</stp>
        <stp>002038.SZ</stp>
        <stp>83</stp>
        <stp>2017-12-31</stp>
        <stp>1</stp>
        <tr r="F39" s="3"/>
      </tp>
      <tp>
        <v>1875460915.2</v>
        <stp/>
        <stp>EM_S_STM07_IS</stp>
        <stp>4</stp>
        <stp>002020.SZ</stp>
        <stp>83</stp>
        <stp>2016-12-31</stp>
        <stp>1</stp>
        <tr r="E36" s="3"/>
      </tp>
      <tp>
        <v>1542429345.0999999</v>
        <stp/>
        <stp>EM_S_STM07_IS</stp>
        <stp>4</stp>
        <stp>002030.SZ</stp>
        <stp>83</stp>
        <stp>2017-12-31</stp>
        <stp>1</stp>
        <tr r="F38" s="3"/>
      </tp>
      <tp>
        <v>1396672088.9400001</v>
        <stp/>
        <stp>EM_S_STM07_IS</stp>
        <stp>4</stp>
        <stp>002022.SZ</stp>
        <stp>83</stp>
        <stp>2016-12-31</stp>
        <stp>1</stp>
        <tr r="E37" s="3"/>
      </tp>
      <tp>
        <v>1009847413.87</v>
        <stp/>
        <stp>EM_S_STM07_IS</stp>
        <stp>4</stp>
        <stp>002038.SZ</stp>
        <stp>83</stp>
        <stp>2016-12-31</stp>
        <stp>1</stp>
        <tr r="E39" s="3"/>
      </tp>
      <tp>
        <v>1471763308.2</v>
        <stp/>
        <stp>EM_S_STM07_IS</stp>
        <stp>4</stp>
        <stp>002007.SZ</stp>
        <stp>83</stp>
        <stp>2015-12-31</stp>
        <stp>1</stp>
        <tr r="D34" s="3"/>
      </tp>
      <tp>
        <v>3822542971.6300001</v>
        <stp/>
        <stp>EM_S_STM07_IS</stp>
        <stp>4</stp>
        <stp>002001.SZ</stp>
        <stp>83</stp>
        <stp>2015-12-31</stp>
        <stp>1</stp>
        <tr r="D33" s="3"/>
      </tp>
      <tp>
        <v>2219065970.1799998</v>
        <stp/>
        <stp>EM_S_STM07_IS</stp>
        <stp>4</stp>
        <stp>002020.SZ</stp>
        <stp>83</stp>
        <stp>2017-12-31</stp>
        <stp>1</stp>
        <tr r="F36" s="3"/>
      </tp>
      <tp>
        <v>1612560471.8099999</v>
        <stp/>
        <stp>EM_S_STM07_IS</stp>
        <stp>4</stp>
        <stp>002030.SZ</stp>
        <stp>83</stp>
        <stp>2016-12-31</stp>
        <stp>1</stp>
        <tr r="E38" s="3"/>
      </tp>
      <tp>
        <v>1594116212.29</v>
        <stp/>
        <stp>EM_S_STM07_IS</stp>
        <stp>4</stp>
        <stp>002022.SZ</stp>
        <stp>83</stp>
        <stp>2017-12-31</stp>
        <stp>1</stp>
        <tr r="F37" s="3"/>
      </tp>
      <tp>
        <v>4373293978.7600002</v>
        <stp/>
        <stp>EM_S_STM07_IS</stp>
        <stp>4</stp>
        <stp>002019.SZ</stp>
        <stp>83</stp>
        <stp>2017-12-31</stp>
        <stp>1</stp>
        <tr r="F35" s="3"/>
      </tp>
      <tp>
        <v>1156548151.3399999</v>
        <stp/>
        <stp>EM_S_STM07_IS</stp>
        <stp>4</stp>
        <stp>002038.SZ</stp>
        <stp>83</stp>
        <stp>2015-12-31</stp>
        <stp>1</stp>
        <tr r="D39" s="3"/>
      </tp>
      <tp>
        <v>1934669663.01</v>
        <stp/>
        <stp>EM_S_STM07_IS</stp>
        <stp>4</stp>
        <stp>002007.SZ</stp>
        <stp>83</stp>
        <stp>2016-12-31</stp>
        <stp>1</stp>
        <tr r="E34" s="3"/>
      </tp>
      <tp>
        <v>4696277327.6099997</v>
        <stp/>
        <stp>EM_S_STM07_IS</stp>
        <stp>4</stp>
        <stp>002001.SZ</stp>
        <stp>83</stp>
        <stp>2016-12-31</stp>
        <stp>1</stp>
        <tr r="E33" s="3"/>
      </tp>
      <tp>
        <v>1474339102.1600001</v>
        <stp/>
        <stp>EM_S_STM07_IS</stp>
        <stp>4</stp>
        <stp>002030.SZ</stp>
        <stp>83</stp>
        <stp>2015-12-31</stp>
        <stp>1</stp>
        <tr r="D38" s="3"/>
      </tp>
      <tp>
        <v>3504600953.0799999</v>
        <stp/>
        <stp>EM_S_STM07_IS</stp>
        <stp>4</stp>
        <stp>002019.SZ</stp>
        <stp>83</stp>
        <stp>2016-12-31</stp>
        <stp>1</stp>
        <tr r="E35" s="3"/>
      </tp>
      <tp>
        <v>2368176569.2800002</v>
        <stp/>
        <stp>EM_S_STM07_IS</stp>
        <stp>4</stp>
        <stp>002007.SZ</stp>
        <stp>83</stp>
        <stp>2017-12-31</stp>
        <stp>1</stp>
        <tr r="F34" s="3"/>
      </tp>
      <tp>
        <v>6235108150.1899996</v>
        <stp/>
        <stp>EM_S_STM07_IS</stp>
        <stp>4</stp>
        <stp>002001.SZ</stp>
        <stp>83</stp>
        <stp>2017-12-31</stp>
        <stp>1</stp>
        <tr r="F33" s="3"/>
      </tp>
      <tp>
        <v>1415696356.95</v>
        <stp/>
        <stp>EM_S_STM07_IS</stp>
        <stp>4</stp>
        <stp>002020.SZ</stp>
        <stp>83</stp>
        <stp>2015-12-31</stp>
        <stp>1</stp>
        <tr r="D36" s="3"/>
      </tp>
      <tp>
        <v>1155783343.3699999</v>
        <stp/>
        <stp>EM_S_STM07_IS</stp>
        <stp>4</stp>
        <stp>002022.SZ</stp>
        <stp>83</stp>
        <stp>2015-12-31</stp>
        <stp>1</stp>
        <tr r="D37" s="3"/>
      </tp>
      <tp>
        <v>2101482138.0899999</v>
        <stp/>
        <stp>EM_S_STM07_IS</stp>
        <stp>4</stp>
        <stp>002044.SZ</stp>
        <stp>83</stp>
        <stp>2015-12-31</stp>
        <stp>1</stp>
        <tr r="D40" s="3"/>
      </tp>
      <tp>
        <v>3081860748.46</v>
        <stp/>
        <stp>EM_S_STM07_IS</stp>
        <stp>4</stp>
        <stp>002044.SZ</stp>
        <stp>83</stp>
        <stp>2016-12-31</stp>
        <stp>1</stp>
        <tr r="E40" s="3"/>
      </tp>
      <tp>
        <v>6233050789.2700005</v>
        <stp/>
        <stp>EM_S_STM07_IS</stp>
        <stp>4</stp>
        <stp>002044.SZ</stp>
        <stp>83</stp>
        <stp>2017-12-31</stp>
        <stp>1</stp>
        <tr r="F40" s="3"/>
      </tp>
      <tp>
        <v>2464495533.5799999</v>
        <stp/>
        <stp>EM_S_STM07_IS</stp>
        <stp>4</stp>
        <stp>002099.SZ</stp>
        <stp>83</stp>
        <stp>2015-12-31</stp>
        <stp>1</stp>
        <tr r="D41" s="3"/>
      </tp>
      <tp>
        <v>2308922170.29</v>
        <stp/>
        <stp>EM_S_STM07_IS</stp>
        <stp>4</stp>
        <stp>002099.SZ</stp>
        <stp>83</stp>
        <stp>2017-12-31</stp>
        <stp>1</stp>
        <tr r="F41" s="3"/>
      </tp>
      <tp>
        <v>2433862071.9000001</v>
        <stp/>
        <stp>EM_S_STM07_IS</stp>
        <stp>4</stp>
        <stp>002099.SZ</stp>
        <stp>83</stp>
        <stp>2016-12-31</stp>
        <stp>1</stp>
        <tr r="E41" s="3"/>
      </tp>
      <tp>
        <v>1577736593.6400001</v>
        <stp/>
        <stp>EM_S_STM07_IS</stp>
        <stp>4</stp>
        <stp>002317.SZ</stp>
        <stp>83</stp>
        <stp>2015-12-31</stp>
        <stp>1</stp>
        <tr r="D54" s="3"/>
      </tp>
      <tp>
        <v>2852555262.7399998</v>
        <stp/>
        <stp>EM_S_STM07_IS</stp>
        <stp>4</stp>
        <stp>002332.SZ</stp>
        <stp>83</stp>
        <stp>2017-12-31</stp>
        <stp>1</stp>
        <tr r="F55" s="3"/>
      </tp>
      <tp>
        <v>2503730345.1500001</v>
        <stp/>
        <stp>EM_S_STM07_IS</stp>
        <stp>4</stp>
        <stp>002332.SZ</stp>
        <stp>83</stp>
        <stp>2016-12-31</stp>
        <stp>1</stp>
        <tr r="E55" s="3"/>
      </tp>
      <tp>
        <v>1964235001.5599999</v>
        <stp/>
        <stp>EM_S_STM07_IS</stp>
        <stp>4</stp>
        <stp>002317.SZ</stp>
        <stp>83</stp>
        <stp>2017-12-31</stp>
        <stp>1</stp>
        <tr r="F54" s="3"/>
      </tp>
      <tp>
        <v>2480246153.6399999</v>
        <stp/>
        <stp>EM_S_STM07_IS</stp>
        <stp>4</stp>
        <stp>002332.SZ</stp>
        <stp>83</stp>
        <stp>2015-12-31</stp>
        <stp>1</stp>
        <tr r="D55" s="3"/>
      </tp>
      <tp>
        <v>1692485823.24</v>
        <stp/>
        <stp>EM_S_STM07_IS</stp>
        <stp>4</stp>
        <stp>002317.SZ</stp>
        <stp>83</stp>
        <stp>2016-12-31</stp>
        <stp>1</stp>
        <tr r="E54" s="3"/>
      </tp>
      <tp>
        <v>549399724.97000003</v>
        <stp/>
        <stp>EM_S_STM07_IS</stp>
        <stp>4</stp>
        <stp>002365.SZ</stp>
        <stp>83</stp>
        <stp>2016-12-31</stp>
        <stp>1</stp>
        <tr r="E57" s="3"/>
      </tp>
      <tp>
        <v>1082951050.52</v>
        <stp/>
        <stp>EM_S_STM07_IS</stp>
        <stp>4</stp>
        <stp>002370.SZ</stp>
        <stp>83</stp>
        <stp>2017-12-31</stp>
        <stp>1</stp>
        <tr r="F58" s="3"/>
      </tp>
      <tp>
        <v>780334010</v>
        <stp/>
        <stp>EM_S_STM07_IS</stp>
        <stp>4</stp>
        <stp>002349.SZ</stp>
        <stp>83</stp>
        <stp>2015-12-31</stp>
        <stp>1</stp>
        <tr r="D56" s="3"/>
      </tp>
      <tp>
        <v>932771728.82000005</v>
        <stp/>
        <stp>EM_S_STM07_IS</stp>
        <stp>4</stp>
        <stp>002365.SZ</stp>
        <stp>83</stp>
        <stp>2017-12-31</stp>
        <stp>1</stp>
        <tr r="F57" s="3"/>
      </tp>
      <tp>
        <v>862874547.46000004</v>
        <stp/>
        <stp>EM_S_STM07_IS</stp>
        <stp>4</stp>
        <stp>002370.SZ</stp>
        <stp>83</stp>
        <stp>2016-12-31</stp>
        <stp>1</stp>
        <tr r="E58" s="3"/>
      </tp>
      <tp>
        <v>881487170.96000004</v>
        <stp/>
        <stp>EM_S_STM07_IS</stp>
        <stp>4</stp>
        <stp>002349.SZ</stp>
        <stp>83</stp>
        <stp>2016-12-31</stp>
        <stp>1</stp>
        <tr r="E56" s="3"/>
      </tp>
      <tp>
        <v>463145519.02999997</v>
        <stp/>
        <stp>EM_S_STM07_IS</stp>
        <stp>4</stp>
        <stp>002370.SZ</stp>
        <stp>83</stp>
        <stp>2015-12-31</stp>
        <stp>1</stp>
        <tr r="D58" s="3"/>
      </tp>
      <tp>
        <v>1120920317.8099999</v>
        <stp/>
        <stp>EM_S_STM07_IS</stp>
        <stp>4</stp>
        <stp>002349.SZ</stp>
        <stp>83</stp>
        <stp>2017-12-31</stp>
        <stp>1</stp>
        <tr r="F56" s="3"/>
      </tp>
      <tp>
        <v>555893651.76999998</v>
        <stp/>
        <stp>EM_S_STM07_IS</stp>
        <stp>4</stp>
        <stp>002365.SZ</stp>
        <stp>83</stp>
        <stp>2015-12-31</stp>
        <stp>1</stp>
        <tr r="D57" s="3"/>
      </tp>
      <tp>
        <v>2292299999.5900002</v>
        <stp/>
        <stp>EM_S_STM07_IS</stp>
        <stp>4</stp>
        <stp>002399.SZ</stp>
        <stp>83</stp>
        <stp>2015-12-31</stp>
        <stp>1</stp>
        <tr r="D61" s="3"/>
      </tp>
      <tp>
        <v>4179756099.1500001</v>
        <stp/>
        <stp>EM_S_STM07_IS</stp>
        <stp>4</stp>
        <stp>002390.SZ</stp>
        <stp>83</stp>
        <stp>2015-12-31</stp>
        <stp>1</stp>
        <tr r="D59" s="3"/>
      </tp>
      <tp>
        <v>774782192.71000004</v>
        <stp/>
        <stp>EM_S_STM07_IS</stp>
        <stp>4</stp>
        <stp>002393.SZ</stp>
        <stp>83</stp>
        <stp>2015-12-31</stp>
        <stp>1</stp>
        <tr r="D60" s="3"/>
      </tp>
      <tp>
        <v>2670205861.9299998</v>
        <stp/>
        <stp>EM_S_STM07_IS</stp>
        <stp>4</stp>
        <stp>002399.SZ</stp>
        <stp>83</stp>
        <stp>2017-12-31</stp>
        <stp>1</stp>
        <tr r="F61" s="3"/>
      </tp>
      <tp>
        <v>6002471030.96</v>
        <stp/>
        <stp>EM_S_STM07_IS</stp>
        <stp>4</stp>
        <stp>002390.SZ</stp>
        <stp>83</stp>
        <stp>2017-12-31</stp>
        <stp>1</stp>
        <tr r="F59" s="3"/>
      </tp>
      <tp>
        <v>1029433431.4</v>
        <stp/>
        <stp>EM_S_STM07_IS</stp>
        <stp>4</stp>
        <stp>002393.SZ</stp>
        <stp>83</stp>
        <stp>2017-12-31</stp>
        <stp>1</stp>
        <tr r="F60" s="3"/>
      </tp>
      <tp>
        <v>2260932415.7600002</v>
        <stp/>
        <stp>EM_S_STM07_IS</stp>
        <stp>4</stp>
        <stp>002399.SZ</stp>
        <stp>83</stp>
        <stp>2016-12-31</stp>
        <stp>1</stp>
        <tr r="E61" s="3"/>
      </tp>
      <tp>
        <v>5157031775.2799997</v>
        <stp/>
        <stp>EM_S_STM07_IS</stp>
        <stp>4</stp>
        <stp>002390.SZ</stp>
        <stp>83</stp>
        <stp>2016-12-31</stp>
        <stp>1</stp>
        <tr r="E59" s="3"/>
      </tp>
      <tp>
        <v>846853223.73000002</v>
        <stp/>
        <stp>EM_S_STM07_IS</stp>
        <stp>4</stp>
        <stp>002393.SZ</stp>
        <stp>83</stp>
        <stp>2016-12-31</stp>
        <stp>1</stp>
        <tr r="E60" s="3"/>
      </tp>
      <tp>
        <v>1181728223.1500001</v>
        <stp/>
        <stp>EM_S_STM07_IS</stp>
        <stp>4</stp>
        <stp>002219.SZ</stp>
        <stp>83</stp>
        <stp>2015-12-31</stp>
        <stp>1</stp>
        <tr r="D47" s="3"/>
      </tp>
      <tp>
        <v>2632594737.3499999</v>
        <stp/>
        <stp>EM_S_STM07_IS</stp>
        <stp>4</stp>
        <stp>002223.SZ</stp>
        <stp>83</stp>
        <stp>2016-12-31</stp>
        <stp>1</stp>
        <tr r="E48" s="3"/>
      </tp>
      <tp>
        <v>3541562711.0500002</v>
        <stp/>
        <stp>EM_S_STM07_IS</stp>
        <stp>4</stp>
        <stp>002223.SZ</stp>
        <stp>83</stp>
        <stp>2017-12-31</stp>
        <stp>1</stp>
        <tr r="F48" s="3"/>
      </tp>
      <tp>
        <v>3399324143.5</v>
        <stp/>
        <stp>EM_S_STM07_IS</stp>
        <stp>4</stp>
        <stp>002219.SZ</stp>
        <stp>83</stp>
        <stp>2017-12-31</stp>
        <stp>1</stp>
        <tr r="F47" s="3"/>
      </tp>
      <tp>
        <v>2175221187.3899999</v>
        <stp/>
        <stp>EM_S_STM07_IS</stp>
        <stp>4</stp>
        <stp>002219.SZ</stp>
        <stp>83</stp>
        <stp>2016-12-31</stp>
        <stp>1</stp>
        <tr r="E47" s="3"/>
      </tp>
      <tp>
        <v>2103737270.24</v>
        <stp/>
        <stp>EM_S_STM07_IS</stp>
        <stp>4</stp>
        <stp>002223.SZ</stp>
        <stp>83</stp>
        <stp>2015-12-31</stp>
        <stp>1</stp>
        <tr r="D48" s="3"/>
      </tp>
      <tp>
        <v>1616016187.96</v>
        <stp/>
        <stp>EM_S_STM07_IS</stp>
        <stp>4</stp>
        <stp>002275.SZ</stp>
        <stp>83</stp>
        <stp>2017-12-31</stp>
        <stp>1</stp>
        <tr r="F51" s="3"/>
      </tp>
      <tp>
        <v>2013321629.25</v>
        <stp/>
        <stp>EM_S_STM07_IS</stp>
        <stp>4</stp>
        <stp>002252.SZ</stp>
        <stp>83</stp>
        <stp>2015-12-31</stp>
        <stp>1</stp>
        <tr r="D49" s="3"/>
      </tp>
      <tp>
        <v>3017785760</v>
        <stp/>
        <stp>EM_S_STM07_IS</stp>
        <stp>4</stp>
        <stp>002262.SZ</stp>
        <stp>83</stp>
        <stp>2016-12-31</stp>
        <stp>1</stp>
        <tr r="E50" s="3"/>
      </tp>
      <tp>
        <v>1525223996.4100001</v>
        <stp/>
        <stp>EM_S_STM07_IS</stp>
        <stp>4</stp>
        <stp>002275.SZ</stp>
        <stp>83</stp>
        <stp>2016-12-31</stp>
        <stp>1</stp>
        <tr r="E51" s="3"/>
      </tp>
      <tp>
        <v>3393676955.9899998</v>
        <stp/>
        <stp>EM_S_STM07_IS</stp>
        <stp>4</stp>
        <stp>002262.SZ</stp>
        <stp>83</stp>
        <stp>2017-12-31</stp>
        <stp>1</stp>
        <tr r="F50" s="3"/>
      </tp>
      <tp>
        <v>1371821207.46</v>
        <stp/>
        <stp>EM_S_STM07_IS</stp>
        <stp>4</stp>
        <stp>002275.SZ</stp>
        <stp>83</stp>
        <stp>2015-12-31</stp>
        <stp>1</stp>
        <tr r="D51" s="3"/>
      </tp>
      <tp>
        <v>1927748425.1099999</v>
        <stp/>
        <stp>EM_S_STM07_IS</stp>
        <stp>4</stp>
        <stp>002252.SZ</stp>
        <stp>83</stp>
        <stp>2017-12-31</stp>
        <stp>1</stp>
        <tr r="F49" s="3"/>
      </tp>
      <tp>
        <v>2326250348.75</v>
        <stp/>
        <stp>EM_S_STM07_IS</stp>
        <stp>4</stp>
        <stp>002252.SZ</stp>
        <stp>83</stp>
        <stp>2016-12-31</stp>
        <stp>1</stp>
        <tr r="E49" s="3"/>
      </tp>
      <tp>
        <v>2766567622.8699999</v>
        <stp/>
        <stp>EM_S_STM07_IS</stp>
        <stp>4</stp>
        <stp>002262.SZ</stp>
        <stp>83</stp>
        <stp>2015-12-31</stp>
        <stp>1</stp>
        <tr r="D50" s="3"/>
      </tp>
      <tp>
        <v>3477692868.1799998</v>
        <stp/>
        <stp>EM_S_STM07_IS</stp>
        <stp>4</stp>
        <stp>002294.SZ</stp>
        <stp>83</stp>
        <stp>2015-12-31</stp>
        <stp>1</stp>
        <tr r="D53" s="3"/>
      </tp>
      <tp>
        <v>994727830.02999997</v>
        <stp/>
        <stp>EM_S_STM07_IS</stp>
        <stp>4</stp>
        <stp>002287.SZ</stp>
        <stp>83</stp>
        <stp>2015-12-31</stp>
        <stp>1</stp>
        <tr r="D52" s="3"/>
      </tp>
      <tp>
        <v>4153776609.23</v>
        <stp/>
        <stp>EM_S_STM07_IS</stp>
        <stp>4</stp>
        <stp>002294.SZ</stp>
        <stp>83</stp>
        <stp>2017-12-31</stp>
        <stp>1</stp>
        <tr r="F53" s="3"/>
      </tp>
      <tp>
        <v>968353943.87</v>
        <stp/>
        <stp>EM_S_STM07_IS</stp>
        <stp>4</stp>
        <stp>002287.SZ</stp>
        <stp>83</stp>
        <stp>2016-12-31</stp>
        <stp>1</stp>
        <tr r="E52" s="3"/>
      </tp>
      <tp>
        <v>3833490223.6999998</v>
        <stp/>
        <stp>EM_S_STM07_IS</stp>
        <stp>4</stp>
        <stp>002294.SZ</stp>
        <stp>83</stp>
        <stp>2016-12-31</stp>
        <stp>1</stp>
        <tr r="E53" s="3"/>
      </tp>
      <tp>
        <v>1053150898.73</v>
        <stp/>
        <stp>EM_S_STM07_IS</stp>
        <stp>4</stp>
        <stp>002287.SZ</stp>
        <stp>83</stp>
        <stp>2017-12-31</stp>
        <stp>1</stp>
        <tr r="F52" s="3"/>
      </tp>
      <tp>
        <v>651862100.64999998</v>
        <stp/>
        <stp>EM_S_STM07_IS</stp>
        <stp>4</stp>
        <stp>002923.SZ</stp>
        <stp>83</stp>
        <stp>2016-12-31</stp>
        <stp>1</stp>
        <tr r="E100" s="3"/>
      </tp>
      <tp>
        <v>469319111.87</v>
        <stp/>
        <stp>EM_S_STM07_IS</stp>
        <stp>4</stp>
        <stp>002907.SZ</stp>
        <stp>83</stp>
        <stp>2015-12-31</stp>
        <stp>1</stp>
        <tr r="D99" s="3"/>
      </tp>
      <tp>
        <v>391825235.93000001</v>
        <stp/>
        <stp>EM_S_STM07_IS</stp>
        <stp>4</stp>
        <stp>002901.SZ</stp>
        <stp>83</stp>
        <stp>2015-12-31</stp>
        <stp>1</stp>
        <tr r="D98" s="3"/>
      </tp>
      <tp>
        <v>722016528.07000005</v>
        <stp/>
        <stp>EM_S_STM07_IS</stp>
        <stp>4</stp>
        <stp>002900.SZ</stp>
        <stp>83</stp>
        <stp>2015-12-31</stp>
        <stp>1</stp>
        <tr r="D97" s="3"/>
      </tp>
      <tp>
        <v>779421016.24000001</v>
        <stp/>
        <stp>EM_S_STM07_IS</stp>
        <stp>4</stp>
        <stp>002923.SZ</stp>
        <stp>83</stp>
        <stp>2017-12-31</stp>
        <stp>1</stp>
        <tr r="F100" s="3"/>
      </tp>
      <tp>
        <v>551667001.26999998</v>
        <stp/>
        <stp>EM_S_STM07_IS</stp>
        <stp>4</stp>
        <stp>002907.SZ</stp>
        <stp>83</stp>
        <stp>2016-12-31</stp>
        <stp>1</stp>
        <tr r="E99" s="3"/>
      </tp>
      <tp>
        <v>462663858.08999997</v>
        <stp/>
        <stp>EM_S_STM07_IS</stp>
        <stp>4</stp>
        <stp>002901.SZ</stp>
        <stp>83</stp>
        <stp>2016-12-31</stp>
        <stp>1</stp>
        <tr r="E98" s="3"/>
      </tp>
      <tp>
        <v>760872100.77999997</v>
        <stp/>
        <stp>EM_S_STM07_IS</stp>
        <stp>4</stp>
        <stp>002900.SZ</stp>
        <stp>83</stp>
        <stp>2016-12-31</stp>
        <stp>1</stp>
        <tr r="E97" s="3"/>
      </tp>
      <tp>
        <v>592095363.84000003</v>
        <stp/>
        <stp>EM_S_STM07_IS</stp>
        <stp>4</stp>
        <stp>002907.SZ</stp>
        <stp>83</stp>
        <stp>2017-12-31</stp>
        <stp>1</stp>
        <tr r="F99" s="3"/>
      </tp>
      <tp>
        <v>594014625.25</v>
        <stp/>
        <stp>EM_S_STM07_IS</stp>
        <stp>4</stp>
        <stp>002901.SZ</stp>
        <stp>83</stp>
        <stp>2017-12-31</stp>
        <stp>1</stp>
        <tr r="F98" s="3"/>
      </tp>
      <tp>
        <v>1148830317.73</v>
        <stp/>
        <stp>EM_S_STM07_IS</stp>
        <stp>4</stp>
        <stp>002900.SZ</stp>
        <stp>83</stp>
        <stp>2017-12-31</stp>
        <stp>1</stp>
        <tr r="F97" s="3"/>
      </tp>
      <tp>
        <v>577942780.37</v>
        <stp/>
        <stp>EM_S_STM07_IS</stp>
        <stp>4</stp>
        <stp>002923.SZ</stp>
        <stp>83</stp>
        <stp>2015-12-31</stp>
        <stp>1</stp>
        <tr r="D100" s="3"/>
      </tp>
      <tp>
        <v>253790897.68000001</v>
        <stp/>
        <stp>EM_S_STM07_IS</stp>
        <stp>4</stp>
        <stp>002817.SZ</stp>
        <stp>83</stp>
        <stp>2015-12-31</stp>
        <stp>1</stp>
        <tr r="D89" s="3"/>
      </tp>
      <tp>
        <v>451922477.05000001</v>
        <stp/>
        <stp>EM_S_STM07_IS</stp>
        <stp>4</stp>
        <stp>002826.SZ</stp>
        <stp>83</stp>
        <stp>2016-12-31</stp>
        <stp>1</stp>
        <tr r="E91" s="3"/>
      </tp>
      <tp>
        <v>1103194952.01</v>
        <stp/>
        <stp>EM_S_STM07_IS</stp>
        <stp>4</stp>
        <stp>002821.SZ</stp>
        <stp>83</stp>
        <stp>2016-12-31</stp>
        <stp>1</stp>
        <tr r="E90" s="3"/>
      </tp>
      <tp>
        <v>380292645.23000002</v>
        <stp/>
        <stp>EM_S_STM07_IS</stp>
        <stp>4</stp>
        <stp>002826.SZ</stp>
        <stp>83</stp>
        <stp>2017-12-31</stp>
        <stp>1</stp>
        <tr r="F91" s="3"/>
      </tp>
      <tp>
        <v>1423033412.6800001</v>
        <stp/>
        <stp>EM_S_STM07_IS</stp>
        <stp>4</stp>
        <stp>002821.SZ</stp>
        <stp>83</stp>
        <stp>2017-12-31</stp>
        <stp>1</stp>
        <tr r="F90" s="3"/>
      </tp>
      <tp>
        <v>285955869.23000002</v>
        <stp/>
        <stp>EM_S_STM07_IS</stp>
        <stp>4</stp>
        <stp>002817.SZ</stp>
        <stp>83</stp>
        <stp>2017-12-31</stp>
        <stp>1</stp>
        <tr r="F89" s="3"/>
      </tp>
      <tp>
        <v>283435099.07999998</v>
        <stp/>
        <stp>EM_S_STM07_IS</stp>
        <stp>4</stp>
        <stp>002817.SZ</stp>
        <stp>83</stp>
        <stp>2016-12-31</stp>
        <stp>1</stp>
        <tr r="E89" s="3"/>
      </tp>
      <tp>
        <v>346995393.56</v>
        <stp/>
        <stp>EM_S_STM07_IS</stp>
        <stp>4</stp>
        <stp>002826.SZ</stp>
        <stp>83</stp>
        <stp>2015-12-31</stp>
        <stp>1</stp>
        <tr r="D91" s="3"/>
      </tp>
      <tp>
        <v>830607694.25</v>
        <stp/>
        <stp>EM_S_STM07_IS</stp>
        <stp>4</stp>
        <stp>002821.SZ</stp>
        <stp>83</stp>
        <stp>2015-12-31</stp>
        <stp>1</stp>
        <tr r="D90" s="3"/>
      </tp>
      <tp>
        <v>305425505.27999997</v>
        <stp/>
        <stp>EM_S_STM07_IS</stp>
        <stp>4</stp>
        <stp>002864.SZ</stp>
        <stp>83</stp>
        <stp>2016-12-31</stp>
        <stp>1</stp>
        <tr r="E92" s="3"/>
      </tp>
      <tp>
        <v>681714129.25999999</v>
        <stp/>
        <stp>EM_S_STM07_IS</stp>
        <stp>4</stp>
        <stp>002873.SZ</stp>
        <stp>83</stp>
        <stp>2017-12-31</stp>
        <stp>1</stp>
        <tr r="F94" s="3"/>
      </tp>
      <tp>
        <v>2261414376.96</v>
        <stp/>
        <stp>EM_S_STM07_IS</stp>
        <stp>4</stp>
        <stp>002872.SZ</stp>
        <stp>83</stp>
        <stp>2017-12-31</stp>
        <stp>1</stp>
        <tr r="F93" s="3"/>
      </tp>
      <tp>
        <v>376791557.72000003</v>
        <stp/>
        <stp>EM_S_STM07_IS</stp>
        <stp>4</stp>
        <stp>002864.SZ</stp>
        <stp>83</stp>
        <stp>2017-12-31</stp>
        <stp>1</stp>
        <tr r="F92" s="3"/>
      </tp>
      <tp>
        <v>633186158.17999995</v>
        <stp/>
        <stp>EM_S_STM07_IS</stp>
        <stp>4</stp>
        <stp>002873.SZ</stp>
        <stp>83</stp>
        <stp>2016-12-31</stp>
        <stp>1</stp>
        <tr r="E94" s="3"/>
      </tp>
      <tp>
        <v>2086931557.22</v>
        <stp/>
        <stp>EM_S_STM07_IS</stp>
        <stp>4</stp>
        <stp>002872.SZ</stp>
        <stp>83</stp>
        <stp>2016-12-31</stp>
        <stp>1</stp>
        <tr r="E93" s="3"/>
      </tp>
      <tp>
        <v>521910598.37</v>
        <stp/>
        <stp>EM_S_STM07_IS</stp>
        <stp>4</stp>
        <stp>002873.SZ</stp>
        <stp>83</stp>
        <stp>2015-12-31</stp>
        <stp>1</stp>
        <tr r="D94" s="3"/>
      </tp>
      <tp>
        <v>1843015280.3</v>
        <stp/>
        <stp>EM_S_STM07_IS</stp>
        <stp>4</stp>
        <stp>002872.SZ</stp>
        <stp>83</stp>
        <stp>2015-12-31</stp>
        <stp>1</stp>
        <tr r="D93" s="3"/>
      </tp>
      <tp>
        <v>256097405.31</v>
        <stp/>
        <stp>EM_S_STM07_IS</stp>
        <stp>4</stp>
        <stp>002864.SZ</stp>
        <stp>83</stp>
        <stp>2015-12-31</stp>
        <stp>1</stp>
        <tr r="D92" s="3"/>
      </tp>
      <tp>
        <v>237495042.84999999</v>
        <stp/>
        <stp>EM_S_STM07_IS</stp>
        <stp>4</stp>
        <stp>002898.SZ</stp>
        <stp>83</stp>
        <stp>2015-12-31</stp>
        <stp>1</stp>
        <tr r="D96" s="3"/>
      </tp>
      <tp>
        <v>500944346.88</v>
        <stp/>
        <stp>EM_S_STM07_IS</stp>
        <stp>4</stp>
        <stp>002880.SZ</stp>
        <stp>83</stp>
        <stp>2015-12-31</stp>
        <stp>1</stp>
        <tr r="D95" s="3"/>
      </tp>
      <tp>
        <v>364218632.25999999</v>
        <stp/>
        <stp>EM_S_STM07_IS</stp>
        <stp>4</stp>
        <stp>002898.SZ</stp>
        <stp>83</stp>
        <stp>2017-12-31</stp>
        <stp>1</stp>
        <tr r="F96" s="3"/>
      </tp>
      <tp>
        <v>566136601.89999998</v>
        <stp/>
        <stp>EM_S_STM07_IS</stp>
        <stp>4</stp>
        <stp>002880.SZ</stp>
        <stp>83</stp>
        <stp>2016-12-31</stp>
        <stp>1</stp>
        <tr r="E95" s="3"/>
      </tp>
      <tp>
        <v>255836805.19</v>
        <stp/>
        <stp>EM_S_STM07_IS</stp>
        <stp>4</stp>
        <stp>002898.SZ</stp>
        <stp>83</stp>
        <stp>2016-12-31</stp>
        <stp>1</stp>
        <tr r="E96" s="3"/>
      </tp>
      <tp>
        <v>623389547.25999999</v>
        <stp/>
        <stp>EM_S_STM07_IS</stp>
        <stp>4</stp>
        <stp>002880.SZ</stp>
        <stp>83</stp>
        <stp>2017-12-31</stp>
        <stp>1</stp>
        <tr r="F95" s="3"/>
      </tp>
      <tp>
        <v>2391577966.1100001</v>
        <stp/>
        <stp>EM_S_STM07_IS</stp>
        <stp>4</stp>
        <stp>603567.SH</stp>
        <stp>83</stp>
        <stp>2016-12-31</stp>
        <stp>1</stp>
        <tr r="E262" s="3"/>
      </tp>
      <tp>
        <v>3140871772.0799999</v>
        <stp/>
        <stp>EM_S_STM07_IS</stp>
        <stp>4</stp>
        <stp>603567.SH</stp>
        <stp>83</stp>
        <stp>2017-12-31</stp>
        <stp>1</stp>
        <tr r="F262" s="3"/>
      </tp>
      <tp>
        <v>2073059862.24</v>
        <stp/>
        <stp>EM_S_STM07_IS</stp>
        <stp>4</stp>
        <stp>603567.SH</stp>
        <stp>83</stp>
        <stp>2015-12-31</stp>
        <stp>1</stp>
        <tr r="D262" s="3"/>
      </tp>
      <tp>
        <v>605320593.75</v>
        <stp/>
        <stp>EM_S_STM07_IS</stp>
        <stp>4</stp>
        <stp>603538.SH</stp>
        <stp>83</stp>
        <stp>2017-12-31</stp>
        <stp>1</stp>
        <tr r="F261" s="3"/>
      </tp>
      <tp>
        <v>672945253.58000004</v>
        <stp/>
        <stp>EM_S_STM07_IS</stp>
        <stp>4</stp>
        <stp>603520.SH</stp>
        <stp>83</stp>
        <stp>2016-12-31</stp>
        <stp>1</stp>
        <tr r="E260" s="3"/>
      </tp>
      <tp>
        <v>578087830.73000002</v>
        <stp/>
        <stp>EM_S_STM07_IS</stp>
        <stp>4</stp>
        <stp>603538.SH</stp>
        <stp>83</stp>
        <stp>2016-12-31</stp>
        <stp>1</stp>
        <tr r="E261" s="3"/>
      </tp>
      <tp>
        <v>710939018.54999995</v>
        <stp/>
        <stp>EM_S_STM07_IS</stp>
        <stp>4</stp>
        <stp>603520.SH</stp>
        <stp>83</stp>
        <stp>2017-12-31</stp>
        <stp>1</stp>
        <tr r="F260" s="3"/>
      </tp>
      <tp>
        <v>597166228.76999998</v>
        <stp/>
        <stp>EM_S_STM07_IS</stp>
        <stp>4</stp>
        <stp>603538.SH</stp>
        <stp>83</stp>
        <stp>2015-12-31</stp>
        <stp>1</stp>
        <tr r="D261" s="3"/>
      </tp>
      <tp>
        <v>695660000.85000002</v>
        <stp/>
        <stp>EM_S_STM07_IS</stp>
        <stp>4</stp>
        <stp>603520.SH</stp>
        <stp>83</stp>
        <stp>2015-12-31</stp>
        <stp>1</stp>
        <tr r="D260" s="3"/>
      </tp>
      <tp>
        <v>1444511085.1300001</v>
        <stp/>
        <stp>EM_S_STM07_IS</stp>
        <stp>4</stp>
        <stp>603456.SH</stp>
        <stp>83</stp>
        <stp>2015-12-31</stp>
        <stp>1</stp>
        <tr r="D259" s="3"/>
      </tp>
      <tp>
        <v>1717440599.76</v>
        <stp/>
        <stp>EM_S_STM07_IS</stp>
        <stp>4</stp>
        <stp>603456.SH</stp>
        <stp>83</stp>
        <stp>2017-12-31</stp>
        <stp>1</stp>
        <tr r="F259" s="3"/>
      </tp>
      <tp>
        <v>1653177210.47</v>
        <stp/>
        <stp>EM_S_STM07_IS</stp>
        <stp>4</stp>
        <stp>603456.SH</stp>
        <stp>83</stp>
        <stp>2016-12-31</stp>
        <stp>1</stp>
        <tr r="E259" s="3"/>
      </tp>
      <tp>
        <v>529659702.50999999</v>
        <stp/>
        <stp>EM_S_STM07_IS</stp>
        <stp>4</stp>
        <stp>603716.SH</stp>
        <stp>83</stp>
        <stp>2015-12-31</stp>
        <stp>1</stp>
        <tr r="D267" s="3"/>
      </tp>
      <tp>
        <v>468728013.32999998</v>
        <stp/>
        <stp>EM_S_STM07_IS</stp>
        <stp>4</stp>
        <stp>603707.SH</stp>
        <stp>83</stp>
        <stp>2015-12-31</stp>
        <stp>1</stp>
        <tr r="D266" s="3"/>
      </tp>
      <tp>
        <v>581913037.5</v>
        <stp/>
        <stp>EM_S_STM07_IS</stp>
        <stp>4</stp>
        <stp>603707.SH</stp>
        <stp>83</stp>
        <stp>2016-12-31</stp>
        <stp>1</stp>
        <tr r="E266" s="3"/>
      </tp>
      <tp>
        <v>920516544.08000004</v>
        <stp/>
        <stp>EM_S_STM07_IS</stp>
        <stp>4</stp>
        <stp>603716.SH</stp>
        <stp>83</stp>
        <stp>2017-12-31</stp>
        <stp>1</stp>
        <tr r="F267" s="3"/>
      </tp>
      <tp>
        <v>1112726003.22</v>
        <stp/>
        <stp>EM_S_STM07_IS</stp>
        <stp>4</stp>
        <stp>603707.SH</stp>
        <stp>83</stp>
        <stp>2017-12-31</stp>
        <stp>1</stp>
        <tr r="F266" s="3"/>
      </tp>
      <tp>
        <v>627328056.88999999</v>
        <stp/>
        <stp>EM_S_STM07_IS</stp>
        <stp>4</stp>
        <stp>603716.SH</stp>
        <stp>83</stp>
        <stp>2016-12-31</stp>
        <stp>1</stp>
        <tr r="E267" s="3"/>
      </tp>
      <tp>
        <v>478588633.25</v>
        <stp/>
        <stp>EM_S_STM07_IS</stp>
        <stp>4</stp>
        <stp>603669.SH</stp>
        <stp>83</stp>
        <stp>2016-12-31</stp>
        <stp>1</stp>
        <tr r="E264" s="3"/>
      </tp>
      <tp>
        <v>716488576.66999996</v>
        <stp/>
        <stp>EM_S_STM07_IS</stp>
        <stp>4</stp>
        <stp>603658.SH</stp>
        <stp>83</stp>
        <stp>2015-12-31</stp>
        <stp>1</stp>
        <tr r="D263" s="3"/>
      </tp>
      <tp>
        <v>420381506.41000003</v>
        <stp/>
        <stp>EM_S_STM07_IS</stp>
        <stp>4</stp>
        <stp>603676.SH</stp>
        <stp>83</stp>
        <stp>2017-12-31</stp>
        <stp>1</stp>
        <tr r="F265" s="3"/>
      </tp>
      <tp>
        <v>1005079965.8200001</v>
        <stp/>
        <stp>EM_S_STM07_IS</stp>
        <stp>4</stp>
        <stp>603669.SH</stp>
        <stp>83</stp>
        <stp>2017-12-31</stp>
        <stp>1</stp>
        <tr r="F264" s="3"/>
      </tp>
      <tp>
        <v>426360894.97000003</v>
        <stp/>
        <stp>EM_S_STM07_IS</stp>
        <stp>4</stp>
        <stp>603676.SH</stp>
        <stp>83</stp>
        <stp>2016-12-31</stp>
        <stp>1</stp>
        <tr r="E265" s="3"/>
      </tp>
      <tp>
        <v>1400142047.05</v>
        <stp/>
        <stp>EM_S_STM07_IS</stp>
        <stp>4</stp>
        <stp>603658.SH</stp>
        <stp>83</stp>
        <stp>2017-12-31</stp>
        <stp>1</stp>
        <tr r="F263" s="3"/>
      </tp>
      <tp>
        <v>440233687.76999998</v>
        <stp/>
        <stp>EM_S_STM07_IS</stp>
        <stp>4</stp>
        <stp>603676.SH</stp>
        <stp>83</stp>
        <stp>2015-12-31</stp>
        <stp>1</stp>
        <tr r="D265" s="3"/>
      </tp>
      <tp>
        <v>550644864.42999995</v>
        <stp/>
        <stp>EM_S_STM07_IS</stp>
        <stp>4</stp>
        <stp>603669.SH</stp>
        <stp>83</stp>
        <stp>2015-12-31</stp>
        <stp>1</stp>
        <tr r="D264" s="3"/>
      </tp>
      <tp>
        <v>980222975.48000002</v>
        <stp/>
        <stp>EM_S_STM07_IS</stp>
        <stp>4</stp>
        <stp>603658.SH</stp>
        <stp>83</stp>
        <stp>2016-12-31</stp>
        <stp>1</stp>
        <tr r="E263" s="3"/>
      </tp>
      <tp>
        <v>978732133.61000001</v>
        <stp/>
        <stp>EM_S_STM07_IS</stp>
        <stp>4</stp>
        <stp>603168.SH</stp>
        <stp>83</stp>
        <stp>2016-12-31</stp>
        <stp>1</stp>
        <tr r="E249" s="3"/>
      </tp>
      <tp>
        <v>938883499.79999995</v>
        <stp/>
        <stp>EM_S_STM07_IS</stp>
        <stp>4</stp>
        <stp>603168.SH</stp>
        <stp>83</stp>
        <stp>2017-12-31</stp>
        <stp>1</stp>
        <tr r="F249" s="3"/>
      </tp>
      <tp>
        <v>921670916.77999997</v>
        <stp/>
        <stp>EM_S_STM07_IS</stp>
        <stp>4</stp>
        <stp>603168.SH</stp>
        <stp>83</stp>
        <stp>2015-12-31</stp>
        <stp>1</stp>
        <tr r="D249" s="3"/>
      </tp>
      <tp>
        <v>367057156.23000002</v>
        <stp/>
        <stp>EM_S_STM07_IS</stp>
        <stp>4</stp>
        <stp>603139.SH</stp>
        <stp>83</stp>
        <stp>2017-12-31</stp>
        <stp>1</stp>
        <tr r="F248" s="3"/>
      </tp>
      <tp>
        <v>241805209.69</v>
        <stp/>
        <stp>EM_S_STM07_IS</stp>
        <stp>4</stp>
        <stp>603127.SH</stp>
        <stp>83</stp>
        <stp>2016-12-31</stp>
        <stp>1</stp>
        <tr r="E247" s="3"/>
      </tp>
      <tp>
        <v>381845771.00999999</v>
        <stp/>
        <stp>EM_S_STM07_IS</stp>
        <stp>4</stp>
        <stp>603139.SH</stp>
        <stp>83</stp>
        <stp>2016-12-31</stp>
        <stp>1</stp>
        <tr r="E248" s="3"/>
      </tp>
      <tp>
        <v>1628641868.8599999</v>
        <stp/>
        <stp>EM_S_STM07_IS</stp>
        <stp>4</stp>
        <stp>603108.SH</stp>
        <stp>83</stp>
        <stp>2015-12-31</stp>
        <stp>1</stp>
        <tr r="D246" s="3"/>
      </tp>
      <tp>
        <v>301278957.57999998</v>
        <stp/>
        <stp>EM_S_STM07_IS</stp>
        <stp>4</stp>
        <stp>603127.SH</stp>
        <stp>83</stp>
        <stp>2017-12-31</stp>
        <stp>1</stp>
        <tr r="F247" s="3"/>
      </tp>
      <tp>
        <v>379785070.62</v>
        <stp/>
        <stp>EM_S_STM07_IS</stp>
        <stp>4</stp>
        <stp>603139.SH</stp>
        <stp>83</stp>
        <stp>2015-12-31</stp>
        <stp>1</stp>
        <tr r="D248" s="3"/>
      </tp>
      <tp>
        <v>2164688840.7800002</v>
        <stp/>
        <stp>EM_S_STM07_IS</stp>
        <stp>4</stp>
        <stp>603108.SH</stp>
        <stp>83</stp>
        <stp>2016-12-31</stp>
        <stp>1</stp>
        <tr r="E246" s="3"/>
      </tp>
      <tp>
        <v>4318809841.3999996</v>
        <stp/>
        <stp>EM_S_STM07_IS</stp>
        <stp>4</stp>
        <stp>603108.SH</stp>
        <stp>83</stp>
        <stp>2017-12-31</stp>
        <stp>1</stp>
        <tr r="F246" s="3"/>
      </tp>
      <tp>
        <v>206605666.13999999</v>
        <stp/>
        <stp>EM_S_STM07_IS</stp>
        <stp>4</stp>
        <stp>603127.SH</stp>
        <stp>83</stp>
        <stp>2015-12-31</stp>
        <stp>1</stp>
        <tr r="D247" s="3"/>
      </tp>
      <tp>
        <v>508561120.75</v>
        <stp/>
        <stp>EM_S_STM07_IS</stp>
        <stp>4</stp>
        <stp>603079.SH</stp>
        <stp>83</stp>
        <stp>2017-12-31</stp>
        <stp>1</stp>
        <tr r="F245" s="3"/>
      </tp>
      <tp>
        <v>482147700</v>
        <stp/>
        <stp>EM_S_STM07_IS</stp>
        <stp>4</stp>
        <stp>603079.SH</stp>
        <stp>83</stp>
        <stp>2016-12-31</stp>
        <stp>1</stp>
        <tr r="E245" s="3"/>
      </tp>
      <tp>
        <v>536429500</v>
        <stp/>
        <stp>EM_S_STM07_IS</stp>
        <stp>4</stp>
        <stp>603079.SH</stp>
        <stp>83</stp>
        <stp>2015-12-31</stp>
        <stp>1</stp>
        <tr r="D245" s="3"/>
      </tp>
      <tp>
        <v>7559395408</v>
        <stp/>
        <stp>EM_S_STM07_IS</stp>
        <stp>4</stp>
        <stp>603368.SH</stp>
        <stp>83</stp>
        <stp>2016-12-31</stp>
        <stp>1</stp>
        <tr r="E257" s="3"/>
      </tp>
      <tp>
        <v>2564801106.1300001</v>
        <stp/>
        <stp>EM_S_STM07_IS</stp>
        <stp>4</stp>
        <stp>603367.SH</stp>
        <stp>83</stp>
        <stp>2016-12-31</stp>
        <stp>1</stp>
        <tr r="E256" s="3"/>
      </tp>
      <tp>
        <v>9446982832.2000008</v>
        <stp/>
        <stp>EM_S_STM07_IS</stp>
        <stp>4</stp>
        <stp>603368.SH</stp>
        <stp>83</stp>
        <stp>2017-12-31</stp>
        <stp>1</stp>
        <tr r="F257" s="3"/>
      </tp>
      <tp>
        <v>2962516525.7399998</v>
        <stp/>
        <stp>EM_S_STM07_IS</stp>
        <stp>4</stp>
        <stp>603367.SH</stp>
        <stp>83</stp>
        <stp>2017-12-31</stp>
        <stp>1</stp>
        <tr r="F256" s="3"/>
      </tp>
      <tp>
        <v>6507659491.1000004</v>
        <stp/>
        <stp>EM_S_STM07_IS</stp>
        <stp>4</stp>
        <stp>603368.SH</stp>
        <stp>83</stp>
        <stp>2015-12-31</stp>
        <stp>1</stp>
        <tr r="D257" s="3"/>
      </tp>
      <tp>
        <v>2496971989.4000001</v>
        <stp/>
        <stp>EM_S_STM07_IS</stp>
        <stp>4</stp>
        <stp>603367.SH</stp>
        <stp>83</stp>
        <stp>2015-12-31</stp>
        <stp>1</stp>
        <tr r="D256" s="3"/>
      </tp>
      <tp>
        <v>548871062.36000001</v>
        <stp/>
        <stp>EM_S_STM07_IS</stp>
        <stp>4</stp>
        <stp>603309.SH</stp>
        <stp>83</stp>
        <stp>2015-12-31</stp>
        <stp>1</stp>
        <tr r="D255" s="3"/>
      </tp>
      <tp>
        <v>1021012417.49</v>
        <stp/>
        <stp>EM_S_STM07_IS</stp>
        <stp>4</stp>
        <stp>603301.SH</stp>
        <stp>83</stp>
        <stp>2015-12-31</stp>
        <stp>1</stp>
        <tr r="D254" s="3"/>
      </tp>
      <tp>
        <v>515419906.14999998</v>
        <stp/>
        <stp>EM_S_STM07_IS</stp>
        <stp>4</stp>
        <stp>603309.SH</stp>
        <stp>83</stp>
        <stp>2016-12-31</stp>
        <stp>1</stp>
        <tr r="E255" s="3"/>
      </tp>
      <tp>
        <v>1034899312.97</v>
        <stp/>
        <stp>EM_S_STM07_IS</stp>
        <stp>4</stp>
        <stp>603301.SH</stp>
        <stp>83</stp>
        <stp>2016-12-31</stp>
        <stp>1</stp>
        <tr r="E254" s="3"/>
      </tp>
      <tp>
        <v>629894884.66999996</v>
        <stp/>
        <stp>EM_S_STM07_IS</stp>
        <stp>4</stp>
        <stp>603309.SH</stp>
        <stp>83</stp>
        <stp>2017-12-31</stp>
        <stp>1</stp>
        <tr r="F255" s="3"/>
      </tp>
      <tp>
        <v>1306442540.6400001</v>
        <stp/>
        <stp>EM_S_STM07_IS</stp>
        <stp>4</stp>
        <stp>603301.SH</stp>
        <stp>83</stp>
        <stp>2017-12-31</stp>
        <stp>1</stp>
        <tr r="F254" s="3"/>
      </tp>
      <tp>
        <v>276420264.13999999</v>
        <stp/>
        <stp>EM_S_STM07_IS</stp>
        <stp>4</stp>
        <stp>603387.SH</stp>
        <stp>83</stp>
        <stp>2015-12-31</stp>
        <stp>1</stp>
        <tr r="D258" s="3"/>
      </tp>
      <tp>
        <v>369090356.88</v>
        <stp/>
        <stp>EM_S_STM07_IS</stp>
        <stp>4</stp>
        <stp>603387.SH</stp>
        <stp>83</stp>
        <stp>2016-12-31</stp>
        <stp>1</stp>
        <tr r="E258" s="3"/>
      </tp>
      <tp>
        <v>488582766.19</v>
        <stp/>
        <stp>EM_S_STM07_IS</stp>
        <stp>4</stp>
        <stp>603387.SH</stp>
        <stp>83</stp>
        <stp>2017-12-31</stp>
        <stp>1</stp>
        <tr r="F258" s="3"/>
      </tp>
      <tp>
        <v>4883348961.96</v>
        <stp/>
        <stp>EM_S_STM07_IS</stp>
        <stp>4</stp>
        <stp>603259.SH</stp>
        <stp>83</stp>
        <stp>2015-12-31</stp>
        <stp>1</stp>
        <tr r="D253" s="3"/>
      </tp>
      <tp>
        <v>7765259856.2799997</v>
        <stp/>
        <stp>EM_S_STM07_IS</stp>
        <stp>4</stp>
        <stp>603259.SH</stp>
        <stp>83</stp>
        <stp>2017-12-31</stp>
        <stp>1</stp>
        <tr r="F253" s="3"/>
      </tp>
      <tp>
        <v>6116130888.8500004</v>
        <stp/>
        <stp>EM_S_STM07_IS</stp>
        <stp>4</stp>
        <stp>603259.SH</stp>
        <stp>83</stp>
        <stp>2016-12-31</stp>
        <stp>1</stp>
        <tr r="E253" s="3"/>
      </tp>
      <tp>
        <v>198841958.18000001</v>
        <stp/>
        <stp>EM_S_STM07_IS</stp>
        <stp>4</stp>
        <stp>603229.SH</stp>
        <stp>83</stp>
        <stp>2016-12-31</stp>
        <stp>1</stp>
        <tr r="E251" s="3"/>
      </tp>
      <tp>
        <v>7421196903.0699997</v>
        <stp/>
        <stp>EM_S_STM07_IS</stp>
        <stp>4</stp>
        <stp>603233.SH</stp>
        <stp>83</stp>
        <stp>2017-12-31</stp>
        <stp>1</stp>
        <tr r="F252" s="3"/>
      </tp>
      <tp>
        <v>450378618.80000001</v>
        <stp/>
        <stp>EM_S_STM07_IS</stp>
        <stp>4</stp>
        <stp>603222.SH</stp>
        <stp>83</stp>
        <stp>2016-12-31</stp>
        <stp>1</stp>
        <tr r="E250" s="3"/>
      </tp>
      <tp>
        <v>240188298.81999999</v>
        <stp/>
        <stp>EM_S_STM07_IS</stp>
        <stp>4</stp>
        <stp>603229.SH</stp>
        <stp>83</stp>
        <stp>2017-12-31</stp>
        <stp>1</stp>
        <tr r="F251" s="3"/>
      </tp>
      <tp>
        <v>6273722022.46</v>
        <stp/>
        <stp>EM_S_STM07_IS</stp>
        <stp>4</stp>
        <stp>603233.SH</stp>
        <stp>83</stp>
        <stp>2016-12-31</stp>
        <stp>1</stp>
        <tr r="E252" s="3"/>
      </tp>
      <tp>
        <v>602898708.80999994</v>
        <stp/>
        <stp>EM_S_STM07_IS</stp>
        <stp>4</stp>
        <stp>603222.SH</stp>
        <stp>83</stp>
        <stp>2017-12-31</stp>
        <stp>1</stp>
        <tr r="F250" s="3"/>
      </tp>
      <tp>
        <v>5265481859.7399998</v>
        <stp/>
        <stp>EM_S_STM07_IS</stp>
        <stp>4</stp>
        <stp>603233.SH</stp>
        <stp>83</stp>
        <stp>2015-12-31</stp>
        <stp>1</stp>
        <tr r="D252" s="3"/>
      </tp>
      <tp>
        <v>262666048.31</v>
        <stp/>
        <stp>EM_S_STM07_IS</stp>
        <stp>4</stp>
        <stp>603229.SH</stp>
        <stp>83</stp>
        <stp>2015-12-31</stp>
        <stp>1</stp>
        <tr r="D251" s="3"/>
      </tp>
      <tp>
        <v>448595640.89999998</v>
        <stp/>
        <stp>EM_S_STM07_IS</stp>
        <stp>4</stp>
        <stp>603222.SH</stp>
        <stp>83</stp>
        <stp>2015-12-31</stp>
        <stp>1</stp>
        <tr r="D250" s="3"/>
      </tp>
      <tp>
        <v>508681599.06999999</v>
        <stp/>
        <stp>EM_S_STM07_IS</stp>
        <stp>4</stp>
        <stp>603976.SH</stp>
        <stp>83</stp>
        <stp>2017-12-31</stp>
        <stp>1</stp>
        <tr r="F276" s="3"/>
      </tp>
      <tp>
        <v>275764813.68000001</v>
        <stp/>
        <stp>EM_S_STM07_IS</stp>
        <stp>4</stp>
        <stp>603963.SH</stp>
        <stp>83</stp>
        <stp>2016-12-31</stp>
        <stp>1</stp>
        <tr r="E275" s="3"/>
      </tp>
      <tp>
        <v>469994516.76999998</v>
        <stp/>
        <stp>EM_S_STM07_IS</stp>
        <stp>4</stp>
        <stp>603976.SH</stp>
        <stp>83</stp>
        <stp>2016-12-31</stp>
        <stp>1</stp>
        <tr r="E276" s="3"/>
      </tp>
      <tp>
        <v>272739025.98000002</v>
        <stp/>
        <stp>EM_S_STM07_IS</stp>
        <stp>4</stp>
        <stp>603963.SH</stp>
        <stp>83</stp>
        <stp>2017-12-31</stp>
        <stp>1</stp>
        <tr r="F275" s="3"/>
      </tp>
      <tp>
        <v>479683554.38999999</v>
        <stp/>
        <stp>EM_S_STM07_IS</stp>
        <stp>4</stp>
        <stp>603976.SH</stp>
        <stp>83</stp>
        <stp>2015-12-31</stp>
        <stp>1</stp>
        <tr r="D276" s="3"/>
      </tp>
      <tp>
        <v>266965263.74000001</v>
        <stp/>
        <stp>EM_S_STM07_IS</stp>
        <stp>4</stp>
        <stp>603963.SH</stp>
        <stp>83</stp>
        <stp>2015-12-31</stp>
        <stp>1</stp>
        <tr r="D275" s="3"/>
      </tp>
      <tp>
        <v>4807249008.6300001</v>
        <stp/>
        <stp>EM_S_STM07_IS</stp>
        <stp>4</stp>
        <stp>603939.SH</stp>
        <stp>83</stp>
        <stp>2017-12-31</stp>
        <stp>1</stp>
        <tr r="F274" s="3"/>
      </tp>
      <tp>
        <v>3733619135.4000001</v>
        <stp/>
        <stp>EM_S_STM07_IS</stp>
        <stp>4</stp>
        <stp>603939.SH</stp>
        <stp>83</stp>
        <stp>2016-12-31</stp>
        <stp>1</stp>
        <tr r="E274" s="3"/>
      </tp>
      <tp>
        <v>2845515855.7399998</v>
        <stp/>
        <stp>EM_S_STM07_IS</stp>
        <stp>4</stp>
        <stp>603939.SH</stp>
        <stp>83</stp>
        <stp>2015-12-31</stp>
        <stp>1</stp>
        <tr r="D274" s="3"/>
      </tp>
      <tp>
        <v>468558594.72000003</v>
        <stp/>
        <stp>EM_S_STM07_IS</stp>
        <stp>4</stp>
        <stp>603998.SH</stp>
        <stp>83</stp>
        <stp>2015-12-31</stp>
        <stp>1</stp>
        <tr r="D278" s="3"/>
      </tp>
      <tp>
        <v>1061412880.42</v>
        <stp/>
        <stp>EM_S_STM07_IS</stp>
        <stp>4</stp>
        <stp>603987.SH</stp>
        <stp>83</stp>
        <stp>2015-12-31</stp>
        <stp>1</stp>
        <tr r="D277" s="3"/>
      </tp>
      <tp>
        <v>720769349.29999995</v>
        <stp/>
        <stp>EM_S_STM07_IS</stp>
        <stp>4</stp>
        <stp>603998.SH</stp>
        <stp>83</stp>
        <stp>2017-12-31</stp>
        <stp>1</stp>
        <tr r="F278" s="3"/>
      </tp>
      <tp>
        <v>1132082578.8599999</v>
        <stp/>
        <stp>EM_S_STM07_IS</stp>
        <stp>4</stp>
        <stp>603987.SH</stp>
        <stp>83</stp>
        <stp>2016-12-31</stp>
        <stp>1</stp>
        <tr r="E277" s="3"/>
      </tp>
      <tp>
        <v>534256841.39999998</v>
        <stp/>
        <stp>EM_S_STM07_IS</stp>
        <stp>4</stp>
        <stp>603998.SH</stp>
        <stp>83</stp>
        <stp>2016-12-31</stp>
        <stp>1</stp>
        <tr r="E278" s="3"/>
      </tp>
      <tp>
        <v>1256403996.5599999</v>
        <stp/>
        <stp>EM_S_STM07_IS</stp>
        <stp>4</stp>
        <stp>603987.SH</stp>
        <stp>83</stp>
        <stp>2017-12-31</stp>
        <stp>1</stp>
        <tr r="F277" s="3"/>
      </tp>
      <tp>
        <v>11655627387.84</v>
        <stp/>
        <stp>EM_S_STM07_IS</stp>
        <stp>4</stp>
        <stp>603858.SH</stp>
        <stp>83</stp>
        <stp>2015-12-31</stp>
        <stp>1</stp>
        <tr r="D269" s="3"/>
      </tp>
      <tp>
        <v>13863918661.24</v>
        <stp/>
        <stp>EM_S_STM07_IS</stp>
        <stp>4</stp>
        <stp>603858.SH</stp>
        <stp>83</stp>
        <stp>2017-12-31</stp>
        <stp>1</stp>
        <tr r="F269" s="3"/>
      </tp>
      <tp>
        <v>12320883101.059999</v>
        <stp/>
        <stp>EM_S_STM07_IS</stp>
        <stp>4</stp>
        <stp>603858.SH</stp>
        <stp>83</stp>
        <stp>2016-12-31</stp>
        <stp>1</stp>
        <tr r="E269" s="3"/>
      </tp>
      <tp>
        <v>316953907.22000003</v>
        <stp/>
        <stp>EM_S_STM07_IS</stp>
        <stp>4</stp>
        <stp>603811.SH</stp>
        <stp>83</stp>
        <stp>2015-12-31</stp>
        <stp>1</stp>
        <tr r="D268" s="3"/>
      </tp>
      <tp>
        <v>340892105.69999999</v>
        <stp/>
        <stp>EM_S_STM07_IS</stp>
        <stp>4</stp>
        <stp>603811.SH</stp>
        <stp>83</stp>
        <stp>2017-12-31</stp>
        <stp>1</stp>
        <tr r="F268" s="3"/>
      </tp>
      <tp>
        <v>321223084.20999998</v>
        <stp/>
        <stp>EM_S_STM07_IS</stp>
        <stp>4</stp>
        <stp>603811.SH</stp>
        <stp>83</stp>
        <stp>2016-12-31</stp>
        <stp>1</stp>
        <tr r="E268" s="3"/>
      </tp>
      <tp>
        <v>301912435.56999999</v>
        <stp/>
        <stp>EM_S_STM07_IS</stp>
        <stp>4</stp>
        <stp>603896.SH</stp>
        <stp>83</stp>
        <stp>2015-12-31</stp>
        <stp>1</stp>
        <tr r="D273" s="3"/>
      </tp>
      <tp>
        <v>433022478.36000001</v>
        <stp/>
        <stp>EM_S_STM07_IS</stp>
        <stp>4</stp>
        <stp>603880.SH</stp>
        <stp>83</stp>
        <stp>2015-12-31</stp>
        <stp>1</stp>
        <tr r="D270" s="3"/>
      </tp>
      <tp>
        <v>4568482861</v>
        <stp/>
        <stp>EM_S_STM07_IS</stp>
        <stp>4</stp>
        <stp>603883.SH</stp>
        <stp>83</stp>
        <stp>2015-12-31</stp>
        <stp>1</stp>
        <tr r="D272" s="3"/>
      </tp>
      <tp>
        <v>2389392221.4699998</v>
        <stp/>
        <stp>EM_S_STM07_IS</stp>
        <stp>4</stp>
        <stp>603882.SH</stp>
        <stp>83</stp>
        <stp>2015-12-31</stp>
        <stp>1</stp>
        <tr r="D271" s="3"/>
      </tp>
      <tp>
        <v>369963314.73000002</v>
        <stp/>
        <stp>EM_S_STM07_IS</stp>
        <stp>4</stp>
        <stp>603896.SH</stp>
        <stp>83</stp>
        <stp>2017-12-31</stp>
        <stp>1</stp>
        <tr r="F273" s="3"/>
      </tp>
      <tp>
        <v>444235500.12</v>
        <stp/>
        <stp>EM_S_STM07_IS</stp>
        <stp>4</stp>
        <stp>603880.SH</stp>
        <stp>83</stp>
        <stp>2016-12-31</stp>
        <stp>1</stp>
        <tr r="E270" s="3"/>
      </tp>
      <tp>
        <v>6094431275</v>
        <stp/>
        <stp>EM_S_STM07_IS</stp>
        <stp>4</stp>
        <stp>603883.SH</stp>
        <stp>83</stp>
        <stp>2016-12-31</stp>
        <stp>1</stp>
        <tr r="E272" s="3"/>
      </tp>
      <tp>
        <v>3221579722.0900002</v>
        <stp/>
        <stp>EM_S_STM07_IS</stp>
        <stp>4</stp>
        <stp>603882.SH</stp>
        <stp>83</stp>
        <stp>2016-12-31</stp>
        <stp>1</stp>
        <tr r="E271" s="3"/>
      </tp>
      <tp>
        <v>314879954.62</v>
        <stp/>
        <stp>EM_S_STM07_IS</stp>
        <stp>4</stp>
        <stp>603896.SH</stp>
        <stp>83</stp>
        <stp>2016-12-31</stp>
        <stp>1</stp>
        <tr r="E273" s="3"/>
      </tp>
      <tp>
        <v>488708743.99000001</v>
        <stp/>
        <stp>EM_S_STM07_IS</stp>
        <stp>4</stp>
        <stp>603880.SH</stp>
        <stp>83</stp>
        <stp>2017-12-31</stp>
        <stp>1</stp>
        <tr r="F270" s="3"/>
      </tp>
      <tp>
        <v>7501432326</v>
        <stp/>
        <stp>EM_S_STM07_IS</stp>
        <stp>4</stp>
        <stp>603883.SH</stp>
        <stp>83</stp>
        <stp>2017-12-31</stp>
        <stp>1</stp>
        <tr r="F272" s="3"/>
      </tp>
      <tp>
        <v>3791717683.6700001</v>
        <stp/>
        <stp>EM_S_STM07_IS</stp>
        <stp>4</stp>
        <stp>603882.SH</stp>
        <stp>83</stp>
        <stp>2017-12-31</stp>
        <stp>1</stp>
        <tr r="F271" s="3"/>
      </tp>
      <tp>
        <v>221.84334272963201</v>
        <stp/>
        <stp>EM_S_DQ_CLOSE</stp>
        <stp>3</stp>
        <stp>300244.SZ</stp>
        <stp>5/21/2018</stp>
        <stp>2</stp>
        <tr r="E254" s="2"/>
      </tp>
      <tp>
        <v>2078.63117626542</v>
        <stp/>
        <stp>EM_S_DQ_CLOSE</stp>
        <stp>3</stp>
        <stp>600276.SH</stp>
        <stp>5/21/2018</stp>
        <stp>2</stp>
        <tr r="E255" s="2"/>
      </tp>
      <tp>
        <v>364.851528251025</v>
        <stp/>
        <stp>EM_S_DQ_CLOSE</stp>
        <stp>3</stp>
        <stp>600521.SH</stp>
        <stp>5/21/2018</stp>
        <stp>2</stp>
        <tr r="E256" s="2"/>
      </tp>
      <tp>
        <v>65.801667667527695</v>
        <stp/>
        <stp>EM_S_DQ_CLOSE</stp>
        <stp>3</stp>
        <stp>600587.SH</stp>
        <stp>5/21/2018</stp>
        <stp>2</stp>
        <tr r="E253" s="2"/>
      </tp>
      <tp>
        <v>46.820104346107499</v>
        <stp/>
        <stp>EM_S_DQ_CLOSE</stp>
        <stp>3</stp>
        <stp>600664.SH</stp>
        <stp>5/21/2018</stp>
        <stp>2</stp>
        <tr r="E252" s="2"/>
      </tp>
      <tp t="s">
        <v>生物制品</v>
        <stp/>
        <stp>EM_S_INFO_INDUSTRY_SW2014</stp>
        <stp>2</stp>
        <stp>300289.SZ</stp>
        <stp>3</stp>
        <tr r="C133" s="3"/>
      </tp>
      <tp t="s">
        <v>化学制剂</v>
        <stp/>
        <stp>EM_S_INFO_INDUSTRY_SW2014</stp>
        <stp>2</stp>
        <stp>300086.SZ</stp>
        <stp>3</stp>
        <tr r="C111" s="3"/>
      </tp>
      <tp t="s">
        <v>化学制剂</v>
        <stp/>
        <stp>EM_S_INFO_INDUSTRY_SW2014</stp>
        <stp>2</stp>
        <stp>300584.SZ</stp>
        <stp>3</stp>
        <tr r="C164" s="3"/>
      </tp>
      <tp t="s">
        <v>生物制品</v>
        <stp/>
        <stp>EM_S_INFO_INDUSTRY_SW2014</stp>
        <stp>2</stp>
        <stp>300685.SZ</stp>
        <stp>3</stp>
        <tr r="C176" s="3"/>
      </tp>
      <tp t="s">
        <v>生物制品</v>
        <stp/>
        <stp>EM_S_INFO_INDUSTRY_SW2014</stp>
        <stp>2</stp>
        <stp>300485.SZ</stp>
        <stp>3</stp>
        <tr r="C155" s="3"/>
      </tp>
      <tp t="s">
        <v>医疗器械</v>
        <stp/>
        <stp>EM_S_INFO_INDUSTRY_SW2014</stp>
        <stp>2</stp>
        <stp>300482.SZ</stp>
        <stp>3</stp>
        <tr r="C154" s="3"/>
      </tp>
      <tp t="s">
        <v>生物制品</v>
        <stp/>
        <stp>EM_S_INFO_INDUSTRY_SW2014</stp>
        <stp>2</stp>
        <stp>300683.SZ</stp>
        <stp>3</stp>
        <tr r="C175" s="3"/>
      </tp>
      <tp t="s">
        <v>化学原料药</v>
        <stp/>
        <stp>EM_S_INFO_INDUSTRY_SW2014</stp>
        <stp>2</stp>
        <stp>300583.SZ</stp>
        <stp>3</stp>
        <tr r="C163" s="3"/>
      </tp>
      <tp t="s">
        <v>生物制品</v>
        <stp/>
        <stp>EM_S_INFO_INDUSTRY_SW2014</stp>
        <stp>2</stp>
        <stp>300381.SZ</stp>
        <stp>3</stp>
        <tr r="C143" s="3"/>
      </tp>
      <tp t="s">
        <v>中药</v>
        <stp/>
        <stp>EM_S_INFO_INDUSTRY_SW2014</stp>
        <stp>2</stp>
        <stp>300181.SZ</stp>
        <stp>3</stp>
        <tr r="C119" s="3"/>
      </tp>
      <tp t="s">
        <v>医疗器械</v>
        <stp/>
        <stp>EM_S_INFO_INDUSTRY_SW2014</stp>
        <stp>2</stp>
        <stp>300298.SZ</stp>
        <stp>3</stp>
        <tr r="C135" s="3"/>
      </tp>
      <tp t="s">
        <v>化学制剂</v>
        <stp/>
        <stp>EM_S_INFO_INDUSTRY_SW2014</stp>
        <stp>2</stp>
        <stp>300199.SZ</stp>
        <stp>3</stp>
        <tr r="C121" s="3"/>
      </tp>
      <tp t="s">
        <v>医疗器械</v>
        <stp/>
        <stp>EM_S_INFO_INDUSTRY_SW2014</stp>
        <stp>2</stp>
        <stp>300396.SZ</stp>
        <stp>3</stp>
        <tr r="C144" s="3"/>
      </tp>
      <tp t="s">
        <v>化学原料药</v>
        <stp/>
        <stp>EM_S_INFO_INDUSTRY_SW2014</stp>
        <stp>2</stp>
        <stp>300497.SZ</stp>
        <stp>3</stp>
        <tr r="C156" s="3"/>
      </tp>
      <tp t="s">
        <v>生物制品</v>
        <stp/>
        <stp>EM_S_INFO_INDUSTRY_SW2014</stp>
        <stp>2</stp>
        <stp>300294.SZ</stp>
        <stp>3</stp>
        <tr r="C134" s="3"/>
      </tp>
      <tp t="s">
        <v>化学制剂</v>
        <stp/>
        <stp>EM_S_INFO_INDUSTRY_SW2014</stp>
        <stp>2</stp>
        <stp>300194.SZ</stp>
        <stp>3</stp>
        <tr r="C120" s="3"/>
      </tp>
      <tp t="s">
        <v>医疗器械</v>
        <stp/>
        <stp>EM_S_INFO_INDUSTRY_SW2014</stp>
        <stp>2</stp>
        <stp>300595.SZ</stp>
        <stp>3</stp>
        <tr r="C165" s="3"/>
      </tp>
      <tp t="s">
        <v>化学制剂</v>
        <stp/>
        <stp>EM_S_INFO_INDUSTRY_SW2014</stp>
        <stp>2</stp>
        <stp>002898.SZ</stp>
        <stp>3</stp>
        <tr r="C96" s="3"/>
      </tp>
      <tp t="s">
        <v>中药</v>
        <stp/>
        <stp>EM_S_INFO_INDUSTRY_SW2014</stp>
        <stp>2</stp>
        <stp>002198.SZ</stp>
        <stp>3</stp>
        <tr r="C46" s="3"/>
      </tp>
      <tp t="s">
        <v>中药</v>
        <stp/>
        <stp>EM_S_INFO_INDUSTRY_SW2014</stp>
        <stp>2</stp>
        <stp>000999.SZ</stp>
        <stp>3</stp>
        <tr r="C32" s="3"/>
      </tp>
      <tp t="s">
        <v>化学原料药</v>
        <stp/>
        <stp>EM_S_INFO_INDUSTRY_SW2014</stp>
        <stp>2</stp>
        <stp>002399.SZ</stp>
        <stp>3</stp>
        <tr r="C61" s="3"/>
      </tp>
      <tp t="s">
        <v>化学原料药</v>
        <stp/>
        <stp>EM_S_INFO_INDUSTRY_SW2014</stp>
        <stp>2</stp>
        <stp>002099.SZ</stp>
        <stp>3</stp>
        <tr r="C41" s="3"/>
      </tp>
      <tp t="s">
        <v>化学原料药</v>
        <stp/>
        <stp>EM_S_INFO_INDUSTRY_SW2014</stp>
        <stp>2</stp>
        <stp>000597.SZ</stp>
        <stp>3</stp>
        <tr r="C16" s="3"/>
      </tp>
      <tp t="s">
        <v>化学制剂</v>
        <stp/>
        <stp>EM_S_INFO_INDUSTRY_SW2014</stp>
        <stp>2</stp>
        <stp>002294.SZ</stp>
        <stp>3</stp>
        <tr r="C53" s="3"/>
      </tp>
      <tp t="s">
        <v>化学制剂</v>
        <stp/>
        <stp>EM_S_INFO_INDUSTRY_SW2014</stp>
        <stp>2</stp>
        <stp>002393.SZ</stp>
        <stp>3</stp>
        <tr r="C60" s="3"/>
      </tp>
      <tp t="s">
        <v>生物制品</v>
        <stp/>
        <stp>EM_S_INFO_INDUSTRY_SW2014</stp>
        <stp>2</stp>
        <stp>002693.SZ</stp>
        <stp>3</stp>
        <tr r="C81" s="3"/>
      </tp>
      <tp t="s">
        <v>中药</v>
        <stp/>
        <stp>EM_S_INFO_INDUSTRY_SW2014</stp>
        <stp>2</stp>
        <stp>000790.SZ</stp>
        <stp>3</stp>
        <tr r="C25" s="3"/>
      </tp>
      <tp t="s">
        <v>中药</v>
        <stp/>
        <stp>EM_S_INFO_INDUSTRY_SW2014</stp>
        <stp>2</stp>
        <stp>000590.SZ</stp>
        <stp>3</stp>
        <tr r="C15" s="3"/>
      </tp>
      <tp t="s">
        <v>中药</v>
        <stp/>
        <stp>EM_S_INFO_INDUSTRY_SW2014</stp>
        <stp>2</stp>
        <stp>002390.SZ</stp>
        <stp>3</stp>
        <tr r="C59" s="3"/>
      </tp>
      <tp t="s">
        <v>化学原料药</v>
        <stp/>
        <stp>EM_S_INFO_INDUSTRY_SW2014</stp>
        <stp>2</stp>
        <stp>000788.SZ</stp>
        <stp>3</stp>
        <tr r="C24" s="3"/>
      </tp>
      <tp t="s">
        <v>医药商业</v>
        <stp/>
        <stp>EM_S_INFO_INDUSTRY_SW2014</stp>
        <stp>2</stp>
        <stp>002788.SZ</stp>
        <stp>3</stp>
        <tr r="C88" s="3"/>
      </tp>
      <tp t="s">
        <v>中药</v>
        <stp/>
        <stp>EM_S_INFO_INDUSTRY_SW2014</stp>
        <stp>2</stp>
        <stp>000989.SZ</stp>
        <stp>3</stp>
        <tr r="C31" s="3"/>
      </tp>
      <tp t="s">
        <v>医药商业</v>
        <stp/>
        <stp>EM_S_INFO_INDUSTRY_SW2014</stp>
        <stp>2</stp>
        <stp>002589.SZ</stp>
        <stp>3</stp>
        <tr r="C74" s="3"/>
      </tp>
      <tp t="s">
        <v>中药</v>
        <stp/>
        <stp>EM_S_INFO_INDUSTRY_SW2014</stp>
        <stp>2</stp>
        <stp>002287.SZ</stp>
        <stp>3</stp>
        <tr r="C52" s="3"/>
      </tp>
      <tp t="s">
        <v>生物制品</v>
        <stp/>
        <stp>EM_S_INFO_INDUSTRY_SW2014</stp>
        <stp>2</stp>
        <stp>002880.SZ</stp>
        <stp>3</stp>
        <tr r="C95" s="3"/>
      </tp>
      <tp t="s">
        <v>生物制品</v>
        <stp/>
        <stp>EM_S_INFO_INDUSTRY_SW2014</stp>
        <stp>2</stp>
        <stp>002680.SZ</stp>
        <stp>3</stp>
        <tr r="C80" s="3"/>
      </tp>
      <tp t="s">
        <v>生物制品</v>
        <stp/>
        <stp>EM_S_INFO_INDUSTRY_SW2014</stp>
        <stp>2</stp>
        <stp>002581.SZ</stp>
        <stp>3</stp>
        <tr r="C73" s="3"/>
      </tp>
      <tp t="s">
        <v>中药</v>
        <stp/>
        <stp>EM_S_INFO_INDUSTRY_SW2014</stp>
        <stp>2</stp>
        <stp>300108.SZ</stp>
        <stp>3</stp>
        <tr r="C112" s="3"/>
      </tp>
      <tp t="s">
        <v>中药</v>
        <stp/>
        <stp>EM_S_INFO_INDUSTRY_SW2014</stp>
        <stp>2</stp>
        <stp>000538.SZ</stp>
        <stp>3</stp>
        <tr r="C13" s="3"/>
      </tp>
      <tp t="s">
        <v>生物制品</v>
        <stp/>
        <stp>EM_S_INFO_INDUSTRY_SW2014</stp>
        <stp>2</stp>
        <stp>002038.SZ</stp>
        <stp>3</stp>
        <tr r="C39" s="3"/>
      </tp>
      <tp t="s">
        <v>生物制品</v>
        <stp/>
        <stp>EM_S_INFO_INDUSTRY_SW2014</stp>
        <stp>2</stp>
        <stp>300009.SZ</stp>
        <stp>3</stp>
        <tr r="C104" s="3"/>
      </tp>
      <tp t="s">
        <v>化学原料药</v>
        <stp/>
        <stp>EM_S_INFO_INDUSTRY_SW2014</stp>
        <stp>2</stp>
        <stp>000739.SZ</stp>
        <stp>3</stp>
        <tr r="C21" s="3"/>
      </tp>
      <tp t="s">
        <v>医疗器械</v>
        <stp/>
        <stp>EM_S_INFO_INDUSTRY_SW2014</stp>
        <stp>2</stp>
        <stp>300206.SZ</stp>
        <stp>3</stp>
        <tr r="C123" s="3"/>
      </tp>
      <tp t="s">
        <v>化学制剂</v>
        <stp/>
        <stp>EM_S_INFO_INDUSTRY_SW2014</stp>
        <stp>2</stp>
        <stp>300006.SZ</stp>
        <stp>3</stp>
        <tr r="C103" s="3"/>
      </tp>
      <tp t="s">
        <v>生物制品</v>
        <stp/>
        <stp>EM_S_INFO_INDUSTRY_SW2014</stp>
        <stp>2</stp>
        <stp>300406.SZ</stp>
        <stp>3</stp>
        <tr r="C147" s="3"/>
      </tp>
      <tp t="s">
        <v>中药</v>
        <stp/>
        <stp>EM_S_INFO_INDUSTRY_SW2014</stp>
        <stp>2</stp>
        <stp>002737.SZ</stp>
        <stp>3</stp>
        <tr r="C84" s="3"/>
      </tp>
      <tp t="s">
        <v>化学制剂</v>
        <stp/>
        <stp>EM_S_INFO_INDUSTRY_SW2014</stp>
        <stp>2</stp>
        <stp>002437.SZ</stp>
        <stp>3</stp>
        <tr r="C68" s="3"/>
      </tp>
      <tp t="s">
        <v>生物制品</v>
        <stp/>
        <stp>EM_S_INFO_INDUSTRY_SW2014</stp>
        <stp>2</stp>
        <stp>300204.SZ</stp>
        <stp>3</stp>
        <tr r="C122" s="3"/>
      </tp>
      <tp t="s">
        <v>医疗服务</v>
        <stp/>
        <stp>EM_S_INFO_INDUSTRY_SW2014</stp>
        <stp>2</stp>
        <stp>300404.SZ</stp>
        <stp>3</stp>
        <tr r="C146" s="3"/>
      </tp>
      <tp t="s">
        <v>化学制剂</v>
        <stp/>
        <stp>EM_S_INFO_INDUSTRY_SW2014</stp>
        <stp>2</stp>
        <stp>300705.SZ</stp>
        <stp>3</stp>
        <tr r="C178" s="3"/>
      </tp>
      <tp t="s">
        <v>化学制剂</v>
        <stp/>
        <stp>EM_S_INFO_INDUSTRY_SW2014</stp>
        <stp>2</stp>
        <stp>300702.SZ</stp>
        <stp>3</stp>
        <tr r="C177" s="3"/>
      </tp>
      <tp t="s">
        <v>化学制剂</v>
        <stp/>
        <stp>EM_S_INFO_INDUSTRY_SW2014</stp>
        <stp>2</stp>
        <stp>002332.SZ</stp>
        <stp>3</stp>
        <tr r="C55" s="3"/>
      </tp>
      <tp t="s">
        <v>医疗器械</v>
        <stp/>
        <stp>EM_S_INFO_INDUSTRY_SW2014</stp>
        <stp>2</stp>
        <stp>002432.SZ</stp>
        <stp>3</stp>
        <tr r="C66" s="3"/>
      </tp>
      <tp t="s">
        <v>医疗器械</v>
        <stp/>
        <stp>EM_S_INFO_INDUSTRY_SW2014</stp>
        <stp>2</stp>
        <stp>300003.SZ</stp>
        <stp>3</stp>
        <tr r="C102" s="3"/>
      </tp>
      <tp t="s">
        <v>中药</v>
        <stp/>
        <stp>EM_S_INFO_INDUSTRY_SW2014</stp>
        <stp>2</stp>
        <stp>002433.SZ</stp>
        <stp>3</stp>
        <tr r="C67" s="3"/>
      </tp>
      <tp t="s">
        <v>生物制品</v>
        <stp/>
        <stp>EM_S_INFO_INDUSTRY_SW2014</stp>
        <stp>2</stp>
        <stp>002030.SZ</stp>
        <stp>3</stp>
        <tr r="C38" s="3"/>
      </tp>
      <tp t="s">
        <v>生物制品</v>
        <stp/>
        <stp>EM_S_INFO_INDUSTRY_SW2014</stp>
        <stp>2</stp>
        <stp>300601.SZ</stp>
        <stp>3</stp>
        <tr r="C166" s="3"/>
      </tp>
      <tp t="s">
        <v>化学原料药</v>
        <stp/>
        <stp>EM_S_INFO_INDUSTRY_SW2014</stp>
        <stp>2</stp>
        <stp>300401.SZ</stp>
        <stp>3</stp>
        <tr r="C145" s="3"/>
      </tp>
      <tp t="s">
        <v>医疗器械</v>
        <stp/>
        <stp>EM_S_INFO_INDUSTRY_SW2014</stp>
        <stp>2</stp>
        <stp>300318.SZ</stp>
        <stp>3</stp>
        <tr r="C137" s="3"/>
      </tp>
      <tp t="s">
        <v>医药商业</v>
        <stp/>
        <stp>EM_S_INFO_INDUSTRY_SW2014</stp>
        <stp>2</stp>
        <stp>000028.SZ</stp>
        <stp>3</stp>
        <tr r="C3" s="3"/>
      </tp>
      <tp t="s">
        <v>化学制剂</v>
        <stp/>
        <stp>EM_S_INFO_INDUSTRY_SW2014</stp>
        <stp>2</stp>
        <stp>002728.SZ</stp>
        <stp>3</stp>
        <tr r="C83" s="3"/>
      </tp>
      <tp t="s">
        <v>中药</v>
        <stp/>
        <stp>EM_S_INFO_INDUSTRY_SW2014</stp>
        <stp>2</stp>
        <stp>300519.SZ</stp>
        <stp>3</stp>
        <tr r="C157" s="3"/>
      </tp>
      <tp t="s">
        <v>化学制剂</v>
        <stp/>
        <stp>EM_S_INFO_INDUSTRY_SW2014</stp>
        <stp>2</stp>
        <stp>300016.SZ</stp>
        <stp>3</stp>
        <tr r="C106" s="3"/>
      </tp>
      <tp t="s">
        <v>中药</v>
        <stp/>
        <stp>EM_S_INFO_INDUSTRY_SW2014</stp>
        <stp>2</stp>
        <stp>002826.SZ</stp>
        <stp>3</stp>
        <tr r="C91" s="3"/>
      </tp>
      <tp t="s">
        <v>化学原料药</v>
        <stp/>
        <stp>EM_S_INFO_INDUSTRY_SW2014</stp>
        <stp>2</stp>
        <stp>002626.SZ</stp>
        <stp>3</stp>
        <tr r="C76" s="3"/>
      </tp>
      <tp t="s">
        <v>医药商业</v>
        <stp/>
        <stp>EM_S_INFO_INDUSTRY_SW2014</stp>
        <stp>2</stp>
        <stp>002727.SZ</stp>
        <stp>3</stp>
        <tr r="C82" s="3"/>
      </tp>
      <tp t="s">
        <v>医疗器械</v>
        <stp/>
        <stp>EM_S_INFO_INDUSTRY_SW2014</stp>
        <stp>2</stp>
        <stp>300314.SZ</stp>
        <stp>3</stp>
        <tr r="C136" s="3"/>
      </tp>
      <tp t="s">
        <v>中药</v>
        <stp/>
        <stp>EM_S_INFO_INDUSTRY_SW2014</stp>
        <stp>2</stp>
        <stp>002424.SZ</stp>
        <stp>3</stp>
        <tr r="C65" s="3"/>
      </tp>
      <tp t="s">
        <v>医疗服务</v>
        <stp/>
        <stp>EM_S_INFO_INDUSTRY_SW2014</stp>
        <stp>2</stp>
        <stp>300015.SZ</stp>
        <stp>3</stp>
        <tr r="C105" s="3"/>
      </tp>
      <tp t="s">
        <v>医疗器械</v>
        <stp/>
        <stp>EM_S_INFO_INDUSTRY_SW2014</stp>
        <stp>2</stp>
        <stp>300412.SZ</stp>
        <stp>3</stp>
        <tr r="C148" s="3"/>
      </tp>
      <tp t="s">
        <v>医疗器械</v>
        <stp/>
        <stp>EM_S_INFO_INDUSTRY_SW2014</stp>
        <stp>2</stp>
        <stp>002022.SZ</stp>
        <stp>3</stp>
        <tr r="C37" s="3"/>
      </tp>
      <tp t="s">
        <v>化学制剂</v>
        <stp/>
        <stp>EM_S_INFO_INDUSTRY_SW2014</stp>
        <stp>2</stp>
        <stp>002422.SZ</stp>
        <stp>3</stp>
        <tr r="C64" s="3"/>
      </tp>
      <tp t="s">
        <v>中药</v>
        <stp/>
        <stp>EM_S_INFO_INDUSTRY_SW2014</stp>
        <stp>2</stp>
        <stp>000623.SZ</stp>
        <stp>3</stp>
        <tr r="C17" s="3"/>
      </tp>
      <tp t="s">
        <v>中药</v>
        <stp/>
        <stp>EM_S_INFO_INDUSTRY_SW2014</stp>
        <stp>2</stp>
        <stp>000423.SZ</stp>
        <stp>3</stp>
        <tr r="C9" s="3"/>
      </tp>
      <tp t="s">
        <v>化学制剂</v>
        <stp/>
        <stp>EM_S_INFO_INDUSTRY_SW2014</stp>
        <stp>2</stp>
        <stp>002923.SZ</stp>
        <stp>3</stp>
        <tr r="C100" s="3"/>
      </tp>
      <tp t="s">
        <v>医疗器械</v>
        <stp/>
        <stp>EM_S_INFO_INDUSTRY_SW2014</stp>
        <stp>2</stp>
        <stp>002223.SZ</stp>
        <stp>3</stp>
        <tr r="C48" s="3"/>
      </tp>
      <tp t="s">
        <v>化学制剂</v>
        <stp/>
        <stp>EM_S_INFO_INDUSTRY_SW2014</stp>
        <stp>2</stp>
        <stp>300110.SZ</stp>
        <stp>3</stp>
        <tr r="C113" s="3"/>
      </tp>
      <tp t="s">
        <v>化学原料药</v>
        <stp/>
        <stp>EM_S_INFO_INDUSTRY_SW2014</stp>
        <stp>2</stp>
        <stp>002020.SZ</stp>
        <stp>3</stp>
        <tr r="C36" s="3"/>
      </tp>
      <tp t="s">
        <v>化学原料药</v>
        <stp/>
        <stp>EM_S_INFO_INDUSTRY_SW2014</stp>
        <stp>2</stp>
        <stp>002821.SZ</stp>
        <stp>3</stp>
        <tr r="C90" s="3"/>
      </tp>
      <tp t="s">
        <v>生物制品</v>
        <stp/>
        <stp>EM_S_INFO_INDUSTRY_SW2014</stp>
        <stp>2</stp>
        <stp>000518.SZ</stp>
        <stp>3</stp>
        <tr r="C12" s="3"/>
      </tp>
      <tp t="s">
        <v>中药</v>
        <stp/>
        <stp>EM_S_INFO_INDUSTRY_SW2014</stp>
        <stp>2</stp>
        <stp>002118.SZ</stp>
        <stp>3</stp>
        <tr r="C44" s="3"/>
      </tp>
      <tp t="s">
        <v>中药</v>
        <stp/>
        <stp>EM_S_INFO_INDUSTRY_SW2014</stp>
        <stp>2</stp>
        <stp>000919.SZ</stp>
        <stp>3</stp>
        <tr r="C28" s="3"/>
      </tp>
      <tp t="s">
        <v>医疗器械</v>
        <stp/>
        <stp>EM_S_INFO_INDUSTRY_SW2014</stp>
        <stp>2</stp>
        <stp>300529.SZ</stp>
        <stp>3</stp>
        <tr r="C158" s="3"/>
      </tp>
      <tp t="s">
        <v>医疗服务</v>
        <stp/>
        <stp>EM_S_INFO_INDUSTRY_SW2014</stp>
        <stp>2</stp>
        <stp>002219.SZ</stp>
        <stp>3</stp>
        <tr r="C47" s="3"/>
      </tp>
      <tp t="s">
        <v>化学原料药</v>
        <stp/>
        <stp>EM_S_INFO_INDUSTRY_SW2014</stp>
        <stp>2</stp>
        <stp>002019.SZ</stp>
        <stp>3</stp>
        <tr r="C35" s="3"/>
      </tp>
      <tp t="s">
        <v>医疗器械</v>
        <stp/>
        <stp>EM_S_INFO_INDUSTRY_SW2014</stp>
        <stp>2</stp>
        <stp>300326.SZ</stp>
        <stp>3</stp>
        <tr r="C138" s="3"/>
      </tp>
      <tp t="s">
        <v>中药</v>
        <stp/>
        <stp>EM_S_INFO_INDUSTRY_SW2014</stp>
        <stp>2</stp>
        <stp>300026.SZ</stp>
        <stp>3</stp>
        <tr r="C107" s="3"/>
      </tp>
      <tp t="s">
        <v>中药</v>
        <stp/>
        <stp>EM_S_INFO_INDUSTRY_SW2014</stp>
        <stp>2</stp>
        <stp>002817.SZ</stp>
        <stp>3</stp>
        <tr r="C89" s="3"/>
      </tp>
      <tp t="s">
        <v>中药</v>
        <stp/>
        <stp>EM_S_INFO_INDUSTRY_SW2014</stp>
        <stp>2</stp>
        <stp>002317.SZ</stp>
        <stp>3</stp>
        <tr r="C54" s="3"/>
      </tp>
      <tp t="s">
        <v>化学制剂</v>
        <stp/>
        <stp>EM_S_INFO_INDUSTRY_SW2014</stp>
        <stp>2</stp>
        <stp>000915.SZ</stp>
        <stp>3</stp>
        <tr r="C27" s="3"/>
      </tp>
      <tp t="s">
        <v>化学原料药</v>
        <stp/>
        <stp>EM_S_INFO_INDUSTRY_SW2014</stp>
        <stp>2</stp>
        <stp>300725.SZ</stp>
        <stp>3</stp>
        <tr r="C180" s="3"/>
      </tp>
      <tp t="s">
        <v>生物制品</v>
        <stp/>
        <stp>EM_S_INFO_INDUSTRY_SW2014</stp>
        <stp>2</stp>
        <stp>300122.SZ</stp>
        <stp>3</stp>
        <tr r="C114" s="3"/>
      </tp>
      <tp t="s">
        <v>中药</v>
        <stp/>
        <stp>EM_S_INFO_INDUSTRY_SW2014</stp>
        <stp>2</stp>
        <stp>002412.SZ</stp>
        <stp>3</stp>
        <tr r="C63" s="3"/>
      </tp>
      <tp t="s">
        <v>化学制剂</v>
        <stp/>
        <stp>EM_S_INFO_INDUSTRY_SW2014</stp>
        <stp>2</stp>
        <stp>300723.SZ</stp>
        <stp>3</stp>
        <tr r="C179" s="3"/>
      </tp>
      <tp t="s">
        <v>化学制剂</v>
        <stp/>
        <stp>EM_S_INFO_INDUSTRY_SW2014</stp>
        <stp>2</stp>
        <stp>000513.SZ</stp>
        <stp>3</stp>
        <tr r="C11" s="3"/>
      </tp>
      <tp t="s">
        <v>医药商业</v>
        <stp/>
        <stp>EM_S_INFO_INDUSTRY_SW2014</stp>
        <stp>2</stp>
        <stp>000411.SZ</stp>
        <stp>3</stp>
        <tr r="C8" s="3"/>
      </tp>
      <tp t="s">
        <v>化学制剂</v>
        <stp/>
        <stp>EM_S_INFO_INDUSTRY_SW2014</stp>
        <stp>2</stp>
        <stp>002411.SZ</stp>
        <stp>3</stp>
        <tr r="C62" s="3"/>
      </tp>
      <tp t="s">
        <v>化学制剂</v>
        <stp/>
        <stp>EM_S_INFO_INDUSTRY_SW2014</stp>
        <stp>2</stp>
        <stp>000908.SZ</stp>
        <stp>3</stp>
        <tr r="C26" s="3"/>
      </tp>
      <tp t="s">
        <v>医疗器械</v>
        <stp/>
        <stp>EM_S_INFO_INDUSTRY_SW2014</stp>
        <stp>2</stp>
        <stp>300238.SZ</stp>
        <stp>3</stp>
        <tr r="C125" s="3"/>
      </tp>
      <tp t="s">
        <v>医药商业</v>
        <stp/>
        <stp>EM_S_INFO_INDUSTRY_SW2014</stp>
        <stp>2</stp>
        <stp>200028.SZ</stp>
        <stp>3</stp>
        <tr r="C101" s="3"/>
      </tp>
      <tp t="s">
        <v>生物制品</v>
        <stp/>
        <stp>EM_S_INFO_INDUSTRY_SW2014</stp>
        <stp>2</stp>
        <stp>300239.SZ</stp>
        <stp>3</stp>
        <tr r="C126" s="3"/>
      </tp>
      <tp t="s">
        <v>中药</v>
        <stp/>
        <stp>EM_S_INFO_INDUSTRY_SW2014</stp>
        <stp>2</stp>
        <stp>300039.SZ</stp>
        <stp>3</stp>
        <tr r="C109" s="3"/>
      </tp>
      <tp t="s">
        <v>医疗器械</v>
        <stp/>
        <stp>EM_S_INFO_INDUSTRY_SW2014</stp>
        <stp>2</stp>
        <stp>300639.SZ</stp>
        <stp>3</stp>
        <tr r="C170" s="3"/>
      </tp>
      <tp t="s">
        <v>医疗器械</v>
        <stp/>
        <stp>EM_S_INFO_INDUSTRY_SW2014</stp>
        <stp>2</stp>
        <stp>300439.SZ</stp>
        <stp>3</stp>
        <tr r="C150" s="3"/>
      </tp>
      <tp t="s">
        <v>化学原料药</v>
        <stp/>
        <stp>EM_S_INFO_INDUSTRY_SW2014</stp>
        <stp>2</stp>
        <stp>300636.SZ</stp>
        <stp>3</stp>
        <tr r="C169" s="3"/>
      </tp>
      <tp t="s">
        <v>化学制剂</v>
        <stp/>
        <stp>EM_S_INFO_INDUSTRY_SW2014</stp>
        <stp>2</stp>
        <stp>300436.SZ</stp>
        <stp>3</stp>
        <tr r="C149" s="3"/>
      </tp>
      <tp t="s">
        <v>中药</v>
        <stp/>
        <stp>EM_S_INFO_INDUSTRY_SW2014</stp>
        <stp>2</stp>
        <stp>002907.SZ</stp>
        <stp>3</stp>
        <tr r="C99" s="3"/>
      </tp>
      <tp t="s">
        <v>生物制品</v>
        <stp/>
        <stp>EM_S_INFO_INDUSTRY_SW2014</stp>
        <stp>2</stp>
        <stp>002007.SZ</stp>
        <stp>3</stp>
        <tr r="C34" s="3"/>
      </tp>
      <tp t="s">
        <v>中药</v>
        <stp/>
        <stp>EM_S_INFO_INDUSTRY_SW2014</stp>
        <stp>2</stp>
        <stp>002107.SZ</stp>
        <stp>3</stp>
        <tr r="C43" s="3"/>
      </tp>
      <tp t="s">
        <v>生物制品</v>
        <stp/>
        <stp>EM_S_INFO_INDUSTRY_SW2014</stp>
        <stp>2</stp>
        <stp>000004.SZ</stp>
        <stp>3</stp>
        <tr r="C2" s="3"/>
      </tp>
      <tp t="s">
        <v>中药</v>
        <stp/>
        <stp>EM_S_INFO_INDUSTRY_SW2014</stp>
        <stp>2</stp>
        <stp>300534.SZ</stp>
        <stp>3</stp>
        <tr r="C159" s="3"/>
      </tp>
      <tp t="s">
        <v>医药商业</v>
        <stp/>
        <stp>EM_S_INFO_INDUSTRY_SW2014</stp>
        <stp>2</stp>
        <stp>000705.SZ</stp>
        <stp>3</stp>
        <tr r="C20" s="3"/>
      </tp>
      <tp t="s">
        <v>化学原料药</v>
        <stp/>
        <stp>EM_S_INFO_INDUSTRY_SW2014</stp>
        <stp>2</stp>
        <stp>002102.SZ</stp>
        <stp>3</stp>
        <tr r="C42" s="3"/>
      </tp>
      <tp t="s">
        <v>化学原料药</v>
        <stp/>
        <stp>EM_S_INFO_INDUSTRY_SW2014</stp>
        <stp>2</stp>
        <stp>300233.SZ</stp>
        <stp>3</stp>
        <tr r="C124" s="3"/>
      </tp>
      <tp t="s">
        <v>医疗器械</v>
        <stp/>
        <stp>EM_S_INFO_INDUSTRY_SW2014</stp>
        <stp>2</stp>
        <stp>300633.SZ</stp>
        <stp>3</stp>
        <tr r="C168" s="3"/>
      </tp>
      <tp t="s">
        <v>生物制品</v>
        <stp/>
        <stp>EM_S_INFO_INDUSTRY_SW2014</stp>
        <stp>2</stp>
        <stp>000403.SZ</stp>
        <stp>3</stp>
        <tr r="C7" s="3"/>
      </tp>
      <tp t="s">
        <v>医疗服务</v>
        <stp/>
        <stp>EM_S_INFO_INDUSTRY_SW2014</stp>
        <stp>2</stp>
        <stp>000503.SZ</stp>
        <stp>3</stp>
        <tr r="C10" s="3"/>
      </tp>
      <tp t="s">
        <v>中药</v>
        <stp/>
        <stp>EM_S_INFO_INDUSTRY_SW2014</stp>
        <stp>2</stp>
        <stp>002603.SZ</stp>
        <stp>3</stp>
        <tr r="C75" s="3"/>
      </tp>
      <tp t="s">
        <v>医疗器械</v>
        <stp/>
        <stp>EM_S_INFO_INDUSTRY_SW2014</stp>
        <stp>2</stp>
        <stp>300030.SZ</stp>
        <stp>3</stp>
        <tr r="C108" s="3"/>
      </tp>
      <tp t="s">
        <v>化学制剂</v>
        <stp/>
        <stp>EM_S_INFO_INDUSTRY_SW2014</stp>
        <stp>2</stp>
        <stp>300630.SZ</stp>
        <stp>3</stp>
        <tr r="C167" s="3"/>
      </tp>
      <tp t="s">
        <v>化学制剂</v>
        <stp/>
        <stp>EM_S_INFO_INDUSTRY_SW2014</stp>
        <stp>2</stp>
        <stp>002900.SZ</stp>
        <stp>3</stp>
        <tr r="C97" s="3"/>
      </tp>
      <tp t="s">
        <v>医疗器械</v>
        <stp/>
        <stp>EM_S_INFO_INDUSTRY_SW2014</stp>
        <stp>2</stp>
        <stp>002901.SZ</stp>
        <stp>3</stp>
        <tr r="C98" s="3"/>
      </tp>
      <tp t="s">
        <v>化学原料药</v>
        <stp/>
        <stp>EM_S_INFO_INDUSTRY_SW2014</stp>
        <stp>2</stp>
        <stp>002001.SZ</stp>
        <stp>3</stp>
        <tr r="C33" s="3"/>
      </tp>
      <tp t="s">
        <v>医药商业</v>
        <stp/>
        <stp>EM_S_INFO_INDUSTRY_SW2014</stp>
        <stp>2</stp>
        <stp>000078.SZ</stp>
        <stp>3</stp>
        <tr r="C4" s="3"/>
      </tp>
      <tp t="s">
        <v>中药</v>
        <stp/>
        <stp>EM_S_INFO_INDUSTRY_SW2014</stp>
        <stp>2</stp>
        <stp>300049.SZ</stp>
        <stp>3</stp>
        <tr r="C110" s="3"/>
      </tp>
      <tp t="s">
        <v>医疗器械</v>
        <stp/>
        <stp>EM_S_INFO_INDUSTRY_SW2014</stp>
        <stp>2</stp>
        <stp>300246.SZ</stp>
        <stp>3</stp>
        <tr r="C128" s="3"/>
      </tp>
      <tp t="s">
        <v>医疗服务</v>
        <stp/>
        <stp>EM_S_INFO_INDUSTRY_SW2014</stp>
        <stp>2</stp>
        <stp>300347.SZ</stp>
        <stp>3</stp>
        <tr r="C139" s="3"/>
      </tp>
      <tp t="s">
        <v>中药</v>
        <stp/>
        <stp>EM_S_INFO_INDUSTRY_SW2014</stp>
        <stp>2</stp>
        <stp>300147.SZ</stp>
        <stp>3</stp>
        <tr r="C116" s="3"/>
      </tp>
      <tp t="s">
        <v>医疗服务</v>
        <stp/>
        <stp>EM_S_INFO_INDUSTRY_SW2014</stp>
        <stp>2</stp>
        <stp>300244.SZ</stp>
        <stp>3</stp>
        <tr r="C127" s="3"/>
      </tp>
      <tp t="s">
        <v>中药</v>
        <stp/>
        <stp>EM_S_INFO_INDUSTRY_SW2014</stp>
        <stp>2</stp>
        <stp>002275.SZ</stp>
        <stp>3</stp>
        <tr r="C51" s="3"/>
      </tp>
      <tp t="s">
        <v>化学制剂</v>
        <stp/>
        <stp>EM_S_INFO_INDUSTRY_SW2014</stp>
        <stp>2</stp>
        <stp>002675.SZ</stp>
        <stp>3</stp>
        <tr r="C79" s="3"/>
      </tp>
      <tp t="s">
        <v>生物制品</v>
        <stp/>
        <stp>EM_S_INFO_INDUSTRY_SW2014</stp>
        <stp>2</stp>
        <stp>300142.SZ</stp>
        <stp>3</stp>
        <tr r="C115" s="3"/>
      </tp>
      <tp t="s">
        <v>医疗器械</v>
        <stp/>
        <stp>EM_S_INFO_INDUSTRY_SW2014</stp>
        <stp>2</stp>
        <stp>300642.SZ</stp>
        <stp>3</stp>
        <tr r="C171" s="3"/>
      </tp>
      <tp t="s">
        <v>医药商业</v>
        <stp/>
        <stp>EM_S_INFO_INDUSTRY_SW2014</stp>
        <stp>2</stp>
        <stp>002872.SZ</stp>
        <stp>3</stp>
        <tr r="C93" s="3"/>
      </tp>
      <tp t="s">
        <v>中药</v>
        <stp/>
        <stp>EM_S_INFO_INDUSTRY_SW2014</stp>
        <stp>2</stp>
        <stp>002873.SZ</stp>
        <stp>3</stp>
        <tr r="C94" s="3"/>
      </tp>
      <tp t="s">
        <v>化学制剂</v>
        <stp/>
        <stp>EM_S_INFO_INDUSTRY_SW2014</stp>
        <stp>2</stp>
        <stp>002773.SZ</stp>
        <stp>3</stp>
        <tr r="C87" s="3"/>
      </tp>
      <tp t="s">
        <v>化学制剂</v>
        <stp/>
        <stp>EM_S_INFO_INDUSTRY_SW2014</stp>
        <stp>2</stp>
        <stp>002370.SZ</stp>
        <stp>3</stp>
        <tr r="C58" s="3"/>
      </tp>
      <tp t="s">
        <v>医疗器械</v>
        <stp/>
        <stp>EM_S_INFO_INDUSTRY_SW2014</stp>
        <stp>2</stp>
        <stp>300358.SZ</stp>
        <stp>3</stp>
        <tr r="C141" s="3"/>
      </tp>
      <tp t="s">
        <v>中药</v>
        <stp/>
        <stp>EM_S_INFO_INDUSTRY_SW2014</stp>
        <stp>2</stp>
        <stp>300158.SZ</stp>
        <stp>3</stp>
        <tr r="C117" s="3"/>
      </tp>
      <tp t="s">
        <v>化学制剂</v>
        <stp/>
        <stp>EM_S_INFO_INDUSTRY_SW2014</stp>
        <stp>2</stp>
        <stp>300558.SZ</stp>
        <stp>3</stp>
        <tr r="C160" s="3"/>
      </tp>
      <tp t="s">
        <v>中药</v>
        <stp/>
        <stp>EM_S_INFO_INDUSTRY_SW2014</stp>
        <stp>2</stp>
        <stp>000766.SZ</stp>
        <stp>3</stp>
        <tr r="C23" s="3"/>
      </tp>
      <tp t="s">
        <v>化学制剂</v>
        <stp/>
        <stp>EM_S_INFO_INDUSTRY_SW2014</stp>
        <stp>2</stp>
        <stp>000566.SZ</stp>
        <stp>3</stp>
        <tr r="C14" s="3"/>
      </tp>
      <tp t="s">
        <v>中药</v>
        <stp/>
        <stp>EM_S_INFO_INDUSTRY_SW2014</stp>
        <stp>2</stp>
        <stp>002166.SZ</stp>
        <stp>3</stp>
        <tr r="C45" s="3"/>
      </tp>
      <tp t="s">
        <v>中药</v>
        <stp/>
        <stp>EM_S_INFO_INDUSTRY_SW2014</stp>
        <stp>2</stp>
        <stp>002566.SZ</stp>
        <stp>3</stp>
        <tr r="C72" s="3"/>
      </tp>
      <tp t="s">
        <v>生物制品</v>
        <stp/>
        <stp>EM_S_INFO_INDUSTRY_SW2014</stp>
        <stp>2</stp>
        <stp>300357.SZ</stp>
        <stp>3</stp>
        <tr r="C140" s="3"/>
      </tp>
      <tp t="s">
        <v>化学制剂</v>
        <stp/>
        <stp>EM_S_INFO_INDUSTRY_SW2014</stp>
        <stp>2</stp>
        <stp>300254.SZ</stp>
        <stp>3</stp>
        <tr r="C129" s="3"/>
      </tp>
      <tp t="s">
        <v>中药</v>
        <stp/>
        <stp>EM_S_INFO_INDUSTRY_SW2014</stp>
        <stp>2</stp>
        <stp>002864.SZ</stp>
        <stp>3</stp>
        <tr r="C92" s="3"/>
      </tp>
      <tp t="s">
        <v>生物制品</v>
        <stp/>
        <stp>EM_S_INFO_INDUSTRY_SW2014</stp>
        <stp>2</stp>
        <stp>300255.SZ</stp>
        <stp>3</stp>
        <tr r="C130" s="3"/>
      </tp>
      <tp t="s">
        <v>化学原料药</v>
        <stp/>
        <stp>EM_S_INFO_INDUSTRY_SW2014</stp>
        <stp>2</stp>
        <stp>002365.SZ</stp>
        <stp>3</stp>
        <tr r="C57" s="3"/>
      </tp>
      <tp t="s">
        <v>化学原料药</v>
        <stp/>
        <stp>EM_S_INFO_INDUSTRY_SW2014</stp>
        <stp>2</stp>
        <stp>300452.SZ</stp>
        <stp>3</stp>
        <tr r="C151" s="3"/>
      </tp>
      <tp t="s">
        <v>化学制剂</v>
        <stp/>
        <stp>EM_S_INFO_INDUSTRY_SW2014</stp>
        <stp>2</stp>
        <stp>002262.SZ</stp>
        <stp>3</stp>
        <tr r="C50" s="3"/>
      </tp>
      <tp t="s">
        <v>医药商业</v>
        <stp/>
        <stp>EM_S_INFO_INDUSTRY_SW2014</stp>
        <stp>2</stp>
        <stp>002462.SZ</stp>
        <stp>3</stp>
        <tr r="C69" s="3"/>
      </tp>
      <tp t="s">
        <v>医药商业</v>
        <stp/>
        <stp>EM_S_INFO_INDUSTRY_SW2014</stp>
        <stp>2</stp>
        <stp>000963.SZ</stp>
        <stp>3</stp>
        <tr r="C30" s="3"/>
      </tp>
      <tp t="s">
        <v>生物制品</v>
        <stp/>
        <stp>EM_S_INFO_INDUSTRY_SW2014</stp>
        <stp>2</stp>
        <stp>300653.SZ</stp>
        <stp>3</stp>
        <tr r="C172" s="3"/>
      </tp>
      <tp t="s">
        <v>医疗器械</v>
        <stp/>
        <stp>EM_S_INFO_INDUSTRY_SW2014</stp>
        <stp>2</stp>
        <stp>300453.SZ</stp>
        <stp>3</stp>
        <tr r="C152" s="3"/>
      </tp>
      <tp t="s">
        <v>生物制品</v>
        <stp/>
        <stp>EM_S_INFO_INDUSTRY_SW2014</stp>
        <stp>2</stp>
        <stp>000661.SZ</stp>
        <stp>3</stp>
        <tr r="C19" s="3"/>
      </tp>
      <tp t="s">
        <v>医药商业</v>
        <stp/>
        <stp>EM_S_INFO_INDUSTRY_SW2014</stp>
        <stp>2</stp>
        <stp>002758.SZ</stp>
        <stp>3</stp>
        <tr r="C86" s="3"/>
      </tp>
      <tp t="s">
        <v>化学原料药</v>
        <stp/>
        <stp>EM_S_INFO_INDUSTRY_SW2014</stp>
        <stp>2</stp>
        <stp>000756.SZ</stp>
        <stp>3</stp>
        <tr r="C22" s="3"/>
      </tp>
      <tp t="s">
        <v>化学原料药</v>
        <stp/>
        <stp>EM_S_INFO_INDUSTRY_SW2014</stp>
        <stp>2</stp>
        <stp>300267.SZ</stp>
        <stp>3</stp>
        <tr r="C131" s="3"/>
      </tp>
      <tp t="s">
        <v>化学原料药</v>
        <stp/>
        <stp>EM_S_INFO_INDUSTRY_SW2014</stp>
        <stp>2</stp>
        <stp>000952.SZ</stp>
        <stp>3</stp>
        <tr r="C29" s="3"/>
      </tp>
      <tp t="s">
        <v>医疗器械</v>
        <stp/>
        <stp>EM_S_INFO_INDUSTRY_SW2014</stp>
        <stp>2</stp>
        <stp>300562.SZ</stp>
        <stp>3</stp>
        <tr r="C161" s="3"/>
      </tp>
      <tp t="s">
        <v>生物制品</v>
        <stp/>
        <stp>EM_S_INFO_INDUSTRY_SW2014</stp>
        <stp>2</stp>
        <stp>002252.SZ</stp>
        <stp>3</stp>
        <tr r="C49" s="3"/>
      </tp>
      <tp t="s">
        <v>化学原料药</v>
        <stp/>
        <stp>EM_S_INFO_INDUSTRY_SW2014</stp>
        <stp>2</stp>
        <stp>300363.SZ</stp>
        <stp>3</stp>
        <tr r="C142" s="3"/>
      </tp>
      <tp t="s">
        <v>化学制剂</v>
        <stp/>
        <stp>EM_S_INFO_INDUSTRY_SW2014</stp>
        <stp>2</stp>
        <stp>000153.SZ</stp>
        <stp>3</stp>
        <tr r="C6" s="3"/>
      </tp>
      <tp t="s">
        <v>医疗器械</v>
        <stp/>
        <stp>EM_S_INFO_INDUSTRY_SW2014</stp>
        <stp>2</stp>
        <stp>300463.SZ</stp>
        <stp>3</stp>
        <tr r="C153" s="3"/>
      </tp>
      <tp t="s">
        <v>化学制剂</v>
        <stp/>
        <stp>EM_S_INFO_INDUSTRY_SW2014</stp>
        <stp>2</stp>
        <stp>002653.SZ</stp>
        <stp>3</stp>
        <tr r="C78" s="3"/>
      </tp>
      <tp t="s">
        <v>医疗服务</v>
        <stp/>
        <stp>EM_S_INFO_INDUSTRY_SW2014</stp>
        <stp>2</stp>
        <stp>000150.SZ</stp>
        <stp>3</stp>
        <tr r="C5" s="3"/>
      </tp>
      <tp t="s">
        <v>中药</v>
        <stp/>
        <stp>EM_S_INFO_INDUSTRY_SW2014</stp>
        <stp>2</stp>
        <stp>000650.SZ</stp>
        <stp>3</stp>
        <tr r="C18" s="3"/>
      </tp>
      <tp t="s">
        <v>中药</v>
        <stp/>
        <stp>EM_S_INFO_INDUSTRY_SW2014</stp>
        <stp>2</stp>
        <stp>002750.SZ</stp>
        <stp>3</stp>
        <tr r="C85" s="3"/>
      </tp>
      <tp t="s">
        <v>化学原料药</v>
        <stp/>
        <stp>EM_S_INFO_INDUSTRY_SW2014</stp>
        <stp>2</stp>
        <stp>002550.SZ</stp>
        <stp>3</stp>
        <tr r="C70" s="3"/>
      </tp>
      <tp t="s">
        <v>医疗器械</v>
        <stp/>
        <stp>EM_S_INFO_INDUSTRY_SW2014</stp>
        <stp>2</stp>
        <stp>002551.SZ</stp>
        <stp>3</stp>
        <tr r="C71" s="3"/>
      </tp>
      <tp t="s">
        <v>中药</v>
        <stp/>
        <stp>EM_S_INFO_INDUSTRY_SW2014</stp>
        <stp>2</stp>
        <stp>002349.SZ</stp>
        <stp>3</stp>
        <tr r="C56" s="3"/>
      </tp>
      <tp t="s">
        <v>医疗器械</v>
        <stp/>
        <stp>EM_S_INFO_INDUSTRY_SW2014</stp>
        <stp>2</stp>
        <stp>300676.SZ</stp>
        <stp>3</stp>
        <tr r="C173" s="3"/>
      </tp>
      <tp t="s">
        <v>医疗器械</v>
        <stp/>
        <stp>EM_S_INFO_INDUSTRY_SW2014</stp>
        <stp>2</stp>
        <stp>300677.SZ</stp>
        <stp>3</stp>
        <tr r="C174" s="3"/>
      </tp>
      <tp t="s">
        <v>医疗服务</v>
        <stp/>
        <stp>EM_S_INFO_INDUSTRY_SW2014</stp>
        <stp>2</stp>
        <stp>002044.SZ</stp>
        <stp>3</stp>
        <tr r="C40" s="3"/>
      </tp>
      <tp t="s">
        <v>中药</v>
        <stp/>
        <stp>EM_S_INFO_INDUSTRY_SW2014</stp>
        <stp>2</stp>
        <stp>002644.SZ</stp>
        <stp>3</stp>
        <tr r="C77" s="3"/>
      </tp>
      <tp t="s">
        <v>医疗器械</v>
        <stp/>
        <stp>EM_S_INFO_INDUSTRY_SW2014</stp>
        <stp>2</stp>
        <stp>300273.SZ</stp>
        <stp>3</stp>
        <tr r="C132" s="3"/>
      </tp>
      <tp t="s">
        <v>生物制品</v>
        <stp/>
        <stp>EM_S_INFO_INDUSTRY_SW2014</stp>
        <stp>2</stp>
        <stp>300573.SZ</stp>
        <stp>3</stp>
        <tr r="C162" s="3"/>
      </tp>
      <tp t="s">
        <v>医疗器械</v>
        <stp/>
        <stp>EM_S_INFO_INDUSTRY_SW2014</stp>
        <stp>2</stp>
        <stp>300171.SZ</stp>
        <stp>3</stp>
        <tr r="C118" s="3"/>
      </tp>
      <tp t="s">
        <v>医药商业</v>
        <stp/>
        <stp>EM_S_INFO_INDUSTRY_SW2014</stp>
        <stp>2</stp>
        <stp>600998.SH</stp>
        <stp>3</stp>
        <tr r="C243" s="3"/>
      </tp>
      <tp t="s">
        <v>中药</v>
        <stp/>
        <stp>EM_S_INFO_INDUSTRY_SW2014</stp>
        <stp>2</stp>
        <stp>603998.SH</stp>
        <stp>3</stp>
        <tr r="C278" s="3"/>
      </tp>
      <tp t="s">
        <v>医疗服务</v>
        <stp/>
        <stp>EM_S_INFO_INDUSTRY_SW2014</stp>
        <stp>2</stp>
        <stp>600896.SH</stp>
        <stp>3</stp>
        <tr r="C240" s="3"/>
      </tp>
      <tp t="s">
        <v>生物制品</v>
        <stp/>
        <stp>EM_S_INFO_INDUSTRY_SW2014</stp>
        <stp>2</stp>
        <stp>600196.SH</stp>
        <stp>3</stp>
        <tr r="C190" s="3"/>
      </tp>
      <tp t="s">
        <v>生物制品</v>
        <stp/>
        <stp>EM_S_INFO_INDUSTRY_SW2014</stp>
        <stp>2</stp>
        <stp>600796.SH</stp>
        <stp>3</stp>
        <tr r="C234" s="3"/>
      </tp>
      <tp t="s">
        <v>中药</v>
        <stp/>
        <stp>EM_S_INFO_INDUSTRY_SW2014</stp>
        <stp>2</stp>
        <stp>603896.SH</stp>
        <stp>3</stp>
        <tr r="C273" s="3"/>
      </tp>
      <tp t="s">
        <v>中药</v>
        <stp/>
        <stp>EM_S_INFO_INDUSTRY_SW2014</stp>
        <stp>2</stp>
        <stp>600594.SH</stp>
        <stp>3</stp>
        <tr r="C221" s="3"/>
      </tp>
      <tp t="s">
        <v>中药</v>
        <stp/>
        <stp>EM_S_INFO_INDUSTRY_SW2014</stp>
        <stp>2</stp>
        <stp>600993.SH</stp>
        <stp>3</stp>
        <tr r="C242" s="3"/>
      </tp>
      <tp t="s">
        <v>医药商业</v>
        <stp/>
        <stp>EM_S_INFO_INDUSTRY_SW2014</stp>
        <stp>2</stp>
        <stp>600090.SH</stp>
        <stp>3</stp>
        <tr r="C187" s="3"/>
      </tp>
      <tp t="s">
        <v>化学原料药</v>
        <stp/>
        <stp>EM_S_INFO_INDUSTRY_SW2014</stp>
        <stp>2</stp>
        <stp>600488.SH</stp>
        <stp>3</stp>
        <tr r="C208" s="3"/>
      </tp>
      <tp t="s">
        <v>化学制剂</v>
        <stp/>
        <stp>EM_S_INFO_INDUSTRY_SW2014</stp>
        <stp>2</stp>
        <stp>600789.SH</stp>
        <stp>3</stp>
        <tr r="C233" s="3"/>
      </tp>
      <tp t="s">
        <v>医疗器械</v>
        <stp/>
        <stp>EM_S_INFO_INDUSTRY_SW2014</stp>
        <stp>2</stp>
        <stp>600587.SH</stp>
        <stp>3</stp>
        <tr r="C220" s="3"/>
      </tp>
      <tp t="s">
        <v>医疗器械</v>
        <stp/>
        <stp>EM_S_INFO_INDUSTRY_SW2014</stp>
        <stp>2</stp>
        <stp>603987.SH</stp>
        <stp>3</stp>
        <tr r="C277" s="3"/>
      </tp>
      <tp t="s">
        <v>医疗器械</v>
        <stp/>
        <stp>EM_S_INFO_INDUSTRY_SW2014</stp>
        <stp>2</stp>
        <stp>603387.SH</stp>
        <stp>3</stp>
        <tr r="C258" s="3"/>
      </tp>
      <tp t="s">
        <v>中药</v>
        <stp/>
        <stp>EM_S_INFO_INDUSTRY_SW2014</stp>
        <stp>2</stp>
        <stp>600285.SH</stp>
        <stp>3</stp>
        <tr r="C199" s="3"/>
      </tp>
      <tp t="s">
        <v>中药</v>
        <stp/>
        <stp>EM_S_INFO_INDUSTRY_SW2014</stp>
        <stp>2</stp>
        <stp>600085.SH</stp>
        <stp>3</stp>
        <tr r="C186" s="3"/>
      </tp>
      <tp t="s">
        <v>医疗服务</v>
        <stp/>
        <stp>EM_S_INFO_INDUSTRY_SW2014</stp>
        <stp>2</stp>
        <stp>603882.SH</stp>
        <stp>3</stp>
        <tr r="C271" s="3"/>
      </tp>
      <tp t="s">
        <v>医药商业</v>
        <stp/>
        <stp>EM_S_INFO_INDUSTRY_SW2014</stp>
        <stp>2</stp>
        <stp>603883.SH</stp>
        <stp>3</stp>
        <tr r="C272" s="3"/>
      </tp>
      <tp t="s">
        <v>化学制剂</v>
        <stp/>
        <stp>EM_S_INFO_INDUSTRY_SW2014</stp>
        <stp>2</stp>
        <stp>600380.SH</stp>
        <stp>3</stp>
        <tr r="C203" s="3"/>
      </tp>
      <tp t="s">
        <v>生物制品</v>
        <stp/>
        <stp>EM_S_INFO_INDUSTRY_SW2014</stp>
        <stp>2</stp>
        <stp>600080.SH</stp>
        <stp>3</stp>
        <tr r="C185" s="3"/>
      </tp>
      <tp t="s">
        <v>医疗器械</v>
        <stp/>
        <stp>EM_S_INFO_INDUSTRY_SW2014</stp>
        <stp>2</stp>
        <stp>603880.SH</stp>
        <stp>3</stp>
        <tr r="C270" s="3"/>
      </tp>
      <tp t="s">
        <v>中药</v>
        <stp/>
        <stp>EM_S_INFO_INDUSTRY_SW2014</stp>
        <stp>2</stp>
        <stp>600781.SH</stp>
        <stp>3</stp>
        <tr r="C232" s="3"/>
      </tp>
      <tp t="s">
        <v>化学制剂</v>
        <stp/>
        <stp>EM_S_INFO_INDUSTRY_SW2014</stp>
        <stp>2</stp>
        <stp>600079.SH</stp>
        <stp>3</stp>
        <tr r="C184" s="3"/>
      </tp>
      <tp t="s">
        <v>中药</v>
        <stp/>
        <stp>EM_S_INFO_INDUSTRY_SW2014</stp>
        <stp>2</stp>
        <stp>600479.SH</stp>
        <stp>3</stp>
        <tr r="C207" s="3"/>
      </tp>
      <tp t="s">
        <v>化学原料药</v>
        <stp/>
        <stp>EM_S_INFO_INDUSTRY_SW2014</stp>
        <stp>2</stp>
        <stp>603079.SH</stp>
        <stp>3</stp>
        <tr r="C245" s="3"/>
      </tp>
      <tp t="s">
        <v>中药</v>
        <stp/>
        <stp>EM_S_INFO_INDUSTRY_SW2014</stp>
        <stp>2</stp>
        <stp>600976.SH</stp>
        <stp>3</stp>
        <tr r="C241" s="3"/>
      </tp>
      <tp t="s">
        <v>化学制剂</v>
        <stp/>
        <stp>EM_S_INFO_INDUSTRY_SW2014</stp>
        <stp>2</stp>
        <stp>600276.SH</stp>
        <stp>3</stp>
        <tr r="C198" s="3"/>
      </tp>
      <tp t="s">
        <v>医疗器械</v>
        <stp/>
        <stp>EM_S_INFO_INDUSTRY_SW2014</stp>
        <stp>2</stp>
        <stp>603976.SH</stp>
        <stp>3</stp>
        <tr r="C276" s="3"/>
      </tp>
      <tp t="s">
        <v>化学制剂</v>
        <stp/>
        <stp>EM_S_INFO_INDUSTRY_SW2014</stp>
        <stp>2</stp>
        <stp>603676.SH</stp>
        <stp>3</stp>
        <tr r="C265" s="3"/>
      </tp>
      <tp t="s">
        <v>医药商业</v>
        <stp/>
        <stp>EM_S_INFO_INDUSTRY_SW2014</stp>
        <stp>2</stp>
        <stp>600272.SH</stp>
        <stp>3</stp>
        <tr r="C197" s="3"/>
      </tp>
      <tp t="s">
        <v>中药</v>
        <stp/>
        <stp>EM_S_INFO_INDUSTRY_SW2014</stp>
        <stp>2</stp>
        <stp>600572.SH</stp>
        <stp>3</stp>
        <tr r="C219" s="3"/>
      </tp>
      <tp t="s">
        <v>中药</v>
        <stp/>
        <stp>EM_S_INFO_INDUSTRY_SW2014</stp>
        <stp>2</stp>
        <stp>600671.SH</stp>
        <stp>3</stp>
        <tr r="C225" s="3"/>
      </tp>
      <tp t="s">
        <v>中药</v>
        <stp/>
        <stp>EM_S_INFO_INDUSTRY_SW2014</stp>
        <stp>2</stp>
        <stp>600771.SH</stp>
        <stp>3</stp>
        <tr r="C231" s="3"/>
      </tp>
      <tp t="s">
        <v>医药商业</v>
        <stp/>
        <stp>EM_S_INFO_INDUSTRY_SW2014</stp>
        <stp>2</stp>
        <stp>603368.SH</stp>
        <stp>3</stp>
        <tr r="C257" s="3"/>
      </tp>
      <tp t="s">
        <v>化学制剂</v>
        <stp/>
        <stp>EM_S_INFO_INDUSTRY_SW2014</stp>
        <stp>2</stp>
        <stp>603168.SH</stp>
        <stp>3</stp>
        <tr r="C249" s="3"/>
      </tp>
      <tp t="s">
        <v>化学制剂</v>
        <stp/>
        <stp>EM_S_INFO_INDUSTRY_SW2014</stp>
        <stp>2</stp>
        <stp>603669.SH</stp>
        <stp>3</stp>
        <tr r="C264" s="3"/>
      </tp>
      <tp t="s">
        <v>化学制剂</v>
        <stp/>
        <stp>EM_S_INFO_INDUSTRY_SW2014</stp>
        <stp>2</stp>
        <stp>600566.SH</stp>
        <stp>3</stp>
        <tr r="C218" s="3"/>
      </tp>
      <tp t="s">
        <v>生物制品</v>
        <stp/>
        <stp>EM_S_INFO_INDUSTRY_SW2014</stp>
        <stp>2</stp>
        <stp>600867.SH</stp>
        <stp>3</stp>
        <tr r="C239" s="3"/>
      </tp>
      <tp t="s">
        <v>化学原料药</v>
        <stp/>
        <stp>EM_S_INFO_INDUSTRY_SW2014</stp>
        <stp>2</stp>
        <stp>600267.SH</stp>
        <stp>3</stp>
        <tr r="C196" s="3"/>
      </tp>
      <tp t="s">
        <v>医疗服务</v>
        <stp/>
        <stp>EM_S_INFO_INDUSTRY_SW2014</stp>
        <stp>2</stp>
        <stp>600767.SH</stp>
        <stp>3</stp>
        <tr r="C230" s="3"/>
      </tp>
      <tp t="s">
        <v>医疗器械</v>
        <stp/>
        <stp>EM_S_INFO_INDUSTRY_SW2014</stp>
        <stp>2</stp>
        <stp>603367.SH</stp>
        <stp>3</stp>
        <tr r="C256" s="3"/>
      </tp>
      <tp t="s">
        <v>中药</v>
        <stp/>
        <stp>EM_S_INFO_INDUSTRY_SW2014</stp>
        <stp>2</stp>
        <stp>603567.SH</stp>
        <stp>3</stp>
        <tr r="C262" s="3"/>
      </tp>
      <tp t="s">
        <v>化学制剂</v>
        <stp/>
        <stp>EM_S_INFO_INDUSTRY_SW2014</stp>
        <stp>2</stp>
        <stp>600664.SH</stp>
        <stp>3</stp>
        <tr r="C224" s="3"/>
      </tp>
      <tp t="s">
        <v>化学制剂</v>
        <stp/>
        <stp>EM_S_INFO_INDUSTRY_SW2014</stp>
        <stp>2</stp>
        <stp>600062.SH</stp>
        <stp>3</stp>
        <tr r="C183" s="3"/>
      </tp>
      <tp t="s">
        <v>医疗服务</v>
        <stp/>
        <stp>EM_S_INFO_INDUSTRY_SW2014</stp>
        <stp>2</stp>
        <stp>600763.SH</stp>
        <stp>3</stp>
        <tr r="C229" s="3"/>
      </tp>
      <tp t="s">
        <v>中药</v>
        <stp/>
        <stp>EM_S_INFO_INDUSTRY_SW2014</stp>
        <stp>2</stp>
        <stp>603963.SH</stp>
        <stp>3</stp>
        <tr r="C275" s="3"/>
      </tp>
      <tp t="s">
        <v>生物制品</v>
        <stp/>
        <stp>EM_S_INFO_INDUSTRY_SW2014</stp>
        <stp>2</stp>
        <stp>600161.SH</stp>
        <stp>3</stp>
        <tr r="C189" s="3"/>
      </tp>
      <tp t="s">
        <v>中药</v>
        <stp/>
        <stp>EM_S_INFO_INDUSTRY_SW2014</stp>
        <stp>2</stp>
        <stp>603858.SH</stp>
        <stp>3</stp>
        <tr r="C269" s="3"/>
      </tp>
      <tp t="s">
        <v>化学制剂</v>
        <stp/>
        <stp>EM_S_INFO_INDUSTRY_SW2014</stp>
        <stp>2</stp>
        <stp>603658.SH</stp>
        <stp>3</stp>
        <tr r="C263" s="3"/>
      </tp>
      <tp t="s">
        <v>医疗服务</v>
        <stp/>
        <stp>EM_S_INFO_INDUSTRY_SW2014</stp>
        <stp>2</stp>
        <stp>603259.SH</stp>
        <stp>3</stp>
        <tr r="C253" s="3"/>
      </tp>
      <tp t="s">
        <v>医药商业</v>
        <stp/>
        <stp>EM_S_INFO_INDUSTRY_SW2014</stp>
        <stp>2</stp>
        <stp>600056.SH</stp>
        <stp>3</stp>
        <tr r="C182" s="3"/>
      </tp>
      <tp t="s">
        <v>化学原料药</v>
        <stp/>
        <stp>EM_S_INFO_INDUSTRY_SW2014</stp>
        <stp>2</stp>
        <stp>603456.SH</stp>
        <stp>3</stp>
        <tr r="C259" s="3"/>
      </tp>
      <tp t="s">
        <v>中药</v>
        <stp/>
        <stp>EM_S_INFO_INDUSTRY_SW2014</stp>
        <stp>2</stp>
        <stp>600557.SH</stp>
        <stp>3</stp>
        <tr r="C217" s="3"/>
      </tp>
      <tp t="s">
        <v>医疗器械</v>
        <stp/>
        <stp>EM_S_INFO_INDUSTRY_SW2014</stp>
        <stp>2</stp>
        <stp>600055.SH</stp>
        <stp>3</stp>
        <tr r="C181" s="3"/>
      </tp>
      <tp t="s">
        <v>中药</v>
        <stp/>
        <stp>EM_S_INFO_INDUSTRY_SW2014</stp>
        <stp>2</stp>
        <stp>600252.SH</stp>
        <stp>3</stp>
        <tr r="C195" s="3"/>
      </tp>
      <tp t="s">
        <v>中药</v>
        <stp/>
        <stp>EM_S_INFO_INDUSTRY_SW2014</stp>
        <stp>2</stp>
        <stp>600750.SH</stp>
        <stp>3</stp>
        <tr r="C228" s="3"/>
      </tp>
      <tp t="s">
        <v>化学制剂</v>
        <stp/>
        <stp>EM_S_INFO_INDUSTRY_SW2014</stp>
        <stp>2</stp>
        <stp>600851.SH</stp>
        <stp>3</stp>
        <tr r="C238" s="3"/>
      </tp>
      <tp t="s">
        <v>中药</v>
        <stp/>
        <stp>EM_S_INFO_INDUSTRY_SW2014</stp>
        <stp>2</stp>
        <stp>600351.SH</stp>
        <stp>3</stp>
        <tr r="C202" s="3"/>
      </tp>
      <tp t="s">
        <v>生物制品</v>
        <stp/>
        <stp>EM_S_INFO_INDUSTRY_SW2014</stp>
        <stp>2</stp>
        <stp>600645.SH</stp>
        <stp>3</stp>
        <tr r="C223" s="3"/>
      </tp>
      <tp t="s">
        <v>中药</v>
        <stp/>
        <stp>EM_S_INFO_INDUSTRY_SW2014</stp>
        <stp>2</stp>
        <stp>600538.SH</stp>
        <stp>3</stp>
        <tr r="C216" s="3"/>
      </tp>
      <tp t="s">
        <v>化学原料药</v>
        <stp/>
        <stp>EM_S_INFO_INDUSTRY_SW2014</stp>
        <stp>2</stp>
        <stp>603538.SH</stp>
        <stp>3</stp>
        <tr r="C261" s="3"/>
      </tp>
      <tp t="s">
        <v>医药商业</v>
        <stp/>
        <stp>EM_S_INFO_INDUSTRY_SW2014</stp>
        <stp>2</stp>
        <stp>603939.SH</stp>
        <stp>3</stp>
        <tr r="C274" s="3"/>
      </tp>
      <tp t="s">
        <v>中药</v>
        <stp/>
        <stp>EM_S_INFO_INDUSTRY_SW2014</stp>
        <stp>2</stp>
        <stp>603139.SH</stp>
        <stp>3</stp>
        <tr r="C248" s="3"/>
      </tp>
      <tp t="s">
        <v>中药</v>
        <stp/>
        <stp>EM_S_INFO_INDUSTRY_SW2014</stp>
        <stp>2</stp>
        <stp>600436.SH</stp>
        <stp>3</stp>
        <tr r="C206" s="3"/>
      </tp>
      <tp t="s">
        <v>中药</v>
        <stp/>
        <stp>EM_S_INFO_INDUSTRY_SW2014</stp>
        <stp>2</stp>
        <stp>600535.SH</stp>
        <stp>3</stp>
        <tr r="C215" s="3"/>
      </tp>
      <tp t="s">
        <v>中药</v>
        <stp/>
        <stp>EM_S_INFO_INDUSTRY_SW2014</stp>
        <stp>2</stp>
        <stp>600332.SH</stp>
        <stp>3</stp>
        <tr r="C201" s="3"/>
      </tp>
      <tp t="s">
        <v>医药商业</v>
        <stp/>
        <stp>EM_S_INFO_INDUSTRY_SW2014</stp>
        <stp>2</stp>
        <stp>600833.SH</stp>
        <stp>3</stp>
        <tr r="C237" s="3"/>
      </tp>
      <tp t="s">
        <v>医药商业</v>
        <stp/>
        <stp>EM_S_INFO_INDUSTRY_SW2014</stp>
        <stp>2</stp>
        <stp>603233.SH</stp>
        <stp>3</stp>
        <tr r="C252" s="3"/>
      </tp>
      <tp t="s">
        <v>生物制品</v>
        <stp/>
        <stp>EM_S_INFO_INDUSTRY_SW2014</stp>
        <stp>2</stp>
        <stp>600530.SH</stp>
        <stp>3</stp>
        <tr r="C214" s="3"/>
      </tp>
      <tp t="s">
        <v>医药商业</v>
        <stp/>
        <stp>EM_S_INFO_INDUSTRY_SW2014</stp>
        <stp>2</stp>
        <stp>600829.SH</stp>
        <stp>3</stp>
        <tr r="C236" s="3"/>
      </tp>
      <tp t="s">
        <v>中药</v>
        <stp/>
        <stp>EM_S_INFO_INDUSTRY_SW2014</stp>
        <stp>2</stp>
        <stp>600329.SH</stp>
        <stp>3</stp>
        <tr r="C200" s="3"/>
      </tp>
      <tp t="s">
        <v>中药</v>
        <stp/>
        <stp>EM_S_INFO_INDUSTRY_SW2014</stp>
        <stp>2</stp>
        <stp>600129.SH</stp>
        <stp>3</stp>
        <tr r="C188" s="3"/>
      </tp>
      <tp t="s">
        <v>医疗器械</v>
        <stp/>
        <stp>EM_S_INFO_INDUSTRY_SW2014</stp>
        <stp>2</stp>
        <stp>600529.SH</stp>
        <stp>3</stp>
        <tr r="C213" s="3"/>
      </tp>
      <tp t="s">
        <v>化学原料药</v>
        <stp/>
        <stp>EM_S_INFO_INDUSTRY_SW2014</stp>
        <stp>2</stp>
        <stp>603229.SH</stp>
        <stp>3</stp>
        <tr r="C251" s="3"/>
      </tp>
      <tp t="s">
        <v>化学制剂</v>
        <stp/>
        <stp>EM_S_INFO_INDUSTRY_SW2014</stp>
        <stp>2</stp>
        <stp>600227.SH</stp>
        <stp>3</stp>
        <tr r="C194" s="3"/>
      </tp>
      <tp t="s">
        <v>医疗服务</v>
        <stp/>
        <stp>EM_S_INFO_INDUSTRY_SW2014</stp>
        <stp>2</stp>
        <stp>603127.SH</stp>
        <stp>3</stp>
        <tr r="C247" s="3"/>
      </tp>
      <tp t="s">
        <v>中药</v>
        <stp/>
        <stp>EM_S_INFO_INDUSTRY_SW2014</stp>
        <stp>2</stp>
        <stp>600222.SH</stp>
        <stp>3</stp>
        <tr r="C193" s="3"/>
      </tp>
      <tp t="s">
        <v>中药</v>
        <stp/>
        <stp>EM_S_INFO_INDUSTRY_SW2014</stp>
        <stp>2</stp>
        <stp>600422.SH</stp>
        <stp>3</stp>
        <tr r="C205" s="3"/>
      </tp>
      <tp t="s">
        <v>化学制剂</v>
        <stp/>
        <stp>EM_S_INFO_INDUSTRY_SW2014</stp>
        <stp>2</stp>
        <stp>603222.SH</stp>
        <stp>3</stp>
        <tr r="C250" s="3"/>
      </tp>
      <tp t="s">
        <v>化学制剂</v>
        <stp/>
        <stp>EM_S_INFO_INDUSTRY_SW2014</stp>
        <stp>2</stp>
        <stp>600420.SH</stp>
        <stp>3</stp>
        <tr r="C204" s="3"/>
      </tp>
      <tp t="s">
        <v>化学原料药</v>
        <stp/>
        <stp>EM_S_INFO_INDUSTRY_SW2014</stp>
        <stp>2</stp>
        <stp>603520.SH</stp>
        <stp>3</stp>
        <tr r="C260" s="3"/>
      </tp>
      <tp t="s">
        <v>医疗服务</v>
        <stp/>
        <stp>EM_S_INFO_INDUSTRY_SW2014</stp>
        <stp>2</stp>
        <stp>600721.SH</stp>
        <stp>3</stp>
        <tr r="C227" s="3"/>
      </tp>
      <tp t="s">
        <v>化学原料药</v>
        <stp/>
        <stp>EM_S_INFO_INDUSTRY_SW2014</stp>
        <stp>2</stp>
        <stp>600521.SH</stp>
        <stp>3</stp>
        <tr r="C212" s="3"/>
      </tp>
      <tp t="s">
        <v>中药</v>
        <stp/>
        <stp>EM_S_INFO_INDUSTRY_SW2014</stp>
        <stp>2</stp>
        <stp>600518.SH</stp>
        <stp>3</stp>
        <tr r="C211" s="3"/>
      </tp>
      <tp t="s">
        <v>化学原料药</v>
        <stp/>
        <stp>EM_S_INFO_INDUSTRY_SW2014</stp>
        <stp>2</stp>
        <stp>600216.SH</stp>
        <stp>3</stp>
        <tr r="C192" s="3"/>
      </tp>
      <tp t="s">
        <v>医药商业</v>
        <stp/>
        <stp>EM_S_INFO_INDUSTRY_SW2014</stp>
        <stp>2</stp>
        <stp>603716.SH</stp>
        <stp>3</stp>
        <tr r="C267" s="3"/>
      </tp>
      <tp t="s">
        <v>化学原料药</v>
        <stp/>
        <stp>EM_S_INFO_INDUSTRY_SW2014</stp>
        <stp>2</stp>
        <stp>600812.SH</stp>
        <stp>3</stp>
        <tr r="C235" s="3"/>
      </tp>
      <tp t="s">
        <v>中药</v>
        <stp/>
        <stp>EM_S_INFO_INDUSTRY_SW2014</stp>
        <stp>2</stp>
        <stp>600613.SH</stp>
        <stp>3</stp>
        <tr r="C222" s="3"/>
      </tp>
      <tp t="s">
        <v>医药商业</v>
        <stp/>
        <stp>EM_S_INFO_INDUSTRY_SW2014</stp>
        <stp>2</stp>
        <stp>600713.SH</stp>
        <stp>3</stp>
        <tr r="C226" s="3"/>
      </tp>
      <tp t="s">
        <v>化学制剂</v>
        <stp/>
        <stp>EM_S_INFO_INDUSTRY_SW2014</stp>
        <stp>2</stp>
        <stp>600513.SH</stp>
        <stp>3</stp>
        <tr r="C210" s="3"/>
      </tp>
      <tp t="s">
        <v>中药</v>
        <stp/>
        <stp>EM_S_INFO_INDUSTRY_SW2014</stp>
        <stp>2</stp>
        <stp>600211.SH</stp>
        <stp>3</stp>
        <tr r="C191" s="3"/>
      </tp>
      <tp t="s">
        <v>医药商业</v>
        <stp/>
        <stp>EM_S_INFO_INDUSTRY_SW2014</stp>
        <stp>2</stp>
        <stp>600511.SH</stp>
        <stp>3</stp>
        <tr r="C209" s="3"/>
      </tp>
      <tp t="s">
        <v>化学制剂</v>
        <stp/>
        <stp>EM_S_INFO_INDUSTRY_SW2014</stp>
        <stp>2</stp>
        <stp>603811.SH</stp>
        <stp>3</stp>
        <tr r="C268" s="3"/>
      </tp>
      <tp t="s">
        <v>医疗服务</v>
        <stp/>
        <stp>EM_S_INFO_INDUSTRY_SW2014</stp>
        <stp>2</stp>
        <stp>603108.SH</stp>
        <stp>3</stp>
        <tr r="C246" s="3"/>
      </tp>
      <tp t="s">
        <v>医疗器械</v>
        <stp/>
        <stp>EM_S_INFO_INDUSTRY_SW2014</stp>
        <stp>2</stp>
        <stp>603309.SH</stp>
        <stp>3</stp>
        <tr r="C255" s="3"/>
      </tp>
      <tp t="s">
        <v>医药商业</v>
        <stp/>
        <stp>EM_S_INFO_INDUSTRY_SW2014</stp>
        <stp>2</stp>
        <stp>601607.SH</stp>
        <stp>3</stp>
        <tr r="C244" s="3"/>
      </tp>
      <tp t="s">
        <v>化学原料药</v>
        <stp/>
        <stp>EM_S_INFO_INDUSTRY_SW2014</stp>
        <stp>2</stp>
        <stp>603707.SH</stp>
        <stp>3</stp>
        <tr r="C266" s="3"/>
      </tp>
      <tp t="s">
        <v>医疗器械</v>
        <stp/>
        <stp>EM_S_INFO_INDUSTRY_SW2014</stp>
        <stp>2</stp>
        <stp>603301.SH</stp>
        <stp>3</stp>
        <tr r="C25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volatileDependencies" Target="volatileDependencie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53</xdr:row>
      <xdr:rowOff>123825</xdr:rowOff>
    </xdr:from>
    <xdr:to>
      <xdr:col>3</xdr:col>
      <xdr:colOff>66675</xdr:colOff>
      <xdr:row>56</xdr:row>
      <xdr:rowOff>38100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B9AE29D-9FDB-49EB-9FE2-CB216B42DFB8}"/>
            </a:ext>
          </a:extLst>
        </xdr:cNvPr>
        <xdr:cNvSpPr txBox="1"/>
      </xdr:nvSpPr>
      <xdr:spPr>
        <a:xfrm>
          <a:off x="990600" y="7019925"/>
          <a:ext cx="13239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原材料</a:t>
          </a:r>
        </a:p>
      </xdr:txBody>
    </xdr:sp>
    <xdr:clientData/>
  </xdr:twoCellAnchor>
  <xdr:twoCellAnchor>
    <xdr:from>
      <xdr:col>3</xdr:col>
      <xdr:colOff>714375</xdr:colOff>
      <xdr:row>53</xdr:row>
      <xdr:rowOff>114300</xdr:rowOff>
    </xdr:from>
    <xdr:to>
      <xdr:col>5</xdr:col>
      <xdr:colOff>476250</xdr:colOff>
      <xdr:row>56</xdr:row>
      <xdr:rowOff>28575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3F82CD2-385D-43AB-9AB2-FC46CEF0911F}"/>
            </a:ext>
          </a:extLst>
        </xdr:cNvPr>
        <xdr:cNvSpPr txBox="1"/>
      </xdr:nvSpPr>
      <xdr:spPr>
        <a:xfrm>
          <a:off x="2962275" y="7010400"/>
          <a:ext cx="13239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产品</a:t>
          </a:r>
        </a:p>
      </xdr:txBody>
    </xdr:sp>
    <xdr:clientData/>
  </xdr:twoCellAnchor>
  <xdr:twoCellAnchor>
    <xdr:from>
      <xdr:col>6</xdr:col>
      <xdr:colOff>190500</xdr:colOff>
      <xdr:row>53</xdr:row>
      <xdr:rowOff>142875</xdr:rowOff>
    </xdr:from>
    <xdr:to>
      <xdr:col>8</xdr:col>
      <xdr:colOff>142875</xdr:colOff>
      <xdr:row>56</xdr:row>
      <xdr:rowOff>57150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696F3308-726D-42AB-9F59-AFBE13C0E433}"/>
            </a:ext>
          </a:extLst>
        </xdr:cNvPr>
        <xdr:cNvSpPr txBox="1"/>
      </xdr:nvSpPr>
      <xdr:spPr>
        <a:xfrm>
          <a:off x="4781550" y="7038975"/>
          <a:ext cx="13239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流通</a:t>
          </a:r>
        </a:p>
      </xdr:txBody>
    </xdr:sp>
    <xdr:clientData/>
  </xdr:twoCellAnchor>
  <xdr:twoCellAnchor>
    <xdr:from>
      <xdr:col>8</xdr:col>
      <xdr:colOff>666750</xdr:colOff>
      <xdr:row>53</xdr:row>
      <xdr:rowOff>123825</xdr:rowOff>
    </xdr:from>
    <xdr:to>
      <xdr:col>10</xdr:col>
      <xdr:colOff>619125</xdr:colOff>
      <xdr:row>56</xdr:row>
      <xdr:rowOff>38100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A2A6888-24E2-4B70-8ABE-D2B8266F4A0E}"/>
            </a:ext>
          </a:extLst>
        </xdr:cNvPr>
        <xdr:cNvSpPr txBox="1"/>
      </xdr:nvSpPr>
      <xdr:spPr>
        <a:xfrm>
          <a:off x="6629400" y="7019925"/>
          <a:ext cx="13239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应用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DQ_CLOSE"/>
      <definedName name="EM_S_INFO_INDUSTRY_SW2014"/>
      <definedName name="EM_S_STM07_IS"/>
      <definedName name="EM_S_VAL_PE_TTM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孙凼巍" refreshedDate="43239.681955208333" createdVersion="6" refreshedVersion="6" minRefreshableVersion="3" recordCount="277" xr:uid="{216C5F22-483C-4BE1-9317-D3F6B718FFBB}">
  <cacheSource type="worksheet">
    <worksheetSource ref="A1:M278" sheet="医药行业A股"/>
  </cacheSource>
  <cacheFields count="13">
    <cacheField name="代码" numFmtId="0">
      <sharedItems/>
    </cacheField>
    <cacheField name="股票简称" numFmtId="0">
      <sharedItems/>
    </cacheField>
    <cacheField name="申万行业3级" numFmtId="0">
      <sharedItems count="7">
        <s v="生物制品"/>
        <s v="医药商业"/>
        <s v="医疗服务"/>
        <s v="化学制剂"/>
        <s v="中药"/>
        <s v="化学原料药"/>
        <s v="医疗器械"/>
      </sharedItems>
    </cacheField>
    <cacheField name="2015收入" numFmtId="1">
      <sharedItems containsSemiMixedTypes="0" containsString="0" containsNumber="1" minValue="50.338034" maxValue="105516.58730325999"/>
    </cacheField>
    <cacheField name="2016收入" numFmtId="1">
      <sharedItems containsSemiMixedTypes="0" containsString="0" containsNumber="1" minValue="72.151502640000004" maxValue="120764.66033992999"/>
    </cacheField>
    <cacheField name="2017收入" numFmtId="1">
      <sharedItems containsSemiMixedTypes="0" containsString="0" containsNumber="1" minValue="44.111203509999996" maxValue="130847.18188459"/>
    </cacheField>
    <cacheField name="16 YoY" numFmtId="9">
      <sharedItems containsSemiMixedTypes="0" containsString="0" containsNumber="1" minValue="-1.4302001344594801" maxValue="5.4661736545527457"/>
    </cacheField>
    <cacheField name="17 YoY" numFmtId="9">
      <sharedItems containsSemiMixedTypes="0" containsString="0" containsNumber="1" minValue="-1.9483611002701462" maxValue="9.7020940747576834"/>
    </cacheField>
    <cacheField name="2015净利润" numFmtId="176">
      <sharedItems containsSemiMixedTypes="0" containsString="0" containsNumber="1" minValue="-924.65281820000007" maxValue="3533.70201013"/>
    </cacheField>
    <cacheField name="2016净利润" numFmtId="176">
      <sharedItems containsSemiMixedTypes="0" containsString="0" containsNumber="1" minValue="-432.40549710000005" maxValue="3829.7126595199998"/>
    </cacheField>
    <cacheField name="2017净利润" numFmtId="176">
      <sharedItems containsSemiMixedTypes="0" containsString="0" containsNumber="1" minValue="-694.40742037999996" maxValue="4672.7308557299993"/>
    </cacheField>
    <cacheField name="16 YoY2" numFmtId="9">
      <sharedItems containsSemiMixedTypes="0" containsString="0" containsNumber="1" minValue="-11.279874996729959" maxValue="28.878146067484902"/>
    </cacheField>
    <cacheField name="17 YoY2" numFmtId="9">
      <sharedItems containsSemiMixedTypes="0" containsString="0" containsNumber="1" minValue="-20.595443642735653" maxValue="34.756898541654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s v="000004.SZ"/>
    <s v="国农科技"/>
    <x v="0"/>
    <n v="120.45442248000001"/>
    <n v="287.67002657999996"/>
    <n v="138.60584197999998"/>
    <n v="0.38820643241856945"/>
    <n v="-1.518177671730933"/>
    <n v="6.8571517100000001"/>
    <n v="39.716316219999996"/>
    <n v="5.8922414100000005"/>
    <n v="3.7919553044277032"/>
    <n v="-1.8516417943355776"/>
  </r>
  <r>
    <s v="000028.SZ"/>
    <s v="国药一致"/>
    <x v="1"/>
    <n v="25993.13927784"/>
    <n v="41248.42932291"/>
    <n v="41263.629118849996"/>
    <n v="-0.41310320842717019"/>
    <n v="-0.99963150606727336"/>
    <n v="787.34790922000002"/>
    <n v="1281.8803064799999"/>
    <n v="1156.7388460899999"/>
    <n v="-0.37190104721314732"/>
    <n v="-1.0976233582475685"/>
  </r>
  <r>
    <s v="000078.SZ"/>
    <s v="海王生物"/>
    <x v="1"/>
    <n v="11117.734985589999"/>
    <n v="13605.921667979999"/>
    <n v="24939.637653310001"/>
    <n v="-0.776196618680423"/>
    <n v="-0.16700123211773132"/>
    <n v="518.48800658999994"/>
    <n v="498.84563424999999"/>
    <n v="820.82971596000004"/>
    <n v="-1.0378839473437085"/>
    <n v="-0.3545416465474458"/>
  </r>
  <r>
    <s v="000150.SZ"/>
    <s v="宜华健康"/>
    <x v="2"/>
    <n v="1031.2263244199999"/>
    <n v="1296.4571445399999"/>
    <n v="2116.1732311800001"/>
    <n v="-0.74280057263940025"/>
    <n v="-0.3677260447117624"/>
    <n v="55.060945780000004"/>
    <n v="742.73614220000002"/>
    <n v="184.315752"/>
    <n v="11.489345881700908"/>
    <n v="-1.7518422202344257"/>
  </r>
  <r>
    <s v="000153.SZ"/>
    <s v="丰原药业"/>
    <x v="3"/>
    <n v="1554.2945389400002"/>
    <n v="2033.6833957000001"/>
    <n v="2578.1054368800001"/>
    <n v="-0.69157142050635123"/>
    <n v="-0.7322975432994534"/>
    <n v="31.46784062"/>
    <n v="45.71124021"/>
    <n v="65.348141380000001"/>
    <n v="-0.54736647607947631"/>
    <n v="-0.57041416772358444"/>
  </r>
  <r>
    <s v="000403.SZ"/>
    <s v="ST生化"/>
    <x v="0"/>
    <n v="500.26928313000002"/>
    <n v="567.43643485000007"/>
    <n v="685.37811722000004"/>
    <n v="-0.86573800554021629"/>
    <n v="-0.79214996583506758"/>
    <n v="66.839979889999995"/>
    <n v="44.320608460000003"/>
    <n v="31.955614219999998"/>
    <n v="-1.3369146948736461"/>
    <n v="-1.2789897221550917"/>
  </r>
  <r>
    <s v="000411.SZ"/>
    <s v="英特集团"/>
    <x v="1"/>
    <n v="15466.436916069999"/>
    <n v="17257.326550139998"/>
    <n v="18907.33104058"/>
    <n v="-0.88420800189543192"/>
    <n v="-0.90438817474734423"/>
    <n v="153.90244268000001"/>
    <n v="191.87885297999998"/>
    <n v="191.45106267"/>
    <n v="-0.75324361563927866"/>
    <n v="-1.0022294812761079"/>
  </r>
  <r>
    <s v="000423.SZ"/>
    <s v="东阿阿胶"/>
    <x v="4"/>
    <n v="5449.6631577700009"/>
    <n v="6317.1352862399999"/>
    <n v="7372.3403321800006"/>
    <n v="-0.84082096390981931"/>
    <n v="-0.83296146146522287"/>
    <n v="1637.81356145"/>
    <n v="1855.1398685499998"/>
    <n v="2043.9948025699998"/>
    <n v="-0.86730705361384652"/>
    <n v="-0.89819908610577626"/>
  </r>
  <r>
    <s v="000503.SZ"/>
    <s v="海虹控股"/>
    <x v="2"/>
    <n v="193.82732293000001"/>
    <n v="216.83334758000001"/>
    <n v="183.99371496999998"/>
    <n v="-0.88130659649925347"/>
    <n v="-1.1514510243766076"/>
    <n v="9.6438640299999996"/>
    <n v="13.102480119999999"/>
    <n v="-0.29972010999999998"/>
    <n v="-0.64136614958060545"/>
    <n v="-2.0228750669533548"/>
  </r>
  <r>
    <s v="000513.SZ"/>
    <s v="丽珠集团"/>
    <x v="3"/>
    <n v="6620.5165367299996"/>
    <n v="7651.77528549"/>
    <n v="8530.9685965400004"/>
    <n v="-0.84423288680895603"/>
    <n v="-0.8850994340205981"/>
    <n v="659.56337791999999"/>
    <n v="829.91550891999998"/>
    <n v="4487.7023834600004"/>
    <n v="-0.74171984573003025"/>
    <n v="3.4074207979316053"/>
  </r>
  <r>
    <s v="000518.SZ"/>
    <s v="四环生物"/>
    <x v="0"/>
    <n v="237.84381019999998"/>
    <n v="327.31330133"/>
    <n v="346.05464661000002"/>
    <n v="-0.62383090375668715"/>
    <n v="-0.94274187696055523"/>
    <n v="-112.90343659"/>
    <n v="5.6086619899999999"/>
    <n v="10.65033519"/>
    <n v="4.9676627739573709E-2"/>
    <n v="-0.10109163130367216"/>
  </r>
  <r>
    <s v="000538.SZ"/>
    <s v="云南白药"/>
    <x v="4"/>
    <n v="20738.126205080003"/>
    <n v="22410.65440431"/>
    <n v="24314.61404421"/>
    <n v="-0.91935008097210369"/>
    <n v="-0.91504221137184505"/>
    <n v="2755.5811100999999"/>
    <n v="2930.8896030800001"/>
    <n v="3132.5341704499997"/>
    <n v="-0.93638057238183114"/>
    <n v="-0.93120021744998649"/>
  </r>
  <r>
    <s v="000566.SZ"/>
    <s v="海南海药"/>
    <x v="3"/>
    <n v="1678.2793246199999"/>
    <n v="1543.98038034"/>
    <n v="1824.5215945799998"/>
    <n v="-1.080021807043597"/>
    <n v="-0.81830001351557213"/>
    <n v="197.69250508000002"/>
    <n v="159.33358534999999"/>
    <n v="81.206688589999999"/>
    <n v="-1.1940332523707835"/>
    <n v="-1.4903353965730615"/>
  </r>
  <r>
    <s v="000590.SZ"/>
    <s v="启迪古汉"/>
    <x v="4"/>
    <n v="294.71955510000004"/>
    <n v="317.41050447000003"/>
    <n v="343.53919875000003"/>
    <n v="-0.92300833461050513"/>
    <n v="-0.91768169637728692"/>
    <n v="22.37228232"/>
    <n v="50.108188579999997"/>
    <n v="9.9059573800000003"/>
    <n v="0.23974415588368969"/>
    <n v="-1.8023086114121909"/>
  </r>
  <r>
    <s v="000597.SZ"/>
    <s v="东北制药"/>
    <x v="5"/>
    <n v="3834.4320306700001"/>
    <n v="4814.4016599799997"/>
    <n v="5676.3515546000008"/>
    <n v="-0.74442899979145882"/>
    <n v="-0.82096427438013519"/>
    <n v="-392.15010141000005"/>
    <n v="26.345157399999998"/>
    <n v="92.057730809999995"/>
    <n v="6.7181309670134803E-2"/>
    <n v="1.49429420414091"/>
  </r>
  <r>
    <s v="000623.SZ"/>
    <s v="吉林敖东"/>
    <x v="4"/>
    <n v="2334.7608371300003"/>
    <n v="2736.6970773899998"/>
    <n v="2976.7716445100004"/>
    <n v="-0.8278469323846982"/>
    <n v="-0.91227579804011016"/>
    <n v="2601.8294309799999"/>
    <n v="1655.8414497799999"/>
    <n v="1845.1462439300001"/>
    <n v="-1.3635857024046676"/>
    <n v="-0.88567456493183472"/>
  </r>
  <r>
    <s v="000650.SZ"/>
    <s v="仁和药业"/>
    <x v="4"/>
    <n v="2523.8426638200003"/>
    <n v="3567.0782602899999"/>
    <n v="3843.7713514799998"/>
    <n v="-0.58664792721627324"/>
    <n v="-0.9224314492142639"/>
    <n v="435.58874760000003"/>
    <n v="430.79176668999997"/>
    <n v="441.15142936000001"/>
    <n v="-1.0110126373475679"/>
    <n v="-0.97595204116922019"/>
  </r>
  <r>
    <s v="000661.SZ"/>
    <s v="长春高新"/>
    <x v="0"/>
    <n v="2402.0896413099999"/>
    <n v="2897.4398033400003"/>
    <n v="4102.2615780999995"/>
    <n v="-0.79378364840711901"/>
    <n v="-0.58417711616608892"/>
    <n v="538.49754110000003"/>
    <n v="676.91954749000001"/>
    <n v="927.61183308"/>
    <n v="-0.7429477466002119"/>
    <n v="-0.62965719261681774"/>
  </r>
  <r>
    <s v="000705.SZ"/>
    <s v="浙江震元"/>
    <x v="1"/>
    <n v="2163.5055488200001"/>
    <n v="2440.0038925100002"/>
    <n v="2577.9160469000003"/>
    <n v="-0.87219892094069018"/>
    <n v="-0.94347871541789563"/>
    <n v="37.067310490000004"/>
    <n v="46.754074840000001"/>
    <n v="62.949918320000002"/>
    <n v="-0.73867096851784575"/>
    <n v="-0.65359503881908054"/>
  </r>
  <r>
    <s v="000739.SZ"/>
    <s v="普洛药业"/>
    <x v="5"/>
    <n v="4337.9411877299999"/>
    <n v="4772.18887885"/>
    <n v="5551.7630651300005"/>
    <n v="-0.89989544064168436"/>
    <n v="-0.83664221889141532"/>
    <n v="208.23030231000001"/>
    <n v="262.89708440999999"/>
    <n v="256.59208940999997"/>
    <n v="-0.73746961180214998"/>
    <n v="-1.0239827498054983"/>
  </r>
  <r>
    <s v="000756.SZ"/>
    <s v="新华制药"/>
    <x v="5"/>
    <n v="3597.03320979"/>
    <n v="4014.9630657399998"/>
    <n v="4515.71678419"/>
    <n v="-0.88381262235429869"/>
    <n v="-0.87527812578826147"/>
    <n v="94.008750569999989"/>
    <n v="133.04727387"/>
    <n v="221.24875188999999"/>
    <n v="-0.58473521812279083"/>
    <n v="-0.33706662711344737"/>
  </r>
  <r>
    <s v="000766.SZ"/>
    <s v="通化金马"/>
    <x v="4"/>
    <n v="197.55872128000001"/>
    <n v="850.08337107"/>
    <n v="1521.4102943599999"/>
    <n v="2.302940237526526"/>
    <n v="-0.21028107814295838"/>
    <n v="6.8631160499999995"/>
    <n v="211.92029987000001"/>
    <n v="257.08898391999998"/>
    <n v="28.878146067484902"/>
    <n v="-0.78686004088467143"/>
  </r>
  <r>
    <s v="000788.SZ"/>
    <s v="北大医药"/>
    <x v="5"/>
    <n v="2010.72635141"/>
    <n v="2070.2624568900001"/>
    <n v="2145.9180885999999"/>
    <n v="-0.97039074688693916"/>
    <n v="-0.96345601908675305"/>
    <n v="11.723078869999998"/>
    <n v="11.16715005"/>
    <n v="33.139784630000001"/>
    <n v="-1.0474217418619141"/>
    <n v="0.96761344493620394"/>
  </r>
  <r>
    <s v="000790.SZ"/>
    <s v="泰合健康"/>
    <x v="4"/>
    <n v="463.31185192999999"/>
    <n v="575.19422165000003"/>
    <n v="590.94888829000001"/>
    <n v="-0.75851606373992797"/>
    <n v="-0.9726098315195062"/>
    <n v="-37.407972749999999"/>
    <n v="82.497356640000007"/>
    <n v="171.66702122999999"/>
    <n v="2.2053415508863683"/>
    <n v="8.087905142362839E-2"/>
  </r>
  <r>
    <s v="000908.SZ"/>
    <s v="景峰医药"/>
    <x v="3"/>
    <n v="2459.0386812699999"/>
    <n v="2640.5036299499998"/>
    <n v="2583.6523352199997"/>
    <n v="-0.92620492306112068"/>
    <n v="-1.0215304739918409"/>
    <n v="370.19348297000005"/>
    <n v="388.10439018"/>
    <n v="185.21685113000001"/>
    <n v="-0.95161744321833075"/>
    <n v="-1.5227653800976131"/>
  </r>
  <r>
    <s v="000915.SZ"/>
    <s v="山大华特"/>
    <x v="3"/>
    <n v="1232.9663483900001"/>
    <n v="1544.72506868"/>
    <n v="1767.2331952300001"/>
    <n v="-0.74714742158446379"/>
    <n v="-0.85595616264573349"/>
    <n v="261.47285306999999"/>
    <n v="350.95675419999998"/>
    <n v="450.83211041999999"/>
    <n v="-0.65776982168759268"/>
    <n v="-0.71541976319086886"/>
  </r>
  <r>
    <s v="000919.SZ"/>
    <s v="金陵药业"/>
    <x v="4"/>
    <n v="3221.3753853000003"/>
    <n v="3578.6527744499999"/>
    <n v="3191.81186389"/>
    <n v="-0.88909166228178427"/>
    <n v="-1.108096799254142"/>
    <n v="262.00429687000002"/>
    <n v="222.33435897000001"/>
    <n v="172.93092859000001"/>
    <n v="-1.1514094935614099"/>
    <n v="-1.2222033095058695"/>
  </r>
  <r>
    <s v="000952.SZ"/>
    <s v="广济药业"/>
    <x v="5"/>
    <n v="560.35547196000005"/>
    <n v="714.72395330999996"/>
    <n v="801.55632569000011"/>
    <n v="-0.72451686639187629"/>
    <n v="-0.87850921747079325"/>
    <n v="18.415716190000001"/>
    <n v="145.31690346000002"/>
    <n v="106.05539062000001"/>
    <n v="5.8909178421694612"/>
    <n v="-1.2701785677039776"/>
  </r>
  <r>
    <s v="000963.SZ"/>
    <s v="华东医药"/>
    <x v="1"/>
    <n v="21727.383494049998"/>
    <n v="25379.667502880002"/>
    <n v="27831.823148070001"/>
    <n v="-0.83190410341723042"/>
    <n v="-0.90338109650523446"/>
    <n v="1152.16646812"/>
    <n v="1535.4102647699999"/>
    <n v="1888.2156932099999"/>
    <n v="-0.6673711592428635"/>
    <n v="-0.77022074390465978"/>
  </r>
  <r>
    <s v="000989.SZ"/>
    <s v="九芝堂"/>
    <x v="4"/>
    <n v="871.51268071000004"/>
    <n v="2673.7980434699998"/>
    <n v="3836.5658851599997"/>
    <n v="1.0679967172614426"/>
    <n v="-0.56512503084152765"/>
    <n v="471.03152279"/>
    <n v="651.95575538000003"/>
    <n v="721.36111511000001"/>
    <n v="-0.61589782459068776"/>
    <n v="-0.89354283759709086"/>
  </r>
  <r>
    <s v="000999.SZ"/>
    <s v="华润三九"/>
    <x v="4"/>
    <n v="7900.1895636099998"/>
    <n v="8981.7210805800005"/>
    <n v="11119.916379780001"/>
    <n v="-0.8631005612888365"/>
    <n v="-0.76193924527191781"/>
    <n v="1274.6986683800001"/>
    <n v="1207.7594737300001"/>
    <n v="1326.4771003199999"/>
    <n v="-1.0525137401571716"/>
    <n v="-0.90170424726758169"/>
  </r>
  <r>
    <s v="002001.SZ"/>
    <s v="新和成"/>
    <x v="5"/>
    <n v="3822.54297163"/>
    <n v="4696.2773276099997"/>
    <n v="6235.1081501899998"/>
    <n v="-0.77142589044396703"/>
    <n v="-0.67232965277986845"/>
    <n v="389.83585873999999"/>
    <n v="1225.38478278"/>
    <n v="1713.8019626500002"/>
    <n v="1.1433352148276006"/>
    <n v="-0.60141729623739881"/>
  </r>
  <r>
    <s v="002007.SZ"/>
    <s v="华兰生物"/>
    <x v="0"/>
    <n v="1471.7633082"/>
    <n v="1934.66966301"/>
    <n v="2368.1765692800004"/>
    <n v="-0.68547499979725335"/>
    <n v="-0.77592717012187951"/>
    <n v="581.99864616000002"/>
    <n v="771.36441561000004"/>
    <n v="803.69623992999993"/>
    <n v="-0.67462850523892703"/>
    <n v="-0.95808489001345531"/>
  </r>
  <r>
    <s v="002019.SZ"/>
    <s v="亿帆医药"/>
    <x v="5"/>
    <n v="2434.9297658400001"/>
    <n v="3504.6009530799997"/>
    <n v="4373.2939787599998"/>
    <n v="-0.56069731363648367"/>
    <n v="-0.7521278350059929"/>
    <n v="361.96154068999999"/>
    <n v="683.39572322000004"/>
    <n v="1265.65759983"/>
    <n v="-0.11196592345900469"/>
    <n v="-0.14798723956521298"/>
  </r>
  <r>
    <s v="002020.SZ"/>
    <s v="京新药业"/>
    <x v="5"/>
    <n v="1415.6963569500001"/>
    <n v="1875.4609152"/>
    <n v="2219.06597018"/>
    <n v="-0.67523787428504489"/>
    <n v="-0.81678900786724329"/>
    <n v="166.61721284000001"/>
    <n v="216.72880776"/>
    <n v="267.02608494999998"/>
    <n v="-0.69924118843518657"/>
    <n v="-0.76792528086207201"/>
  </r>
  <r>
    <s v="002022.SZ"/>
    <s v="科华生物"/>
    <x v="6"/>
    <n v="1155.7833433699998"/>
    <n v="1396.6720889400001"/>
    <n v="1594.11621229"/>
    <n v="-0.79157967022813824"/>
    <n v="-0.85863244142019801"/>
    <n v="209.85740952"/>
    <n v="230.82828058999999"/>
    <n v="221.41900998"/>
    <n v="-0.90007085707402001"/>
    <n v="-1.0407630754167114"/>
  </r>
  <r>
    <s v="002030.SZ"/>
    <s v="达安基因"/>
    <x v="0"/>
    <n v="1474.33910216"/>
    <n v="1612.5604718099999"/>
    <n v="1542.4293450999999"/>
    <n v="-0.90624858999703883"/>
    <n v="-1.0434905406252963"/>
    <n v="117.75255423"/>
    <n v="135.91246107000001"/>
    <n v="96.120587319999998"/>
    <n v="-0.84577908344536468"/>
    <n v="-1.2927757575481302"/>
  </r>
  <r>
    <s v="002038.SZ"/>
    <s v="双鹭药业"/>
    <x v="0"/>
    <n v="1156.54815134"/>
    <n v="1009.84741387"/>
    <n v="1242.0762694300001"/>
    <n v="-1.1268436055170117"/>
    <n v="-0.77003569809617245"/>
    <n v="577.21712809999997"/>
    <n v="447.38553067999999"/>
    <n v="528.75851795999995"/>
    <n v="-1.2249267928818415"/>
    <n v="-0.81811439642154327"/>
  </r>
  <r>
    <s v="002044.SZ"/>
    <s v="美年健康"/>
    <x v="2"/>
    <n v="2101.4821380899998"/>
    <n v="3081.8607484600002"/>
    <n v="6233.0507892700007"/>
    <n v="-0.53348230156214926"/>
    <n v="2.249591983824839E-2"/>
    <n v="286.16023318999999"/>
    <n v="378.51548367999999"/>
    <n v="694.32619520000003"/>
    <n v="-0.67726036053136895"/>
    <n v="-0.16565972823719688"/>
  </r>
  <r>
    <s v="002099.SZ"/>
    <s v="海翔药业"/>
    <x v="5"/>
    <n v="2464.49553358"/>
    <n v="2433.8620719"/>
    <n v="2308.9221702899999"/>
    <n v="-1.0124299116239424"/>
    <n v="-1.0513340106871649"/>
    <n v="509.49669688"/>
    <n v="224.56249007"/>
    <n v="342.35667144000001"/>
    <n v="-1.5592464260413244"/>
    <n v="-0.47545032416909194"/>
  </r>
  <r>
    <s v="002102.SZ"/>
    <s v="冠福股份"/>
    <x v="5"/>
    <n v="1316.2334341199999"/>
    <n v="887.20694879999996"/>
    <n v="9735.8687856800007"/>
    <n v="-1.3259501500255051"/>
    <n v="8.9736164700336722"/>
    <n v="191.30190236000001"/>
    <n v="247.51871905000002"/>
    <n v="278.16669024999999"/>
    <n v="-0.70613561079905618"/>
    <n v="-0.87617917821476388"/>
  </r>
  <r>
    <s v="002107.SZ"/>
    <s v="沃华医药"/>
    <x v="4"/>
    <n v="468.92366887000003"/>
    <n v="562.84561766000002"/>
    <n v="726.64614073999996"/>
    <n v="-0.79970738304523925"/>
    <n v="-0.7089778832053597"/>
    <n v="81.928389379999999"/>
    <n v="61.453894750000003"/>
    <n v="80.797936079999999"/>
    <n v="-1.2499072029237053"/>
    <n v="-0.68522676376016034"/>
  </r>
  <r>
    <s v="002118.SZ"/>
    <s v="紫鑫药业"/>
    <x v="4"/>
    <n v="633.26002820000008"/>
    <n v="819.51554734000001"/>
    <n v="1327.2308392699999"/>
    <n v="-0.70587829509874644"/>
    <n v="-0.38046899344624707"/>
    <n v="39.232133879999999"/>
    <n v="162.67377825999998"/>
    <n v="371.41352315"/>
    <n v="2.1464422699405814"/>
    <n v="0.28318003751270382"/>
  </r>
  <r>
    <s v="002166.SZ"/>
    <s v="莱茵生物"/>
    <x v="4"/>
    <n v="514.47124429999997"/>
    <n v="571.44823137000003"/>
    <n v="801.26268751999999"/>
    <n v="-0.88925136691065387"/>
    <n v="-0.59783853806137655"/>
    <n v="75.290260110000006"/>
    <n v="69.554648540000002"/>
    <n v="205.88823958"/>
    <n v="-1.0761799940871528"/>
    <n v="0.96009316273945733"/>
  </r>
  <r>
    <s v="002198.SZ"/>
    <s v="嘉应制药"/>
    <x v="4"/>
    <n v="475.80504429000001"/>
    <n v="449.95086863"/>
    <n v="468.08073566000002"/>
    <n v="-1.0543377502409201"/>
    <n v="-0.95970700737793568"/>
    <n v="66.354921060000009"/>
    <n v="55.172042099999999"/>
    <n v="-214.76169331"/>
    <n v="-1.1685312676340633"/>
    <n v="-5.8925819153248273"/>
  </r>
  <r>
    <s v="002219.SZ"/>
    <s v="恒康医疗"/>
    <x v="2"/>
    <n v="1181.7282231500001"/>
    <n v="2175.2211873900001"/>
    <n v="3399.3241435"/>
    <n v="-0.15928811314012836"/>
    <n v="-0.43725127209763248"/>
    <n v="322.11049076"/>
    <n v="396.16789906000002"/>
    <n v="222.70532115"/>
    <n v="-0.77008694089637975"/>
    <n v="-1.4378511694702678"/>
  </r>
  <r>
    <s v="002223.SZ"/>
    <s v="鱼跃医疗"/>
    <x v="6"/>
    <n v="2103.7372702399998"/>
    <n v="2632.5947373499998"/>
    <n v="3541.5627110500004"/>
    <n v="-0.7486104968565459"/>
    <n v="-0.65472544603846683"/>
    <n v="366.68105877999994"/>
    <n v="501.58519577999999"/>
    <n v="627.54165991000002"/>
    <n v="-0.63209406711967797"/>
    <n v="-0.74888321029066862"/>
  </r>
  <r>
    <s v="002252.SZ"/>
    <s v="上海莱士"/>
    <x v="0"/>
    <n v="2013.3216292499999"/>
    <n v="2326.2503487499998"/>
    <n v="1927.74842511"/>
    <n v="-0.84457092450917948"/>
    <n v="-1.1713065508422742"/>
    <n v="1480.42823486"/>
    <n v="1650.4126922"/>
    <n v="831.95499473999996"/>
    <n v="-0.88517886018563063"/>
    <n v="-1.4959109326583013"/>
  </r>
  <r>
    <s v="002262.SZ"/>
    <s v="恩华药业"/>
    <x v="3"/>
    <n v="2766.5676228699999"/>
    <n v="3017.7857600000002"/>
    <n v="3393.6769559899999"/>
    <n v="-0.90919501296361227"/>
    <n v="-0.87544139117748387"/>
    <n v="255.28136952"/>
    <n v="301.68583883999997"/>
    <n v="375.25198417000001"/>
    <n v="-0.81822226429114941"/>
    <n v="-0.75614982256752172"/>
  </r>
  <r>
    <s v="002275.SZ"/>
    <s v="桂林三金"/>
    <x v="4"/>
    <n v="1371.8212074600001"/>
    <n v="1525.2239964100002"/>
    <n v="1616.01618796"/>
    <n v="-0.88817581466462858"/>
    <n v="-0.94047288020402098"/>
    <n v="376.67283542000001"/>
    <n v="393.66003616"/>
    <n v="464.40233376999998"/>
    <n v="-0.9549019755537751"/>
    <n v="-0.82029596323756027"/>
  </r>
  <r>
    <s v="002287.SZ"/>
    <s v="奇正藏药"/>
    <x v="4"/>
    <n v="994.72783002999995"/>
    <n v="968.35394386999997"/>
    <n v="1053.1508987300001"/>
    <n v="-1.0265136707386628"/>
    <n v="-0.91243185882931255"/>
    <n v="261.35737653000001"/>
    <n v="287.78557618000002"/>
    <n v="300.77261823999999"/>
    <n v="-0.8988809881669193"/>
    <n v="-0.95487250531320234"/>
  </r>
  <r>
    <s v="002294.SZ"/>
    <s v="信立泰"/>
    <x v="3"/>
    <n v="3477.69286818"/>
    <n v="3833.4902236999997"/>
    <n v="4153.7766092299998"/>
    <n v="-0.89769155327790606"/>
    <n v="-0.91645044937120856"/>
    <n v="1269.6736983699998"/>
    <n v="1390.0387631600001"/>
    <n v="1436.8804524100001"/>
    <n v="-0.90520000142987578"/>
    <n v="-0.96630188273058382"/>
  </r>
  <r>
    <s v="002317.SZ"/>
    <s v="众生药业"/>
    <x v="4"/>
    <n v="1577.7365936400001"/>
    <n v="1692.4858232399999"/>
    <n v="1964.23500156"/>
    <n v="-0.92726971659111901"/>
    <n v="-0.83943784072602823"/>
    <n v="295.63280397000005"/>
    <n v="420.48712710000001"/>
    <n v="423.00147155000002"/>
    <n v="-0.5776709436390226"/>
    <n v="-0.99402040089231547"/>
  </r>
  <r>
    <s v="002332.SZ"/>
    <s v="仙琚制药"/>
    <x v="3"/>
    <n v="2480.2461536399996"/>
    <n v="2503.7303451500002"/>
    <n v="2852.5552627399998"/>
    <n v="-0.99053150773944953"/>
    <n v="-0.86067792074106075"/>
    <n v="104.60188624"/>
    <n v="146.4125842"/>
    <n v="230.09834891"/>
    <n v="-0.60028734219888769"/>
    <n v="-0.42842505535121889"/>
  </r>
  <r>
    <s v="002349.SZ"/>
    <s v="精华制药"/>
    <x v="4"/>
    <n v="780.33401000000003"/>
    <n v="881.48717096000007"/>
    <n v="1120.9203178099999"/>
    <n v="-0.87037196935707051"/>
    <n v="-0.72837591432074877"/>
    <n v="81.841950230000009"/>
    <n v="173.45955759"/>
    <n v="190.32626341999998"/>
    <n v="0.11944555454174188"/>
    <n v="-0.90276289145238575"/>
  </r>
  <r>
    <s v="002365.SZ"/>
    <s v="永安药业"/>
    <x v="5"/>
    <n v="555.89365177000002"/>
    <n v="549.39972497000008"/>
    <n v="932.77172882000002"/>
    <n v="-1.0116819589130455"/>
    <n v="-0.30219840595855063"/>
    <n v="17.18260355"/>
    <n v="61.988681110000002"/>
    <n v="132.95536888000001"/>
    <n v="1.6076419344494512"/>
    <n v="0.14483300014188671"/>
  </r>
  <r>
    <s v="002370.SZ"/>
    <s v="亚太药业"/>
    <x v="3"/>
    <n v="463.14551902999995"/>
    <n v="862.87454746000003"/>
    <n v="1082.9510505200001"/>
    <n v="-0.13692562703147326"/>
    <n v="-0.74494959469157118"/>
    <n v="56.488998989999999"/>
    <n v="127.27026572"/>
    <n v="203.04214784000001"/>
    <n v="0.25300975403246384"/>
    <n v="-0.40463798286788066"/>
  </r>
  <r>
    <s v="002390.SZ"/>
    <s v="信邦制药"/>
    <x v="4"/>
    <n v="4179.7560991500004"/>
    <n v="5157.0317752800001"/>
    <n v="6002.4710309600005"/>
    <n v="-0.76618834856686024"/>
    <n v="-0.83606087910247606"/>
    <n v="168.40906308000001"/>
    <n v="242.70378688"/>
    <n v="331.48649160000002"/>
    <n v="-0.55884367241739552"/>
    <n v="-0.6341931625323306"/>
  </r>
  <r>
    <s v="002393.SZ"/>
    <s v="力生制药"/>
    <x v="3"/>
    <n v="774.78219271"/>
    <n v="846.85322372999997"/>
    <n v="1029.4334314"/>
    <n v="-0.90697897848179365"/>
    <n v="-0.78440159102681573"/>
    <n v="114.21651345000001"/>
    <n v="115.60630574"/>
    <n v="116.81724426999999"/>
    <n v="-0.98783194961901555"/>
    <n v="-0.98952532457248998"/>
  </r>
  <r>
    <s v="002399.SZ"/>
    <s v="海普瑞"/>
    <x v="5"/>
    <n v="2292.29999959"/>
    <n v="2260.9324157600004"/>
    <n v="2670.2058619299996"/>
    <n v="-1.0136838912165118"/>
    <n v="-0.81898023872048198"/>
    <n v="568.07799473"/>
    <n v="386.11815179000001"/>
    <n v="118.18875804000001"/>
    <n v="-1.3203078531962553"/>
    <n v="-1.6939052010580433"/>
  </r>
  <r>
    <s v="002411.SZ"/>
    <s v="必康股份"/>
    <x v="3"/>
    <n v="2023.40396584"/>
    <n v="3723.9046049699996"/>
    <n v="5368.0057507900001"/>
    <n v="-0.15958421163613246"/>
    <n v="-0.55850073505488051"/>
    <n v="568.28616814999998"/>
    <n v="962.05882926000004"/>
    <n v="900.88087833000009"/>
    <n v="-0.30708737396884311"/>
    <n v="-1.0635906548220726"/>
  </r>
  <r>
    <s v="002412.SZ"/>
    <s v="汉森制药"/>
    <x v="4"/>
    <n v="781.12786603999996"/>
    <n v="798.46693753"/>
    <n v="829.93783366999992"/>
    <n v="-0.97780251832788645"/>
    <n v="-0.96058584938112423"/>
    <n v="100.29904556999999"/>
    <n v="85.021332170000008"/>
    <n v="108.80633433"/>
    <n v="-1.1523216229344622"/>
    <n v="-0.7202466539521879"/>
  </r>
  <r>
    <s v="002422.SZ"/>
    <s v="科伦药业"/>
    <x v="3"/>
    <n v="7763.3399820000004"/>
    <n v="8565.9434149999997"/>
    <n v="11434.948840999999"/>
    <n v="-0.89661621996963836"/>
    <n v="-0.66506836585261286"/>
    <n v="541.88938599999994"/>
    <n v="624.32480599999997"/>
    <n v="811.08264699999995"/>
    <n v="-0.84787408255307661"/>
    <n v="-0.70086429498686298"/>
  </r>
  <r>
    <s v="002424.SZ"/>
    <s v="贵州百灵"/>
    <x v="4"/>
    <n v="1899.08761914"/>
    <n v="2214.2110744000001"/>
    <n v="2591.81665006"/>
    <n v="-0.83406586821796913"/>
    <n v="-0.82946270117345422"/>
    <n v="416.14867376000001"/>
    <n v="486.26198189999997"/>
    <n v="532.03047744000003"/>
    <n v="-0.83151860726477889"/>
    <n v="-0.90587687862998023"/>
  </r>
  <r>
    <s v="002432.SZ"/>
    <s v="九安医疗"/>
    <x v="6"/>
    <n v="397.85803729000003"/>
    <n v="420.13812535"/>
    <n v="597.91893436999999"/>
    <n v="-0.9439999045595252"/>
    <n v="-0.57685152026634567"/>
    <n v="-150.76129366000001"/>
    <n v="14.497917749999999"/>
    <n v="-165.87184435"/>
    <n v="9.6164721050324697E-2"/>
    <n v="-13.441080519993983"/>
  </r>
  <r>
    <s v="002433.SZ"/>
    <s v="太安堂"/>
    <x v="4"/>
    <n v="2371.6477756500003"/>
    <n v="3075.4454548400004"/>
    <n v="3238.9405604099998"/>
    <n v="-0.70324527680038429"/>
    <n v="-0.94683856112203257"/>
    <n v="195.57825362"/>
    <n v="252.87983818999999"/>
    <n v="294.31402610999999"/>
    <n v="-0.7070145401679756"/>
    <n v="-0.83615068636326539"/>
  </r>
  <r>
    <s v="002437.SZ"/>
    <s v="誉衡药业"/>
    <x v="3"/>
    <n v="2681.2253076799998"/>
    <n v="2983.72813649"/>
    <n v="3041.8834536700001"/>
    <n v="-0.88717739313308641"/>
    <n v="-0.98050917693580053"/>
    <n v="701.03191515000003"/>
    <n v="728.39943453000001"/>
    <n v="305.27033595"/>
    <n v="-0.96096109351291925"/>
    <n v="-1.5809025632385674"/>
  </r>
  <r>
    <s v="002462.SZ"/>
    <s v="嘉事堂"/>
    <x v="1"/>
    <n v="8199.8319088799999"/>
    <n v="10971.57655767"/>
    <n v="14238.89971688"/>
    <n v="-0.66197543076604515"/>
    <n v="-0.70220112469379958"/>
    <n v="301.34494785999999"/>
    <n v="409.99927801999996"/>
    <n v="469.44390169000002"/>
    <n v="-0.63943536823295599"/>
    <n v="-0.85501285768825108"/>
  </r>
  <r>
    <s v="002550.SZ"/>
    <s v="千红制药"/>
    <x v="5"/>
    <n v="757.05112871000006"/>
    <n v="776.38897285000007"/>
    <n v="1065.4661019299999"/>
    <n v="-0.97445635650401674"/>
    <n v="-0.62766456094959233"/>
    <n v="262.29198607000001"/>
    <n v="224.68346753999998"/>
    <n v="174.90905477000001"/>
    <n v="-1.1433841692744784"/>
    <n v="-1.221531264916671"/>
  </r>
  <r>
    <s v="002551.SZ"/>
    <s v="尚荣医疗"/>
    <x v="6"/>
    <n v="1666.3194552699999"/>
    <n v="1946.0499382999999"/>
    <n v="2006.4771123599999"/>
    <n v="-0.83212673767607537"/>
    <n v="-0.96894880605541556"/>
    <n v="155.07467606"/>
    <n v="136.32356956000001"/>
    <n v="189.17436427000001"/>
    <n v="-1.1209166253086029"/>
    <n v="-0.61231359418930986"/>
  </r>
  <r>
    <s v="002566.SZ"/>
    <s v="益盛药业"/>
    <x v="4"/>
    <n v="819.59811729"/>
    <n v="939.01262841999994"/>
    <n v="1034.4423768500001"/>
    <n v="-0.85430114026512916"/>
    <n v="-0.8983722417124762"/>
    <n v="10.51446692"/>
    <n v="16.751223619999998"/>
    <n v="82.800045890000007"/>
    <n v="-0.40684042781695329"/>
    <n v="2.9429252315121341"/>
  </r>
  <r>
    <s v="002581.SZ"/>
    <s v="未名医药"/>
    <x v="0"/>
    <n v="858.28572286999997"/>
    <n v="1264.8794361300002"/>
    <n v="1162.41664255"/>
    <n v="-0.52627230952834481"/>
    <n v="-1.0810059762640249"/>
    <n v="240.30299062999998"/>
    <n v="416.51470614999999"/>
    <n v="392.20479816000005"/>
    <n v="-0.2667102683240542"/>
    <n v="-1.058365065221119"/>
  </r>
  <r>
    <s v="002589.SZ"/>
    <s v="瑞康医药"/>
    <x v="1"/>
    <n v="9749.9579153199993"/>
    <n v="15618.66623725"/>
    <n v="23293.620460210001"/>
    <n v="-0.39807859963081837"/>
    <n v="-0.50860373694038674"/>
    <n v="243.13374635"/>
    <n v="675.07363985000006"/>
    <n v="1368.45573597"/>
    <n v="0.77655261757948901"/>
    <n v="2.7120680158786659E-2"/>
  </r>
  <r>
    <s v="002603.SZ"/>
    <s v="以岭药业"/>
    <x v="4"/>
    <n v="3184.7523686499999"/>
    <n v="3820.15872881"/>
    <n v="4081.2666547100002"/>
    <n v="-0.80048484572464718"/>
    <n v="-0.93164997989983078"/>
    <n v="426.80490824999998"/>
    <n v="535.92594147"/>
    <n v="536.78550308000001"/>
    <n v="-0.74433041628452257"/>
    <n v="-0.99839611867333333"/>
  </r>
  <r>
    <s v="002626.SZ"/>
    <s v="金达威"/>
    <x v="5"/>
    <n v="1203.80913375"/>
    <n v="1662.7507971099999"/>
    <n v="2084.6236550200001"/>
    <n v="-0.61875877953314307"/>
    <n v="-0.74628016498729055"/>
    <n v="109.98467884999999"/>
    <n v="300.06163249999997"/>
    <n v="465.03184563999997"/>
    <n v="0.72821301691694651"/>
    <n v="-0.45021223884729744"/>
  </r>
  <r>
    <s v="002644.SZ"/>
    <s v="佛慈制药"/>
    <x v="4"/>
    <n v="327.58449970999999"/>
    <n v="363.25542048"/>
    <n v="501.13971653999999"/>
    <n v="-0.89110925333287039"/>
    <n v="-0.62042054079247633"/>
    <n v="42.947621750000003"/>
    <n v="60.926238429999998"/>
    <n v="74.092782599999992"/>
    <n v="-0.58138271812454922"/>
    <n v="-0.7838936965536214"/>
  </r>
  <r>
    <s v="002653.SZ"/>
    <s v="海思科"/>
    <x v="3"/>
    <n v="1212.45334366"/>
    <n v="1435.60658681"/>
    <n v="1856.1609251099999"/>
    <n v="-0.81594900594164443"/>
    <n v="-0.70705460523520181"/>
    <n v="372.15794935000002"/>
    <n v="452.64692937000001"/>
    <n v="229.1036861"/>
    <n v="-0.78372360402194918"/>
    <n v="-1.4938578586650979"/>
  </r>
  <r>
    <s v="002675.SZ"/>
    <s v="东诚药业"/>
    <x v="3"/>
    <n v="794.91577923"/>
    <n v="1158.4507369800001"/>
    <n v="1595.6011377899999"/>
    <n v="-0.54267487544134485"/>
    <n v="-0.62264221787313945"/>
    <n v="111.54023279"/>
    <n v="200.31524387000002"/>
    <n v="264.73018194000002"/>
    <n v="-0.20409874661872662"/>
    <n v="-0.67843217108427445"/>
  </r>
  <r>
    <s v="002680.SZ"/>
    <s v="长生生物"/>
    <x v="0"/>
    <n v="795.51583727000002"/>
    <n v="1017.90971976"/>
    <n v="1553.3739071099999"/>
    <n v="-0.72044065992049"/>
    <n v="-0.47395709368385819"/>
    <n v="293.08208443000001"/>
    <n v="428.58625882000001"/>
    <n v="567.67110438999998"/>
    <n v="-0.53765794093646169"/>
    <n v="-0.67547992333460793"/>
  </r>
  <r>
    <s v="002693.SZ"/>
    <s v="双成药业"/>
    <x v="0"/>
    <n v="230.97036691999998"/>
    <n v="145.13578759999999"/>
    <n v="246.76950550000001"/>
    <n v="-1.3716259382734153"/>
    <n v="-0.2997335834211573"/>
    <n v="52.679055470000002"/>
    <n v="-388.41058914999996"/>
    <n v="1.3289898999999998"/>
    <n v="-9.3731502147223278"/>
    <n v="3.421610885811166E-3"/>
  </r>
  <r>
    <s v="002727.SZ"/>
    <s v="一心堂"/>
    <x v="1"/>
    <n v="5321.1523308699998"/>
    <n v="6249.3357161200001"/>
    <n v="7751.1394138400001"/>
    <n v="-0.82556722162129048"/>
    <n v="-0.75968586647599423"/>
    <n v="346.43864377999995"/>
    <n v="353.56679520999995"/>
    <n v="422.74576311000004"/>
    <n v="-0.97942449100878415"/>
    <n v="-0.80433974898883975"/>
  </r>
  <r>
    <s v="002728.SZ"/>
    <s v="特一药业"/>
    <x v="3"/>
    <n v="516.54003879000004"/>
    <n v="655.85683011000003"/>
    <n v="686.94360260999997"/>
    <n v="-0.73028849487379355"/>
    <n v="-0.95260128266898425"/>
    <n v="81.105342069999992"/>
    <n v="94.777036699999996"/>
    <n v="106.34279543000001"/>
    <n v="-0.83143287136129329"/>
    <n v="-0.8779687661410075"/>
  </r>
  <r>
    <s v="002737.SZ"/>
    <s v="葵花药业"/>
    <x v="4"/>
    <n v="3034.7704844899999"/>
    <n v="3363.5811081900001"/>
    <n v="3855.1198116700002"/>
    <n v="-0.89165222695407309"/>
    <n v="-0.85386447132695864"/>
    <n v="327.51573544999997"/>
    <n v="339.23993301999997"/>
    <n v="469.85854976999997"/>
    <n v="-0.9642026434122587"/>
    <n v="-0.61496685962881803"/>
  </r>
  <r>
    <s v="002750.SZ"/>
    <s v="龙津药业"/>
    <x v="4"/>
    <n v="181.42819788"/>
    <n v="223.63122981999999"/>
    <n v="304.44765565"/>
    <n v="-0.76738438438376666"/>
    <n v="-0.63861744222822159"/>
    <n v="61.762835869999996"/>
    <n v="91.000952589999997"/>
    <n v="35.159528209999998"/>
    <n v="-0.52660663474810088"/>
    <n v="-1.6136356026028715"/>
  </r>
  <r>
    <s v="002758.SZ"/>
    <s v="华通医药"/>
    <x v="1"/>
    <n v="1219.9355721400002"/>
    <n v="1257.9770443499999"/>
    <n v="1369.0981281700001"/>
    <n v="-0.96881681862652169"/>
    <n v="-0.91166684295307099"/>
    <n v="46.950674060000004"/>
    <n v="39.863777240000005"/>
    <n v="39.860411909999996"/>
    <n v="-1.1509434520778847"/>
    <n v="-1.0000844207506918"/>
  </r>
  <r>
    <s v="002773.SZ"/>
    <s v="康弘药业"/>
    <x v="3"/>
    <n v="2074.3520621400003"/>
    <n v="2540.0315220900002"/>
    <n v="2786.4970006200001"/>
    <n v="-0.77550606358036311"/>
    <n v="-0.90296755123448147"/>
    <n v="396.9864857"/>
    <n v="500.11967142999998"/>
    <n v="644.19902701000001"/>
    <n v="-0.74020983221092052"/>
    <n v="-0.71191024106683964"/>
  </r>
  <r>
    <s v="002788.SZ"/>
    <s v="鹭燕医药"/>
    <x v="1"/>
    <n v="6625.7198753800003"/>
    <n v="6982.8849844699998"/>
    <n v="8338.2328236199992"/>
    <n v="-0.94609414285424864"/>
    <n v="-0.80590431574280474"/>
    <n v="115.20578923000001"/>
    <n v="116.77250768"/>
    <n v="145.00607393999999"/>
    <n v="-0.98640069687060472"/>
    <n v="-0.75821735080511898"/>
  </r>
  <r>
    <s v="002817.SZ"/>
    <s v="黄山胶囊"/>
    <x v="4"/>
    <n v="253.79089768"/>
    <n v="283.43509907999999"/>
    <n v="285.95586923000002"/>
    <n v="-0.88319438691068508"/>
    <n v="-0.99110635853434459"/>
    <n v="54.890458039999999"/>
    <n v="52.284781580000001"/>
    <n v="46.420390700000006"/>
    <n v="-1.0474704812647251"/>
    <n v="-1.1121624821369291"/>
  </r>
  <r>
    <s v="002821.SZ"/>
    <s v="凯莱英"/>
    <x v="5"/>
    <n v="830.60769425000001"/>
    <n v="1103.19495201"/>
    <n v="1423.0334126800001"/>
    <n v="-0.6718218966101277"/>
    <n v="-0.7100798366714236"/>
    <n v="169.71686506999998"/>
    <n v="275.60459019999996"/>
    <n v="360.04838186000001"/>
    <n v="-0.37609190998003394"/>
    <n v="-0.69360527849437803"/>
  </r>
  <r>
    <s v="002826.SZ"/>
    <s v="易明医药"/>
    <x v="4"/>
    <n v="346.99539356000002"/>
    <n v="451.92247705"/>
    <n v="380.29264523000001"/>
    <n v="-0.69761245988455256"/>
    <n v="-1.158500263778814"/>
    <n v="50.029904380000005"/>
    <n v="55.35845089"/>
    <n v="60.476624579999999"/>
    <n v="-0.89349277045330233"/>
    <n v="-0.9075448534466749"/>
  </r>
  <r>
    <s v="002864.SZ"/>
    <s v="盘龙药业"/>
    <x v="4"/>
    <n v="256.09740531"/>
    <n v="305.42550527999998"/>
    <n v="376.79155772000001"/>
    <n v="-0.8073853973245475"/>
    <n v="-0.76633892321934627"/>
    <n v="41.96524556"/>
    <n v="39.580358490000002"/>
    <n v="43.718975560000004"/>
    <n v="-1.056830051586144"/>
    <n v="-0.89543760521912341"/>
  </r>
  <r>
    <s v="002872.SZ"/>
    <s v="天圣制药"/>
    <x v="1"/>
    <n v="1843.0152802999999"/>
    <n v="2086.9315572199998"/>
    <n v="2261.41437696"/>
    <n v="-0.86765368712499435"/>
    <n v="-0.91639264874961757"/>
    <n v="201.29856357"/>
    <n v="234.04437236000001"/>
    <n v="255.81099327000001"/>
    <n v="-0.83732716116171924"/>
    <n v="-0.90699788809055726"/>
  </r>
  <r>
    <s v="002873.SZ"/>
    <s v="新天药业"/>
    <x v="4"/>
    <n v="521.91059837"/>
    <n v="633.18615817999989"/>
    <n v="681.71412925999994"/>
    <n v="-0.78679191386890956"/>
    <n v="-0.92335907781135562"/>
    <n v="42.010471750000001"/>
    <n v="57.069484539999998"/>
    <n v="66.116844060000005"/>
    <n v="-0.64154144996003293"/>
    <n v="-0.84146764960425191"/>
  </r>
  <r>
    <s v="002880.SZ"/>
    <s v="卫光生物"/>
    <x v="0"/>
    <n v="500.94434688000001"/>
    <n v="566.13660189999996"/>
    <n v="623.38954725999997"/>
    <n v="-0.86986128214434855"/>
    <n v="-0.89887079343067644"/>
    <n v="124.85511929"/>
    <n v="153.22695922999998"/>
    <n v="154.74923461"/>
    <n v="-0.77276190114318877"/>
    <n v="-0.99006522489482396"/>
  </r>
  <r>
    <s v="002898.SZ"/>
    <s v="赛隆药业"/>
    <x v="3"/>
    <n v="237.49504285"/>
    <n v="255.83680519000001"/>
    <n v="364.21863225999999"/>
    <n v="-0.9227699150268811"/>
    <n v="-0.57636342828191189"/>
    <n v="63.31785936"/>
    <n v="61.248728939999999"/>
    <n v="64.505083759999991"/>
    <n v="-1.0326784645108698"/>
    <n v="-0.94683392004444766"/>
  </r>
  <r>
    <s v="002900.SZ"/>
    <s v="哈三联"/>
    <x v="3"/>
    <n v="722.01652807000005"/>
    <n v="760.87210077999998"/>
    <n v="1148.8303177299999"/>
    <n v="-0.94618464924360723"/>
    <n v="-0.4901137568951619"/>
    <n v="166.30136700999998"/>
    <n v="175.18278555000001"/>
    <n v="181.07553824999999"/>
    <n v="-0.94659443455166559"/>
    <n v="-0.96636226167143513"/>
  </r>
  <r>
    <s v="002901.SZ"/>
    <s v="大博医疗"/>
    <x v="6"/>
    <n v="391.82523593000002"/>
    <n v="462.66385808999996"/>
    <n v="594.01462524999999"/>
    <n v="-0.8192086275610504"/>
    <n v="-0.7160989239525839"/>
    <n v="189.56893987999999"/>
    <n v="221.92835138000001"/>
    <n v="300.59597631000003"/>
    <n v="-0.82930003448621903"/>
    <n v="-0.64552692596134209"/>
  </r>
  <r>
    <s v="002907.SZ"/>
    <s v="华森制药"/>
    <x v="4"/>
    <n v="469.31911187000003"/>
    <n v="551.66700127000001"/>
    <n v="592.09536384"/>
    <n v="-0.82453753252901807"/>
    <n v="-0.92671600353668193"/>
    <n v="72.688242340000002"/>
    <n v="95.707727790000007"/>
    <n v="111.98747467"/>
    <n v="-0.68331211886612797"/>
    <n v="-0.82990143788889559"/>
  </r>
  <r>
    <s v="002923.SZ"/>
    <s v="润都股份"/>
    <x v="3"/>
    <n v="577.94278037000004"/>
    <n v="651.86210065"/>
    <n v="779.42101623999997"/>
    <n v="-0.87209924097905211"/>
    <n v="-0.80431610387717667"/>
    <n v="71.165382349999987"/>
    <n v="87.465798300000003"/>
    <n v="90.652611040000011"/>
    <n v="-0.77095020905202771"/>
    <n v="-0.96356504139973065"/>
  </r>
  <r>
    <s v="200028.SZ"/>
    <s v="一致B"/>
    <x v="1"/>
    <n v="25993.13927784"/>
    <n v="41248.42932291"/>
    <n v="41263.629118849996"/>
    <n v="-0.41310320842717019"/>
    <n v="-0.99963150606727336"/>
    <n v="787.34790922000002"/>
    <n v="1281.8803064799999"/>
    <n v="1156.7388460899999"/>
    <n v="-0.37190104721314732"/>
    <n v="-1.0976233582475685"/>
  </r>
  <r>
    <s v="300003.SZ"/>
    <s v="乐普医疗"/>
    <x v="6"/>
    <n v="2768.71746381"/>
    <n v="3467.7482336799999"/>
    <n v="4537.6426562400002"/>
    <n v="-0.74752542323041093"/>
    <n v="-0.69147286640684968"/>
    <n v="595.99103910999997"/>
    <n v="746.70804037000005"/>
    <n v="993.67992229999993"/>
    <n v="-0.74711532326884067"/>
    <n v="-0.66925241382478851"/>
  </r>
  <r>
    <s v="300006.SZ"/>
    <s v="莱美药业"/>
    <x v="3"/>
    <n v="963.97519309000006"/>
    <n v="990.21637348000002"/>
    <n v="1282.0709920100001"/>
    <n v="-0.97277815800852252"/>
    <n v="-0.7052617727332553"/>
    <n v="20.397380569999999"/>
    <n v="1.2531887800000001"/>
    <n v="46.063332840000001"/>
    <n v="-1.938561288509606"/>
    <n v="34.756898541654671"/>
  </r>
  <r>
    <s v="300009.SZ"/>
    <s v="安科生物"/>
    <x v="0"/>
    <n v="635.75507533000007"/>
    <n v="849.2164340700001"/>
    <n v="1096.2683151199999"/>
    <n v="-0.66423963091572791"/>
    <n v="-0.70908254817212413"/>
    <n v="132.43100851"/>
    <n v="197.87287559000001"/>
    <n v="281.78256736000003"/>
    <n v="-0.5058418129085045"/>
    <n v="-0.57594141430549561"/>
  </r>
  <r>
    <s v="300015.SZ"/>
    <s v="爱尔眼科"/>
    <x v="2"/>
    <n v="3165.5804713400003"/>
    <n v="4000.40167118"/>
    <n v="5962.8455599600002"/>
    <n v="-0.736281794950985"/>
    <n v="-0.50943828893033705"/>
    <n v="436.58154916000001"/>
    <n v="567.11151976999997"/>
    <n v="792.76095491000001"/>
    <n v="-0.70101812396528262"/>
    <n v="-0.60210747397352238"/>
  </r>
  <r>
    <s v="300016.SZ"/>
    <s v="北陆药业"/>
    <x v="3"/>
    <n v="491.43095989999995"/>
    <n v="498.86061852999995"/>
    <n v="522.53813001999993"/>
    <n v="-0.98488158208121068"/>
    <n v="-0.95253681968368065"/>
    <n v="30.91609966"/>
    <n v="15.5050863"/>
    <n v="118.81665624999999"/>
    <n v="-1.4984785768412805"/>
    <n v="5.6630760997441199"/>
  </r>
  <r>
    <s v="300026.SZ"/>
    <s v="红日药业"/>
    <x v="4"/>
    <n v="3348.2507476999999"/>
    <n v="3867.0173074200002"/>
    <n v="3374.0189622500002"/>
    <n v="-0.84506340808663916"/>
    <n v="-1.127488011037354"/>
    <n v="536.23442276000003"/>
    <n v="661.0756159199999"/>
    <n v="447.20666069999999"/>
    <n v="-0.7671891473929594"/>
    <n v="-1.3235166296708201"/>
  </r>
  <r>
    <s v="300030.SZ"/>
    <s v="阳普医疗"/>
    <x v="6"/>
    <n v="545.34893210000007"/>
    <n v="517.10304329999997"/>
    <n v="549.65284254999995"/>
    <n v="-1.0517941580837655"/>
    <n v="-0.93705355311336658"/>
    <n v="41.282174659999995"/>
    <n v="30.49528673"/>
    <n v="8.2452133799999991"/>
    <n v="-1.2612965043348807"/>
    <n v="-1.7296233528478779"/>
  </r>
  <r>
    <s v="300039.SZ"/>
    <s v="上海凯宝"/>
    <x v="4"/>
    <n v="1395.7885757899999"/>
    <n v="1497.1512175799999"/>
    <n v="1569.9160332599999"/>
    <n v="-0.92737965939244782"/>
    <n v="-0.95139781818591618"/>
    <n v="281.64852079000002"/>
    <n v="282.60684172000003"/>
    <n v="272.30467179999999"/>
    <n v="-0.99659745796884713"/>
    <n v="-1.0364540711657901"/>
  </r>
  <r>
    <s v="300049.SZ"/>
    <s v="福瑞股份"/>
    <x v="4"/>
    <n v="604.19126500000004"/>
    <n v="826.98716697999998"/>
    <n v="849.67504233"/>
    <n v="-0.63124938262720509"/>
    <n v="-0.97256562585747031"/>
    <n v="95.057262850000001"/>
    <n v="148.13183277000002"/>
    <n v="93.863303430000002"/>
    <n v="-0.44165686735845233"/>
    <n v="-1.3663529190532677"/>
  </r>
  <r>
    <s v="300086.SZ"/>
    <s v="康芝药业"/>
    <x v="3"/>
    <n v="409.75727655000003"/>
    <n v="471.47459624999999"/>
    <n v="480.83172044999998"/>
    <n v="-0.84938078410800599"/>
    <n v="-0.98015349231024451"/>
    <n v="66.98885258"/>
    <n v="38.677709239999999"/>
    <n v="48.034232500000002"/>
    <n v="-1.4226246942532719"/>
    <n v="-0.75809003573759726"/>
  </r>
  <r>
    <s v="300108.SZ"/>
    <s v="吉药控股"/>
    <x v="4"/>
    <n v="678.40022902999999"/>
    <n v="746.50413435999997"/>
    <n v="700.43909496000003"/>
    <n v="-0.89961102249718095"/>
    <n v="-1.0617076815515467"/>
    <n v="138.30650047"/>
    <n v="189.87395253"/>
    <n v="206.68371395"/>
    <n v="-0.62715091564922165"/>
    <n v="-0.91146883921666899"/>
  </r>
  <r>
    <s v="300110.SZ"/>
    <s v="华仁药业"/>
    <x v="3"/>
    <n v="1105.8960421300001"/>
    <n v="1248.97219838"/>
    <n v="1311.87536587"/>
    <n v="-0.87062422614839141"/>
    <n v="-0.94963605469233858"/>
    <n v="22.17664723"/>
    <n v="22.40683202"/>
    <n v="39.043327310000002"/>
    <n v="-0.98962039718571115"/>
    <n v="-0.25752577271296007"/>
  </r>
  <r>
    <s v="300122.SZ"/>
    <s v="智飞生物"/>
    <x v="0"/>
    <n v="712.73805908999998"/>
    <n v="445.94715237000003"/>
    <n v="1342.5686327599999"/>
    <n v="-1.3743183113591964"/>
    <n v="1.010600304598599"/>
    <n v="197.40192259"/>
    <n v="32.520311880000001"/>
    <n v="432.27540068000002"/>
    <n v="-1.8352583832349796"/>
    <n v="11.292474016703681"/>
  </r>
  <r>
    <s v="300142.SZ"/>
    <s v="沃森生物"/>
    <x v="0"/>
    <n v="1006.0270169199999"/>
    <n v="591.00460369000007"/>
    <n v="668.26484211000002"/>
    <n v="-1.4125360514676941"/>
    <n v="-0.86927303452863569"/>
    <n v="-924.65281820000007"/>
    <n v="30.020405789999998"/>
    <n v="-558.24276399999997"/>
    <n v="3.2466678518798142E-2"/>
    <n v="-20.595443642735653"/>
  </r>
  <r>
    <s v="300147.SZ"/>
    <s v="香雪制药"/>
    <x v="4"/>
    <n v="1464.604842"/>
    <n v="1862.0878736300001"/>
    <n v="2187.3174382299999"/>
    <n v="-0.72860732107971549"/>
    <n v="-0.82534145181559593"/>
    <n v="201.64626590999998"/>
    <n v="97.636960319999986"/>
    <n v="112.12501884999999"/>
    <n v="-1.5158008015701223"/>
    <n v="-0.85161297030841443"/>
  </r>
  <r>
    <s v="300158.SZ"/>
    <s v="振东制药"/>
    <x v="4"/>
    <n v="2262.0930889800002"/>
    <n v="3282.9999758600002"/>
    <n v="3731.6026262600003"/>
    <n v="-0.54868926842425525"/>
    <n v="-0.86335587764282995"/>
    <n v="55.165919200000005"/>
    <n v="193.13105324"/>
    <n v="290.47857876"/>
    <n v="1.5009124481333758"/>
    <n v="-0.49595094166949827"/>
  </r>
  <r>
    <s v="300171.SZ"/>
    <s v="东富龙"/>
    <x v="6"/>
    <n v="1555.5560697999999"/>
    <n v="1327.83660218"/>
    <n v="1724.8791805799999"/>
    <n v="-1.146391037932357"/>
    <n v="-0.70098536390083832"/>
    <n v="395.23365288999997"/>
    <n v="243.30987662000001"/>
    <n v="135.99425972999998"/>
    <n v="-1.3843897784490604"/>
    <n v="-1.4410656007096865"/>
  </r>
  <r>
    <s v="300181.SZ"/>
    <s v="佐力药业"/>
    <x v="4"/>
    <n v="670.85712950000004"/>
    <n v="840.03794339000001"/>
    <n v="793.91169116999993"/>
    <n v="-0.74781394360958342"/>
    <n v="-1.0549097247129768"/>
    <n v="93.636355390000006"/>
    <n v="81.972962760000001"/>
    <n v="53.176548099999998"/>
    <n v="-1.1245605147853246"/>
    <n v="-1.351291617265439"/>
  </r>
  <r>
    <s v="300194.SZ"/>
    <s v="福安药业"/>
    <x v="3"/>
    <n v="708.09604251999997"/>
    <n v="1297.01691093"/>
    <n v="2090.80684987"/>
    <n v="-0.16830368615798874"/>
    <n v="-0.38798798053386307"/>
    <n v="65.556173020000003"/>
    <n v="222.12608506999999"/>
    <n v="284.79760705000001"/>
    <n v="1.3883320950146576"/>
    <n v="-0.71785609078623092"/>
  </r>
  <r>
    <s v="300199.SZ"/>
    <s v="翰宇药业"/>
    <x v="3"/>
    <n v="768.26380191999999"/>
    <n v="855.04790909999997"/>
    <n v="1246.2335036700001"/>
    <n v="-0.88703866176811375"/>
    <n v="-0.54249862445514729"/>
    <n v="305.34204843999999"/>
    <n v="291.92468916000001"/>
    <n v="329.72138016000002"/>
    <n v="-1.0439420621841951"/>
    <n v="-0.87052588423144939"/>
  </r>
  <r>
    <s v="300204.SZ"/>
    <s v="舒泰神"/>
    <x v="0"/>
    <n v="1247.8918301800002"/>
    <n v="1403.3170534100002"/>
    <n v="1387.88591049"/>
    <n v="-0.87544976297538468"/>
    <n v="-1.0109961914041472"/>
    <n v="209.41638935"/>
    <n v="254.87117108000001"/>
    <n v="260.34433710000002"/>
    <n v="-0.78294544246949593"/>
    <n v="-0.9785257548085653"/>
  </r>
  <r>
    <s v="300206.SZ"/>
    <s v="理邦仪器"/>
    <x v="6"/>
    <n v="550.13639090999993"/>
    <n v="698.00775935000001"/>
    <n v="843.27797485999997"/>
    <n v="-0.73120962204408824"/>
    <n v="-0.79187879566657149"/>
    <n v="101.00051222"/>
    <n v="19.465032879999999"/>
    <n v="37.929783819999997"/>
    <n v="-1.8072778795655895"/>
    <n v="-5.1388659149287808E-2"/>
  </r>
  <r>
    <s v="300233.SZ"/>
    <s v="金城医药"/>
    <x v="5"/>
    <n v="1178.5603004700001"/>
    <n v="1420.38501939"/>
    <n v="2788.0371007899998"/>
    <n v="-0.7948134526306696"/>
    <n v="-3.7125805517610244E-2"/>
    <n v="169.20494433000002"/>
    <n v="156.24792680000002"/>
    <n v="290.25479398000004"/>
    <n v="-1.0765758801038932"/>
    <n v="-0.14234467026541042"/>
  </r>
  <r>
    <s v="300238.SZ"/>
    <s v="冠昊生物"/>
    <x v="6"/>
    <n v="226.17252618000001"/>
    <n v="312.78966041000001"/>
    <n v="450.36698174000003"/>
    <n v="-0.61703069911742714"/>
    <n v="-0.56016026504947214"/>
    <n v="62.47718802"/>
    <n v="62.780272520000004"/>
    <n v="47.723503049999998"/>
    <n v="-0.9951488773806052"/>
    <n v="-1.2398328147620472"/>
  </r>
  <r>
    <s v="300239.SZ"/>
    <s v="东宝生物"/>
    <x v="0"/>
    <n v="291.91609774"/>
    <n v="316.59397888000001"/>
    <n v="356.24441050999997"/>
    <n v="-0.9154624176910594"/>
    <n v="-0.87475936285879641"/>
    <n v="5.8895845300000005"/>
    <n v="19.226957170000002"/>
    <n v="22.41663711"/>
    <n v="1.2645693549456536"/>
    <n v="-0.83410375797908964"/>
  </r>
  <r>
    <s v="300244.SZ"/>
    <s v="迪安诊断"/>
    <x v="2"/>
    <n v="1858.1808899800001"/>
    <n v="3823.9806233700001"/>
    <n v="5004.1241781099998"/>
    <n v="5.7916236244985875E-2"/>
    <n v="-0.69138348988286402"/>
    <n v="178.78543549"/>
    <n v="337.95023650000002"/>
    <n v="464.09198752999998"/>
    <n v="-0.10974403158862134"/>
    <n v="-0.62674459903803037"/>
  </r>
  <r>
    <s v="300246.SZ"/>
    <s v="宝莱特"/>
    <x v="6"/>
    <n v="380.50547579000005"/>
    <n v="594.31441614999994"/>
    <n v="711.47287922999999"/>
    <n v="-0.43809234304422873"/>
    <n v="-0.80286787616736821"/>
    <n v="29.2917153"/>
    <n v="78.702943379999994"/>
    <n v="70.714948980000003"/>
    <n v="0.68686700570246195"/>
    <n v="-1.1014954975880851"/>
  </r>
  <r>
    <s v="300254.SZ"/>
    <s v="仟源医药"/>
    <x v="3"/>
    <n v="683.93485553999994"/>
    <n v="746.07686359000002"/>
    <n v="938.92798626000001"/>
    <n v="-0.90914045753533657"/>
    <n v="-0.74151306375856252"/>
    <n v="29.054783109999999"/>
    <n v="37.559596899999995"/>
    <n v="30.894486269999998"/>
    <n v="-0.70728352169069086"/>
    <n v="-1.1774542641590491"/>
  </r>
  <r>
    <s v="300255.SZ"/>
    <s v="常山药业"/>
    <x v="0"/>
    <n v="915.98722955999995"/>
    <n v="1118.41443125"/>
    <n v="1420.1614482100001"/>
    <n v="-0.77900652415510507"/>
    <n v="-0.73020106989968703"/>
    <n v="156.67386522000001"/>
    <n v="178.3152576"/>
    <n v="202.31241372"/>
    <n v="-0.86186979972944855"/>
    <n v="-0.86542286710074556"/>
  </r>
  <r>
    <s v="300267.SZ"/>
    <s v="尔康制药"/>
    <x v="5"/>
    <n v="1737.94003576"/>
    <n v="2705.8216231900001"/>
    <n v="2827.88519081"/>
    <n v="-0.44308689165633608"/>
    <n v="-0.95488853863319545"/>
    <n v="583.12567160000003"/>
    <n v="781.70398884999997"/>
    <n v="514.79909969999994"/>
    <n v="-0.65945879778344518"/>
    <n v="-1.3414398454620347"/>
  </r>
  <r>
    <s v="300273.SZ"/>
    <s v="和佳股份"/>
    <x v="6"/>
    <n v="791.0464236900001"/>
    <n v="919.20476162"/>
    <n v="1111.81188886"/>
    <n v="-0.83798885363493747"/>
    <n v="-0.79046330558541655"/>
    <n v="107.63258485999999"/>
    <n v="96.120013610000001"/>
    <n v="96.890726729999997"/>
    <n v="-1.1069617650173007"/>
    <n v="-0.99198176226725154"/>
  </r>
  <r>
    <s v="300289.SZ"/>
    <s v="利德曼"/>
    <x v="0"/>
    <n v="681.67579836000004"/>
    <n v="533.39182612000002"/>
    <n v="575.97802674000002"/>
    <n v="-1.2175285855779931"/>
    <n v="-0.92015963024821612"/>
    <n v="178.12274253000001"/>
    <n v="91.62962752"/>
    <n v="101.01943931"/>
    <n v="-1.4855815365375511"/>
    <n v="-0.89752428287509423"/>
  </r>
  <r>
    <s v="300294.SZ"/>
    <s v="博雅生物"/>
    <x v="0"/>
    <n v="543.18267087000004"/>
    <n v="946.59609958999999"/>
    <n v="1460.5218565099999"/>
    <n v="-0.25731535567240338"/>
    <n v="-0.45708020860998999"/>
    <n v="167.04513718999999"/>
    <n v="277.55472557000002"/>
    <n v="364.93118681999999"/>
    <n v="-0.33844474470211883"/>
    <n v="-0.68519195243186948"/>
  </r>
  <r>
    <s v="300298.SZ"/>
    <s v="三诺生物"/>
    <x v="6"/>
    <n v="645.50073710000004"/>
    <n v="795.84125269000003"/>
    <n v="1033.00766036"/>
    <n v="-0.76709474219127116"/>
    <n v="-0.70199281971327743"/>
    <n v="143.11359884000001"/>
    <n v="114.49577912000001"/>
    <n v="257.94560240999999"/>
    <n v="-1.1999657611293426"/>
    <n v="0.25288307038510127"/>
  </r>
  <r>
    <s v="300314.SZ"/>
    <s v="戴维医疗"/>
    <x v="6"/>
    <n v="219.42741192"/>
    <n v="264.94877773000002"/>
    <n v="303.90540169000002"/>
    <n v="-0.79254476269994723"/>
    <n v="-0.85296545130810408"/>
    <n v="44.934202429999999"/>
    <n v="62.165928049999998"/>
    <n v="47.033169430000001"/>
    <n v="-0.6165120400914168"/>
    <n v="-1.2434252828628045"/>
  </r>
  <r>
    <s v="300318.SZ"/>
    <s v="博晖创新"/>
    <x v="6"/>
    <n v="268.84600955000002"/>
    <n v="404.04860023999998"/>
    <n v="443.75441939999996"/>
    <n v="-0.49710025112031664"/>
    <n v="-0.90173009104247559"/>
    <n v="15.48059321"/>
    <n v="48.148494659999997"/>
    <n v="47.250114930000002"/>
    <n v="1.1102486840683539"/>
    <n v="-1.0186585216494075"/>
  </r>
  <r>
    <s v="300326.SZ"/>
    <s v="凯利泰"/>
    <x v="6"/>
    <n v="462.88521851999997"/>
    <n v="550.59664969000005"/>
    <n v="802.26675921000003"/>
    <n v="-0.81051148824660446"/>
    <n v="-0.5429138378126771"/>
    <n v="149.81754244999999"/>
    <n v="165.13152109999999"/>
    <n v="193.99043456000001"/>
    <n v="-0.89778247327003857"/>
    <n v="-0.82523679750685697"/>
  </r>
  <r>
    <s v="300347.SZ"/>
    <s v="泰格医药"/>
    <x v="2"/>
    <n v="956.99768233000009"/>
    <n v="1174.5382033699998"/>
    <n v="1687.03345582"/>
    <n v="-0.77268438047796073"/>
    <n v="-0.56366233896901585"/>
    <n v="173.89145737000001"/>
    <n v="156.78072788"/>
    <n v="332.17316656999998"/>
    <n v="-1.0983989078519965"/>
    <n v="0.11871172599890834"/>
  </r>
  <r>
    <s v="300357.SZ"/>
    <s v="我武生物"/>
    <x v="0"/>
    <n v="267.10558586000002"/>
    <n v="312.08577320000001"/>
    <n v="385.57684166000001"/>
    <n v="-0.83160147252189709"/>
    <n v="-0.76451644140502584"/>
    <n v="117.81657284000001"/>
    <n v="129.20097447000001"/>
    <n v="186.10394540000001"/>
    <n v="-0.90337181471523098"/>
    <n v="-0.55957785021805173"/>
  </r>
  <r>
    <s v="300358.SZ"/>
    <s v="楚天科技"/>
    <x v="6"/>
    <n v="974.82868325999993"/>
    <n v="1036.7398635700001"/>
    <n v="1280.4161343399999"/>
    <n v="-0.9364901942534577"/>
    <n v="-0.76495909983541699"/>
    <n v="153.38901672999998"/>
    <n v="143.12498590000001"/>
    <n v="160.39618813999999"/>
    <n v="-1.0669150311333375"/>
    <n v="-0.87932783272330106"/>
  </r>
  <r>
    <s v="300363.SZ"/>
    <s v="博腾股份"/>
    <x v="5"/>
    <n v="1021.2092214099999"/>
    <n v="1326.63403204"/>
    <n v="1184.0887672899999"/>
    <n v="-0.70091847563979581"/>
    <n v="-1.1074488225896064"/>
    <n v="105.63451368000001"/>
    <n v="162.44660965"/>
    <n v="94.497738370000008"/>
    <n v="-0.46218244406272746"/>
    <n v="-1.4182843300109464"/>
  </r>
  <r>
    <s v="300381.SZ"/>
    <s v="溢多利"/>
    <x v="0"/>
    <n v="703.47271797999997"/>
    <n v="1512.4409921500001"/>
    <n v="1499.2633226400001"/>
    <n v="0.14996396234516007"/>
    <n v="-1.0087128486852683"/>
    <n v="80.266995870000002"/>
    <n v="145.31412781999998"/>
    <n v="104.83439848"/>
    <n v="-0.1896154671672281"/>
    <n v="-1.278567059839784"/>
  </r>
  <r>
    <s v="300396.SZ"/>
    <s v="迪瑞医疗"/>
    <x v="6"/>
    <n v="567.32599872000003"/>
    <n v="758.69423373999996"/>
    <n v="867.69065504999992"/>
    <n v="-0.6626838264917092"/>
    <n v="-0.8563368265332667"/>
    <n v="119.94798792"/>
    <n v="157.52040241999998"/>
    <n v="211.12965625000001"/>
    <n v="-0.68676077730408358"/>
    <n v="-0.65966787154935935"/>
  </r>
  <r>
    <s v="300401.SZ"/>
    <s v="花园生物"/>
    <x v="5"/>
    <n v="151.22105740000001"/>
    <n v="329.09375562000002"/>
    <n v="419.86869941000003"/>
    <n v="0.17624292065028246"/>
    <n v="-0.7241669213109696"/>
    <n v="12.07469933"/>
    <n v="43.772785030000001"/>
    <n v="130.40332764999999"/>
    <n v="1.6251656321781058"/>
    <n v="0.97909597391683256"/>
  </r>
  <r>
    <s v="300404.SZ"/>
    <s v="博济医药"/>
    <x v="2"/>
    <n v="126.62604364000001"/>
    <n v="72.151502640000004"/>
    <n v="130.75165343999998"/>
    <n v="-1.4302001344594801"/>
    <n v="-0.1878180127115926"/>
    <n v="25.663774739999997"/>
    <n v="2.0246525399999999"/>
    <n v="-26.767095340000001"/>
    <n v="-1.9211085446115477"/>
    <n v="-15.220587143312997"/>
  </r>
  <r>
    <s v="300406.SZ"/>
    <s v="九强生物"/>
    <x v="0"/>
    <n v="566.20172059000004"/>
    <n v="667.40274965000003"/>
    <n v="694.2773631"/>
    <n v="-0.82126329648990581"/>
    <n v="-0.95973254011300735"/>
    <n v="245.04336468"/>
    <n v="271.64605176999999"/>
    <n v="273.15140789999998"/>
    <n v="-0.89143681925548068"/>
    <n v="-0.99445839127721036"/>
  </r>
  <r>
    <s v="300412.SZ"/>
    <s v="迦南科技"/>
    <x v="6"/>
    <n v="217.41844799"/>
    <n v="301.79282955000002"/>
    <n v="445.03226385000005"/>
    <n v="-0.61192629999878967"/>
    <n v="-0.52537164480155885"/>
    <n v="51.454252079999996"/>
    <n v="59.619826869999997"/>
    <n v="47.810048639999998"/>
    <n v="-0.84130417876244057"/>
    <n v="-1.1980847454614556"/>
  </r>
  <r>
    <s v="300436.SZ"/>
    <s v="广生堂"/>
    <x v="3"/>
    <n v="308.92339289"/>
    <n v="312.88259335000004"/>
    <n v="296.12268922000004"/>
    <n v="-0.98718387616113679"/>
    <n v="-1.053566112293284"/>
    <n v="103.49457348999999"/>
    <n v="66.413000530000005"/>
    <n v="33.565301689999998"/>
    <n v="-1.3582948526628107"/>
    <n v="-1.4945974218581206"/>
  </r>
  <r>
    <s v="300439.SZ"/>
    <s v="美康生物"/>
    <x v="6"/>
    <n v="683.14116038999998"/>
    <n v="1055.0566708900001"/>
    <n v="1805.1679850799999"/>
    <n v="-0.45558029282311663"/>
    <n v="-0.2890322056755128"/>
    <n v="159.46216150999999"/>
    <n v="188.10071612000002"/>
    <n v="225.09155134"/>
    <n v="-0.82040532789213394"/>
    <n v="-0.80334559068663269"/>
  </r>
  <r>
    <s v="300452.SZ"/>
    <s v="山河药辅"/>
    <x v="5"/>
    <n v="258.91917247999999"/>
    <n v="286.40329581999998"/>
    <n v="339.35877496000001"/>
    <n v="-0.89385056704472898"/>
    <n v="-0.81510171177191437"/>
    <n v="44.27296965"/>
    <n v="48.785593609999999"/>
    <n v="52.883589810000004"/>
    <n v="-0.89807270676273687"/>
    <n v="-0.91599987011001538"/>
  </r>
  <r>
    <s v="300453.SZ"/>
    <s v="三鑫医疗"/>
    <x v="6"/>
    <n v="311.84821172000005"/>
    <n v="317.77443165"/>
    <n v="403.87187286"/>
    <n v="-0.98099646011335495"/>
    <n v="-0.72906114326772331"/>
    <n v="51.876399020000001"/>
    <n v="36.613955340000004"/>
    <n v="42.364193979999996"/>
    <n v="-1.294207847273976"/>
    <n v="-0.8429495369565283"/>
  </r>
  <r>
    <s v="300463.SZ"/>
    <s v="迈克生物"/>
    <x v="6"/>
    <n v="1065.1690320499999"/>
    <n v="1488.7808845100001"/>
    <n v="1969.9837295299999"/>
    <n v="-0.60230551235166274"/>
    <n v="-0.67678061289833313"/>
    <n v="250.96245849000002"/>
    <n v="328.88996841000005"/>
    <n v="408.44316423000004"/>
    <n v="-0.68948539001061326"/>
    <n v="-0.75811607692203142"/>
  </r>
  <r>
    <s v="300482.SZ"/>
    <s v="万孚生物"/>
    <x v="6"/>
    <n v="428.77983399999999"/>
    <n v="547.35328690999995"/>
    <n v="1145.4844830699999"/>
    <n v="-0.72346308406379034"/>
    <n v="9.2769899193734684E-2"/>
    <n v="125.35154348"/>
    <n v="145.50656609999999"/>
    <n v="225.06748374"/>
    <n v="-0.83921201079414121"/>
    <n v="-0.45321424474190775"/>
  </r>
  <r>
    <s v="300485.SZ"/>
    <s v="赛升药业"/>
    <x v="0"/>
    <n v="607.13831074000007"/>
    <n v="616.23848747"/>
    <n v="749.98684813"/>
    <n v="-0.98501136138335865"/>
    <n v="-0.78296006598174184"/>
    <n v="209.22870386000002"/>
    <n v="258.34668858999999"/>
    <n v="281.53137473000004"/>
    <n v="-0.76524260857216808"/>
    <n v="-0.91025746733377144"/>
  </r>
  <r>
    <s v="300497.SZ"/>
    <s v="富祥股份"/>
    <x v="5"/>
    <n v="579.743065"/>
    <n v="763.68693497000004"/>
    <n v="958.15047603999994"/>
    <n v="-0.68271484201367716"/>
    <n v="-0.74536222610952607"/>
    <n v="93.601767590000009"/>
    <n v="172.52023061000003"/>
    <n v="174.4767315"/>
    <n v="-0.1568699496607443"/>
    <n v="-0.98865929588036061"/>
  </r>
  <r>
    <s v="300519.SZ"/>
    <s v="新光药业"/>
    <x v="4"/>
    <n v="311.47823288999996"/>
    <n v="315.31365826999996"/>
    <n v="310.86511313"/>
    <n v="-0.98768637748964472"/>
    <n v="-1.0141083173003267"/>
    <n v="118.78421259999999"/>
    <n v="118.95879302"/>
    <n v="106.15924652"/>
    <n v="-0.99853027253219329"/>
    <n v="-1.1075964724847878"/>
  </r>
  <r>
    <s v="300529.SZ"/>
    <s v="健帆生物"/>
    <x v="6"/>
    <n v="508.90517683999997"/>
    <n v="543.64052122999999"/>
    <n v="718.49113126999998"/>
    <n v="-0.93174495766443965"/>
    <n v="-0.67837090280835532"/>
    <n v="200.44103405999999"/>
    <n v="202.11849117"/>
    <n v="284.45194106000002"/>
    <n v="-0.99163116914724214"/>
    <n v="-0.59264761272757516"/>
  </r>
  <r>
    <s v="300534.SZ"/>
    <s v="陇神戎发"/>
    <x v="4"/>
    <n v="277.36087591"/>
    <n v="269.68101610000002"/>
    <n v="269.58702262000003"/>
    <n v="-1.0276890523394944"/>
    <n v="-1.0003485357677722"/>
    <n v="60.677164920000003"/>
    <n v="47.252339920000004"/>
    <n v="17.112165170000001"/>
    <n v="-1.2212500372701989"/>
    <n v="-1.6378557083316605"/>
  </r>
  <r>
    <s v="300558.SZ"/>
    <s v="贝达药业"/>
    <x v="3"/>
    <n v="914.66387339999994"/>
    <n v="1035.06089976"/>
    <n v="1026.3586566399999"/>
    <n v="-0.86837019602353083"/>
    <n v="-1.0084074696687102"/>
    <n v="343.43493998000002"/>
    <n v="367.86476439999996"/>
    <n v="250.77891608000002"/>
    <n v="-0.92886622304235378"/>
    <n v="-1.3182850320306456"/>
  </r>
  <r>
    <s v="300562.SZ"/>
    <s v="乐心医疗"/>
    <x v="6"/>
    <n v="629.00552860000005"/>
    <n v="770.64443945000005"/>
    <n v="866.59029438999994"/>
    <n v="-0.77482088088279488"/>
    <n v="-0.8754991925868234"/>
    <n v="50.188819659999993"/>
    <n v="80.520708659999997"/>
    <n v="17.463984610000001"/>
    <n v="-0.39564450398553153"/>
    <n v="-1.7831118863627746"/>
  </r>
  <r>
    <s v="300573.SZ"/>
    <s v="兴齐眼药"/>
    <x v="0"/>
    <n v="287.43946604000001"/>
    <n v="339.10007601999996"/>
    <n v="360.00669025000002"/>
    <n v="-0.82027307978365482"/>
    <n v="-0.93834677221137808"/>
    <n v="21.979622579999997"/>
    <n v="54.279327950000003"/>
    <n v="38.437842809999999"/>
    <n v="0.46952957233171966"/>
    <n v="-1.2918511657806921"/>
  </r>
  <r>
    <s v="300583.SZ"/>
    <s v="赛托生物"/>
    <x v="5"/>
    <n v="668.16678064999996"/>
    <n v="568.24593440000001"/>
    <n v="785.56645874000003"/>
    <n v="-1.1495447680784068"/>
    <n v="-0.61755903353806729"/>
    <n v="185.8672756"/>
    <n v="96.348017280000008"/>
    <n v="85.755078330000003"/>
    <n v="-1.4816300127659481"/>
    <n v="-1.1099445452957846"/>
  </r>
  <r>
    <s v="300584.SZ"/>
    <s v="海辰药业"/>
    <x v="3"/>
    <n v="220.99347277000001"/>
    <n v="280.82757114999998"/>
    <n v="455.03458552000001"/>
    <n v="-0.72924947678308771"/>
    <n v="-0.37966555898833076"/>
    <n v="40.328960189999997"/>
    <n v="45.236377770000004"/>
    <n v="65.600505519999999"/>
    <n v="-0.8783152960830154"/>
    <n v="-0.54982850630659608"/>
  </r>
  <r>
    <s v="300595.SZ"/>
    <s v="欧普康视"/>
    <x v="6"/>
    <n v="176.23665219999998"/>
    <n v="235.01866361"/>
    <n v="311.62907505999999"/>
    <n v="-0.66645978191135868"/>
    <n v="-0.6740241380270523"/>
    <n v="88.351882160000002"/>
    <n v="113.89137922"/>
    <n v="148.58991053"/>
    <n v="-0.71093431814220454"/>
    <n v="-0.69533663085268249"/>
  </r>
  <r>
    <s v="300601.SZ"/>
    <s v="康泰生物"/>
    <x v="0"/>
    <n v="452.74219799000002"/>
    <n v="551.9409790599999"/>
    <n v="1161.1758116300002"/>
    <n v="-0.78089344993595899"/>
    <n v="0.10380431184431438"/>
    <n v="62.821679880000005"/>
    <n v="86.213538589999999"/>
    <n v="214.70348263999998"/>
    <n v="-0.6276467175872662"/>
    <n v="0.49036852159671884"/>
  </r>
  <r>
    <s v="300630.SZ"/>
    <s v="普利制药"/>
    <x v="3"/>
    <n v="202.82275075999999"/>
    <n v="248.00919580999999"/>
    <n v="324.82668989999996"/>
    <n v="-0.77721214764773072"/>
    <n v="-0.69026352495070431"/>
    <n v="50.701923890000003"/>
    <n v="69.77854644"/>
    <n v="98.404449970000002"/>
    <n v="-0.62374953283059731"/>
    <n v="-0.58976067874078808"/>
  </r>
  <r>
    <s v="300633.SZ"/>
    <s v="开立医疗"/>
    <x v="6"/>
    <n v="685.82692085000008"/>
    <n v="719.35686290000001"/>
    <n v="989.06966324999996"/>
    <n v="-0.95111019846167077"/>
    <n v="-0.62506397831156368"/>
    <n v="105.87130802999999"/>
    <n v="130.42713618000002"/>
    <n v="190.02309702000002"/>
    <n v="-0.76805965084476124"/>
    <n v="-0.54307084717590715"/>
  </r>
  <r>
    <s v="300636.SZ"/>
    <s v="同和药业"/>
    <x v="5"/>
    <n v="274.81406168000001"/>
    <n v="250.07850536000001"/>
    <n v="296.71602769999998"/>
    <n v="-1.0900083357044614"/>
    <n v="-0.81350847297786344"/>
    <n v="62.879094330000001"/>
    <n v="57.996315129999999"/>
    <n v="65.45772667"/>
    <n v="-1.0776534594212563"/>
    <n v="-0.87134679982210794"/>
  </r>
  <r>
    <s v="300639.SZ"/>
    <s v="凯普生物"/>
    <x v="6"/>
    <n v="344.83385988999999"/>
    <n v="398.30389931999997"/>
    <n v="479.08511983"/>
    <n v="-0.84493970677051078"/>
    <n v="-0.79718697043159037"/>
    <n v="64.416168409999997"/>
    <n v="74.563620379999989"/>
    <n v="91.763015199999998"/>
    <n v="-0.84247041976460224"/>
    <n v="-0.76933262182889717"/>
  </r>
  <r>
    <s v="300642.SZ"/>
    <s v="透景生命"/>
    <x v="6"/>
    <n v="169.38200302999999"/>
    <n v="231.21764444999999"/>
    <n v="302.88821945999996"/>
    <n v="-0.63493381638043322"/>
    <n v="-0.69002981939166641"/>
    <n v="65.778553899999991"/>
    <n v="97.765499230000003"/>
    <n v="126.81497101000001"/>
    <n v="-0.51371771750062734"/>
    <n v="-0.7028658165836279"/>
  </r>
  <r>
    <s v="300653.SZ"/>
    <s v="正海生物"/>
    <x v="0"/>
    <n v="128.13252057"/>
    <n v="150.62251766999998"/>
    <n v="182.78211440000001"/>
    <n v="-0.82447861791875476"/>
    <n v="-0.78648878515987408"/>
    <n v="42.492178209999999"/>
    <n v="45.470111000000003"/>
    <n v="61.66955411"/>
    <n v="-0.92991809515429391"/>
    <n v="-0.64373425193529887"/>
  </r>
  <r>
    <s v="300676.SZ"/>
    <s v="华大基因"/>
    <x v="6"/>
    <n v="1318.7036236600002"/>
    <n v="1711.49825366"/>
    <n v="2095.5442714400001"/>
    <n v="-0.7021357771734813"/>
    <n v="-0.77560829118070884"/>
    <n v="272.05520187999997"/>
    <n v="350.01746142000002"/>
    <n v="423.68609617000004"/>
    <n v="-0.71343220419513176"/>
    <n v="-0.78952868679427946"/>
  </r>
  <r>
    <s v="300677.SZ"/>
    <s v="英科医疗"/>
    <x v="6"/>
    <n v="998.02186328999994"/>
    <n v="1183.1067781900001"/>
    <n v="1750.4776271300002"/>
    <n v="-0.81454823615800975"/>
    <n v="-0.52043986274171816"/>
    <n v="83.803870119999999"/>
    <n v="86.262517000000003"/>
    <n v="145.08414612999999"/>
    <n v="-0.97066189334120934"/>
    <n v="-0.31810905621963259"/>
  </r>
  <r>
    <s v="300683.SZ"/>
    <s v="海特生物"/>
    <x v="0"/>
    <n v="679.40662824000003"/>
    <n v="770.97412420000001"/>
    <n v="750.25880006"/>
    <n v="-0.86522431169503722"/>
    <n v="-1.0268690264559726"/>
    <n v="146.3406181"/>
    <n v="156.73544005000002"/>
    <n v="141.19743418000002"/>
    <n v="-0.92896830637344407"/>
    <n v="-1.0991352425784702"/>
  </r>
  <r>
    <s v="300685.SZ"/>
    <s v="艾德生物"/>
    <x v="0"/>
    <n v="176.87764524000002"/>
    <n v="252.98700508000002"/>
    <n v="330.37130508999996"/>
    <n v="-0.56970616757855708"/>
    <n v="-0.69411749040023085"/>
    <n v="18.488513390000001"/>
    <n v="65.464922459999997"/>
    <n v="94.065765389999996"/>
    <n v="1.540842959034685"/>
    <n v="-0.56311194063545211"/>
  </r>
  <r>
    <s v="300702.SZ"/>
    <s v="天宇股份"/>
    <x v="3"/>
    <n v="840.08529999999996"/>
    <n v="1082.3388235099999"/>
    <n v="1188.2828093599999"/>
    <n v="-0.71163223126270636"/>
    <n v="-0.9021156928415206"/>
    <n v="50.354799999999997"/>
    <n v="122.33768959999999"/>
    <n v="100.18214823000001"/>
    <n v="0.42951396093321792"/>
    <n v="-1.1811015186116445"/>
  </r>
  <r>
    <s v="300705.SZ"/>
    <s v="九典制药"/>
    <x v="3"/>
    <n v="290.49243645000001"/>
    <n v="376.40019947000002"/>
    <n v="534.51507235999998"/>
    <n v="-0.70426850327035417"/>
    <n v="-0.57992882811263735"/>
    <n v="47.040281399999998"/>
    <n v="54.5272814"/>
    <n v="68.573377750000006"/>
    <n v="-0.84083853716062162"/>
    <n v="-0.74240240867757612"/>
  </r>
  <r>
    <s v="300723.SZ"/>
    <s v="一品红"/>
    <x v="3"/>
    <n v="1028.2974637300001"/>
    <n v="1250.8373145999999"/>
    <n v="1380.21727158"/>
    <n v="-0.78358416827873068"/>
    <n v="-0.89656532030996061"/>
    <n v="60.400855200000002"/>
    <n v="135.84112637999999"/>
    <n v="154.81851796999999"/>
    <n v="0.24899342782815426"/>
    <n v="-0.86029715671737794"/>
  </r>
  <r>
    <s v="300725.SZ"/>
    <s v="药石科技"/>
    <x v="5"/>
    <n v="136.13080400000001"/>
    <n v="188.37785827000002"/>
    <n v="273.25055729000002"/>
    <n v="-0.61619962025641162"/>
    <n v="-0.54945501663813989"/>
    <n v="19.85747241"/>
    <n v="35.043548890000004"/>
    <n v="67.787989569999993"/>
    <n v="-0.2352462505574241"/>
    <n v="-6.5607174011308111E-2"/>
  </r>
  <r>
    <s v="600055.SH"/>
    <s v="万东医疗"/>
    <x v="6"/>
    <n v="818.21809561999999"/>
    <n v="813.40070235999997"/>
    <n v="883.95851435999998"/>
    <n v="-1.0058876640418832"/>
    <n v="-0.9132557768941143"/>
    <n v="42.65885377"/>
    <n v="68.385792349999988"/>
    <n v="101.10235858"/>
    <n v="-0.39691444316085789"/>
    <n v="-0.52158825531250841"/>
  </r>
  <r>
    <s v="600056.SH"/>
    <s v="中国医药"/>
    <x v="1"/>
    <n v="20570.225970419997"/>
    <n v="25737.892194069998"/>
    <n v="30102.338550050001"/>
    <n v="-0.74877931671333564"/>
    <n v="-0.83042720347606513"/>
    <n v="718.76695990999997"/>
    <n v="1118.6513701199999"/>
    <n v="1542.6757951500001"/>
    <n v="-0.44365220925003113"/>
    <n v="-0.62095033684666712"/>
  </r>
  <r>
    <s v="600062.SH"/>
    <s v="华润双鹤"/>
    <x v="3"/>
    <n v="5138.3954016199996"/>
    <n v="5494.8038691400006"/>
    <n v="6421.8467687799994"/>
    <n v="-0.93063817794021164"/>
    <n v="-0.83128735406800036"/>
    <n v="664.82164936000004"/>
    <n v="739.24715633000005"/>
    <n v="882.10004515000003"/>
    <n v="-0.88805192032833646"/>
    <n v="-0.8067589606577662"/>
  </r>
  <r>
    <s v="600079.SH"/>
    <s v="人福医药"/>
    <x v="3"/>
    <n v="10053.978403030002"/>
    <n v="12330.950052870001"/>
    <n v="15445.68410097"/>
    <n v="-0.77352530922945084"/>
    <n v="-0.7474051849415243"/>
    <n v="853.22393684000008"/>
    <n v="1080.14694158"/>
    <n v="2318.2330781300002"/>
    <n v="-0.73404050807525179"/>
    <n v="0.14622010107159356"/>
  </r>
  <r>
    <s v="600080.SH"/>
    <s v="金花股份"/>
    <x v="0"/>
    <n v="730.1445374299999"/>
    <n v="666.64549278999993"/>
    <n v="757.18246111999997"/>
    <n v="-1.0869677733445862"/>
    <n v="-0.86419023407614926"/>
    <n v="25.756822100000001"/>
    <n v="27.80772777"/>
    <n v="53.811886630000004"/>
    <n v="-0.9203742735793482"/>
    <n v="-6.485855028923837E-2"/>
  </r>
  <r>
    <s v="600085.SH"/>
    <s v="同仁堂"/>
    <x v="4"/>
    <n v="10808.761229940001"/>
    <n v="12090.740122200001"/>
    <n v="13375.966344009999"/>
    <n v="-0.88139446648992947"/>
    <n v="-0.89370160893209716"/>
    <n v="1465.0979159000001"/>
    <n v="1562.1831613499999"/>
    <n v="1741.71732645"/>
    <n v="-0.93373463684824032"/>
    <n v="-0.88507483018518063"/>
  </r>
  <r>
    <s v="600090.SH"/>
    <s v="同济堂"/>
    <x v="1"/>
    <n v="1204.9771217100001"/>
    <n v="8996.5684404500007"/>
    <n v="9855.3465353299998"/>
    <n v="5.4661736545527457"/>
    <n v="-0.90454381572658349"/>
    <n v="64.275544530000005"/>
    <n v="551.26442671000007"/>
    <n v="581.01370398000006"/>
    <n v="6.576581198043411"/>
    <n v="-0.94603446943321445"/>
  </r>
  <r>
    <s v="600129.SH"/>
    <s v="太极集团"/>
    <x v="4"/>
    <n v="7164.63300093"/>
    <n v="7788.05573336"/>
    <n v="8734.5229577999999"/>
    <n v="-0.91298608981798834"/>
    <n v="-0.87847195027305414"/>
    <n v="230.55131524999999"/>
    <n v="849.26804775999994"/>
    <n v="95.43253012000001"/>
    <n v="1.6836400036976147"/>
    <n v="-1.887629670783318"/>
  </r>
  <r>
    <s v="600161.SH"/>
    <s v="天坛生物"/>
    <x v="0"/>
    <n v="1617.9859818"/>
    <n v="2095.7343019599998"/>
    <n v="1765.1696793499998"/>
    <n v="-0.70472653933100982"/>
    <n v="-1.157732123915157"/>
    <n v="115.5815126"/>
    <n v="303.00542358999996"/>
    <n v="1246.0341550399999"/>
    <n v="0.621573440024352"/>
    <n v="2.1122503362382803"/>
  </r>
  <r>
    <s v="600196.SH"/>
    <s v="复星医药"/>
    <x v="0"/>
    <n v="12608.64831438"/>
    <n v="14628.820443069999"/>
    <n v="18533.555418419997"/>
    <n v="-0.83977885033195676"/>
    <n v="-0.73307930119548637"/>
    <n v="2870.6608543699999"/>
    <n v="3221.3417956999997"/>
    <n v="3585.2589436500002"/>
    <n v="-0.8778396476908239"/>
    <n v="-0.88702932782985822"/>
  </r>
  <r>
    <s v="600211.SH"/>
    <s v="西藏药业"/>
    <x v="4"/>
    <n v="1382.7558156099999"/>
    <n v="796.80669151999996"/>
    <n v="915.62571776000004"/>
    <n v="-1.4237545902719706"/>
    <n v="-0.8508809884448395"/>
    <n v="90.737288919999997"/>
    <n v="199.39709530000002"/>
    <n v="234.29087759999999"/>
    <n v="0.19752097151372583"/>
    <n v="-0.82500355761200517"/>
  </r>
  <r>
    <s v="600216.SH"/>
    <s v="浙江医药"/>
    <x v="5"/>
    <n v="4496.6623788199995"/>
    <n v="5279.2040310699995"/>
    <n v="5692.5803654399997"/>
    <n v="-0.8259727801811636"/>
    <n v="-0.92169722330542014"/>
    <n v="158.22313633000002"/>
    <n v="444.34196570999995"/>
    <n v="239.54098106999999"/>
    <n v="0.80832485069220672"/>
    <n v="-1.4609084904072811"/>
  </r>
  <r>
    <s v="600222.SH"/>
    <s v="太龙药业"/>
    <x v="4"/>
    <n v="1017.38081181"/>
    <n v="953.30651366999996"/>
    <n v="1168.3905397200001"/>
    <n v="-1.0629796605127699"/>
    <n v="-0.77438103803363456"/>
    <n v="4.4057417399999999"/>
    <n v="1.85330152"/>
    <n v="7.3679899500000001"/>
    <n v="-1.5793440402614247"/>
    <n v="1.9756023887575505"/>
  </r>
  <r>
    <s v="600227.SH"/>
    <s v="赤天化"/>
    <x v="3"/>
    <n v="2761.47818349"/>
    <n v="2856.9233460199998"/>
    <n v="1696.86691533"/>
    <n v="-0.96543693044521006"/>
    <n v="-1.4060509471862739"/>
    <n v="36.36574306"/>
    <n v="-337.46954976000001"/>
    <n v="38.257983179999997"/>
    <n v="-11.279874996729959"/>
    <n v="0.11336721552272833"/>
  </r>
  <r>
    <s v="600252.SH"/>
    <s v="中恒集团"/>
    <x v="4"/>
    <n v="1343.0851457900001"/>
    <n v="1670.0619920499998"/>
    <n v="2047.7092766400001"/>
    <n v="-0.75654793943263177"/>
    <n v="-0.77387229552692327"/>
    <n v="520.05950042999996"/>
    <n v="489.32828615"/>
    <n v="604.90948014000003"/>
    <n v="-1.0590917274938552"/>
    <n v="-0.76379621358212368"/>
  </r>
  <r>
    <s v="600267.SH"/>
    <s v="海正药业"/>
    <x v="5"/>
    <n v="8767.4281401000007"/>
    <n v="9733.4234601000007"/>
    <n v="10571.526723159999"/>
    <n v="-0.88981999001716572"/>
    <n v="-0.91389429767485042"/>
    <n v="126.30067226999999"/>
    <n v="61.852851799999996"/>
    <n v="231.56622325000001"/>
    <n v="-1.5102729804337565"/>
    <n v="1.7438245207959842"/>
  </r>
  <r>
    <s v="600272.SH"/>
    <s v="开开实业"/>
    <x v="1"/>
    <n v="881.27911486000005"/>
    <n v="906.05854909000004"/>
    <n v="962.10157283000001"/>
    <n v="-0.97188242202479014"/>
    <n v="-0.93814635511547595"/>
    <n v="19.546374530000001"/>
    <n v="20.683388879999999"/>
    <n v="38.801436020000004"/>
    <n v="-0.94182991079727374"/>
    <n v="-0.12402908222068854"/>
  </r>
  <r>
    <s v="600276.SH"/>
    <s v="恒瑞医药"/>
    <x v="3"/>
    <n v="9315.960168399999"/>
    <n v="11093.724121180001"/>
    <n v="13835.629369979999"/>
    <n v="-0.80917007794749618"/>
    <n v="-0.75284176721456531"/>
    <n v="2223.9697918699999"/>
    <n v="2634.1947965500003"/>
    <n v="3292.9533039600001"/>
    <n v="-0.81554380541515026"/>
    <n v="-0.74992035202834106"/>
  </r>
  <r>
    <s v="600285.SH"/>
    <s v="羚锐制药"/>
    <x v="4"/>
    <n v="1070.7671937800001"/>
    <n v="1439.31347282"/>
    <n v="1848.52508519"/>
    <n v="-0.65581100991807051"/>
    <n v="-0.71568972284526389"/>
    <n v="133.70617743"/>
    <n v="347.72430901999996"/>
    <n v="224.92775623"/>
    <n v="0.60066001215273812"/>
    <n v="-1.353143423121842"/>
  </r>
  <r>
    <s v="600329.SH"/>
    <s v="中新药业"/>
    <x v="4"/>
    <n v="7080.5522381800001"/>
    <n v="6178.8217960399998"/>
    <n v="5689.24249607"/>
    <n v="-1.1273531232885563"/>
    <n v="-1.0792350574479701"/>
    <n v="457.86810682999999"/>
    <n v="407.61185179"/>
    <n v="473.26060767000001"/>
    <n v="-1.1097614231922457"/>
    <n v="-0.83894296598171048"/>
  </r>
  <r>
    <s v="600332.SH"/>
    <s v="白云山"/>
    <x v="4"/>
    <n v="19124.658298900002"/>
    <n v="20035.681499369999"/>
    <n v="20954.22518953"/>
    <n v="-0.95236394887523834"/>
    <n v="-0.95415460710987632"/>
    <n v="1345.2869721900001"/>
    <n v="1558.6739951700001"/>
    <n v="2118.7556208999999"/>
    <n v="-0.84138178144056053"/>
    <n v="-0.6406678834281101"/>
  </r>
  <r>
    <s v="600351.SH"/>
    <s v="亚宝药业"/>
    <x v="4"/>
    <n v="2065.6270726900002"/>
    <n v="1806.1101705999999"/>
    <n v="2558.5146213899998"/>
    <n v="-1.1256358931005099"/>
    <n v="-0.5834116528229023"/>
    <n v="218.04816359"/>
    <n v="27.040733120000002"/>
    <n v="199.82073238999999"/>
    <n v="-1.8759873384173729"/>
    <n v="5.3896196343215115"/>
  </r>
  <r>
    <s v="600380.SH"/>
    <s v="健康元"/>
    <x v="3"/>
    <n v="8641.8913764099998"/>
    <n v="9721.5442397400002"/>
    <n v="10779.258187809999"/>
    <n v="-0.87506752673643207"/>
    <n v="-0.8911989780650027"/>
    <n v="821.79317489999994"/>
    <n v="974.40788196000005"/>
    <n v="4672.7308557299993"/>
    <n v="-0.81429061262455593"/>
    <n v="2.795456750956185"/>
  </r>
  <r>
    <s v="600420.SH"/>
    <s v="现代制药"/>
    <x v="3"/>
    <n v="2682.2446902399997"/>
    <n v="9125.77477335"/>
    <n v="8517.7537263100003"/>
    <n v="1.4022901812636084"/>
    <n v="-1.0666267864527628"/>
    <n v="291.5548536"/>
    <n v="854.03153126999996"/>
    <n v="818.57212627000001"/>
    <n v="0.92923105455034682"/>
    <n v="-1.0415200185258611"/>
  </r>
  <r>
    <s v="600422.SH"/>
    <s v="昆药集团"/>
    <x v="4"/>
    <n v="4915.6858738000001"/>
    <n v="5100.5971228599992"/>
    <n v="5852.2874325399998"/>
    <n v="-0.96238342851695358"/>
    <n v="-0.85262699806047137"/>
    <n v="431.31517497000004"/>
    <n v="409.51838139999995"/>
    <n v="335.28684744999998"/>
    <n v="-1.0505356519661433"/>
    <n v="-1.1812654506404043"/>
  </r>
  <r>
    <s v="600436.SH"/>
    <s v="片仔癀"/>
    <x v="4"/>
    <n v="1885.6746735199999"/>
    <n v="2308.9542697100001"/>
    <n v="3713.9539759499999"/>
    <n v="-0.77552883212889445"/>
    <n v="-0.39149955255871527"/>
    <n v="463.34056944000002"/>
    <n v="506.81743547000002"/>
    <n v="780.42644494000001"/>
    <n v="-0.90616650278962885"/>
    <n v="-0.46014286344299282"/>
  </r>
  <r>
    <s v="600479.SH"/>
    <s v="千金药业"/>
    <x v="4"/>
    <n v="2446.6840746799999"/>
    <n v="2864.8855121900001"/>
    <n v="3182.74379232"/>
    <n v="-0.82907419807982508"/>
    <n v="-0.88905026788068053"/>
    <n v="88.338164810000009"/>
    <n v="173.36097130000002"/>
    <n v="246.65721984999999"/>
    <n v="-3.7530305583444723E-2"/>
    <n v="-0.57720444226652778"/>
  </r>
  <r>
    <s v="600488.SH"/>
    <s v="天药股份"/>
    <x v="5"/>
    <n v="1404.7198882100001"/>
    <n v="1206.6002280099999"/>
    <n v="1971.7165251600002"/>
    <n v="-1.1410385528551599"/>
    <n v="-0.36589080675719943"/>
    <n v="78.807609819999996"/>
    <n v="63.969889139999999"/>
    <n v="162.43430511000003"/>
    <n v="-1.1882777654834349"/>
    <n v="0.53923068014871411"/>
  </r>
  <r>
    <s v="600511.SH"/>
    <s v="国药股份"/>
    <x v="1"/>
    <n v="12078.194124270001"/>
    <n v="13386.41745322"/>
    <n v="36284.74632898"/>
    <n v="-0.89168717479699666"/>
    <n v="0.71056438033403668"/>
    <n v="532.30912524999997"/>
    <n v="563.94312295999998"/>
    <n v="1339.1995635399999"/>
    <n v="-0.94057212959642"/>
    <n v="0.37470679048423849"/>
  </r>
  <r>
    <s v="600513.SH"/>
    <s v="联环药业"/>
    <x v="3"/>
    <n v="642.43291776000001"/>
    <n v="604.8606563300001"/>
    <n v="689.09934922000002"/>
    <n v="-1.058484334148077"/>
    <n v="-0.86073041450386389"/>
    <n v="50.005827320000002"/>
    <n v="62.525707880000006"/>
    <n v="70.556526669999997"/>
    <n v="-0.7496315683393836"/>
    <n v="-0.87155973019269417"/>
  </r>
  <r>
    <s v="600518.SH"/>
    <s v="康美药业"/>
    <x v="4"/>
    <n v="18066.827952299998"/>
    <n v="21642.324070279999"/>
    <n v="26476.970977569999"/>
    <n v="-0.80209607755052414"/>
    <n v="-0.77661147242827278"/>
    <n v="2756.45630557"/>
    <n v="3336.75912548"/>
    <n v="4094.6462371799998"/>
    <n v="-0.78947505217573155"/>
    <n v="-0.77286729931667564"/>
  </r>
  <r>
    <s v="600521.SH"/>
    <s v="华海药业"/>
    <x v="5"/>
    <n v="3500.3620979699999"/>
    <n v="4092.8529614399999"/>
    <n v="5002.0027174799998"/>
    <n v="-0.83073440778780883"/>
    <n v="-0.777868942616465"/>
    <n v="436.72088314999996"/>
    <n v="456.89916429000004"/>
    <n v="623.58750061000001"/>
    <n v="-0.95379593255431872"/>
    <n v="-0.63517478396130178"/>
  </r>
  <r>
    <s v="600529.SH"/>
    <s v="山东药玻"/>
    <x v="6"/>
    <n v="1723.20716599"/>
    <n v="2057.4730596499999"/>
    <n v="2330.4883516700002"/>
    <n v="-0.80602106336532053"/>
    <n v="-0.86730553251256504"/>
    <n v="144.67247434999999"/>
    <n v="189.04660834999999"/>
    <n v="262.75807099000002"/>
    <n v="-0.69327866825138051"/>
    <n v="-0.61008841532067593"/>
  </r>
  <r>
    <s v="600530.SH"/>
    <s v="交大昂立"/>
    <x v="0"/>
    <n v="268.34157981999999"/>
    <n v="268.79477505"/>
    <n v="282.07442137999999"/>
    <n v="-0.99831112557992685"/>
    <n v="-0.95059559350612466"/>
    <n v="94.226827569999998"/>
    <n v="114.4027032"/>
    <n v="163.69487444999999"/>
    <n v="-0.78587971015991609"/>
    <n v="-0.56913455826452908"/>
  </r>
  <r>
    <s v="600535.SH"/>
    <s v="天士力"/>
    <x v="4"/>
    <n v="13227.512204950001"/>
    <n v="13945.496952200001"/>
    <n v="16094.149975889999"/>
    <n v="-0.94572034891176915"/>
    <n v="-0.84592495835359727"/>
    <n v="1523.66990951"/>
    <n v="1219.23329932"/>
    <n v="1402.26184356"/>
    <n v="-1.199804831932334"/>
    <n v="-0.84988226261366051"/>
  </r>
  <r>
    <s v="600538.SH"/>
    <s v="国发股份"/>
    <x v="4"/>
    <n v="506.40801797"/>
    <n v="455.40851623000003"/>
    <n v="434.48781874000002"/>
    <n v="-1.1007083220057177"/>
    <n v="-1.0459383097689683"/>
    <n v="8.24970392"/>
    <n v="-49.051183969999997"/>
    <n v="2.3546672599999998"/>
    <n v="-7.9458114431335858"/>
    <n v="4.8004289997161553E-2"/>
  </r>
  <r>
    <s v="600557.SH"/>
    <s v="康缘药业"/>
    <x v="4"/>
    <n v="2820.4462842399998"/>
    <n v="3000.2778072900001"/>
    <n v="3274.6981535500004"/>
    <n v="-0.93624004681285478"/>
    <n v="-0.90853502112597018"/>
    <n v="365.24343486000004"/>
    <n v="376.14593429000001"/>
    <n v="378.18146578"/>
    <n v="-0.97015004681965344"/>
    <n v="-0.99458845276676411"/>
  </r>
  <r>
    <s v="600566.SH"/>
    <s v="济川药业"/>
    <x v="3"/>
    <n v="3767.8363743099999"/>
    <n v="4677.8915613199997"/>
    <n v="5642.0091389899999"/>
    <n v="-0.7584674341977875"/>
    <n v="-0.79389911779016376"/>
    <n v="683.11920166999994"/>
    <n v="934.36478828999998"/>
    <n v="1223.94829"/>
    <n v="-0.63220827930793355"/>
    <n v="-0.69007447055023041"/>
  </r>
  <r>
    <s v="600572.SH"/>
    <s v="康恩贝"/>
    <x v="4"/>
    <n v="5301.9701421899999"/>
    <n v="6020.3710542600002"/>
    <n v="5293.9667788400002"/>
    <n v="-0.8645030257048445"/>
    <n v="-1.1206577250593215"/>
    <n v="503.71000406999997"/>
    <n v="404.14343219"/>
    <n v="729.97484738000003"/>
    <n v="-1.1976664570397599"/>
    <n v="-0.19377283103584653"/>
  </r>
  <r>
    <s v="600587.SH"/>
    <s v="新华医疗"/>
    <x v="6"/>
    <n v="7554.4442510600002"/>
    <n v="8364.4955308699991"/>
    <n v="9983.2461722099997"/>
    <n v="-0.89277155898048532"/>
    <n v="-0.80647360795808409"/>
    <n v="362.37976635000001"/>
    <n v="120.62837795"/>
    <n v="148.94878199999999"/>
    <n v="-1.6671216520585408"/>
    <n v="-0.76522602283735686"/>
  </r>
  <r>
    <s v="600594.SH"/>
    <s v="益佰制药"/>
    <x v="4"/>
    <n v="3302.51918398"/>
    <n v="3686.8227763899999"/>
    <n v="3807.6617585700001"/>
    <n v="-0.8836331990820232"/>
    <n v="-0.96722408710452823"/>
    <n v="191.99476290999999"/>
    <n v="393.39718263999998"/>
    <n v="407.77933718000003"/>
    <n v="4.8999549140879228E-2"/>
    <n v="-0.96344113487675576"/>
  </r>
  <r>
    <s v="600613.SH"/>
    <s v="神奇制药"/>
    <x v="4"/>
    <n v="1592.9124888199999"/>
    <n v="1597.8679219200001"/>
    <n v="1735.7159554699999"/>
    <n v="-0.99688907386012704"/>
    <n v="-0.9137300200730224"/>
    <n v="218.26566775000001"/>
    <n v="176.65205025999998"/>
    <n v="119.63571807"/>
    <n v="-1.1906558091291939"/>
    <n v="-1.322760659194627"/>
  </r>
  <r>
    <s v="600645.SH"/>
    <s v="中源协和"/>
    <x v="0"/>
    <n v="708.99485588999994"/>
    <n v="837.90055029999996"/>
    <n v="870.91349753999998"/>
    <n v="-0.8181852895841043"/>
    <n v="-0.96060039914261885"/>
    <n v="217.03884632"/>
    <n v="50.084158080000002"/>
    <n v="-10.3997096"/>
    <n v="-1.7692387379992041"/>
    <n v="-2.2076446924272624"/>
  </r>
  <r>
    <s v="600664.SH"/>
    <s v="哈药股份"/>
    <x v="3"/>
    <n v="15856.207778739999"/>
    <n v="14126.88595482"/>
    <n v="12017.53125113"/>
    <n v="-1.1090627625502407"/>
    <n v="-1.1493149099126339"/>
    <n v="614.47920063000004"/>
    <n v="843.79561036000007"/>
    <n v="464.36378705999999"/>
    <n v="-0.62681176271728734"/>
    <n v="-1.4496726679321286"/>
  </r>
  <r>
    <s v="600671.SH"/>
    <s v="天目药业"/>
    <x v="4"/>
    <n v="94.765832549999999"/>
    <n v="123.72545815000001"/>
    <n v="176.38278778"/>
    <n v="-0.69440857721879412"/>
    <n v="-0.57440182144114382"/>
    <n v="-22.491900269999999"/>
    <n v="2.6269448099999999"/>
    <n v="8.9919723100000013"/>
    <n v="0.11679514751823161"/>
    <n v="1.4229772455706833"/>
  </r>
  <r>
    <s v="600713.SH"/>
    <s v="南京医药"/>
    <x v="1"/>
    <n v="24813.08731802"/>
    <n v="26720.500728209998"/>
    <n v="27473.44917444"/>
    <n v="-0.92312873502021742"/>
    <n v="-0.97182131974663621"/>
    <n v="192.68683153000001"/>
    <n v="238.59438019000001"/>
    <n v="311.25169261000002"/>
    <n v="-0.76175046164038196"/>
    <n v="-0.69547768743697658"/>
  </r>
  <r>
    <s v="600721.SH"/>
    <s v="百花村"/>
    <x v="2"/>
    <n v="808.80522213999996"/>
    <n v="744.57420461000004"/>
    <n v="419.50254316000002"/>
    <n v="-1.0794146919082106"/>
    <n v="-1.4365873266053706"/>
    <n v="-543.74350004999997"/>
    <n v="56.175694419999999"/>
    <n v="-565.09440014999996"/>
    <n v="0.10331285691660574"/>
    <n v="-12.059411031487166"/>
  </r>
  <r>
    <s v="600750.SH"/>
    <s v="江中药业"/>
    <x v="4"/>
    <n v="2597.3514341300001"/>
    <n v="1561.8630812200001"/>
    <n v="1746.64252867"/>
    <n v="-1.3986708688332903"/>
    <n v="-0.8816929283547279"/>
    <n v="368.02010823000001"/>
    <n v="379.76003487000003"/>
    <n v="417.71956719000002"/>
    <n v="-0.96809976852497703"/>
    <n v="-0.90004337256553513"/>
  </r>
  <r>
    <s v="600763.SH"/>
    <s v="通策医疗"/>
    <x v="2"/>
    <n v="762.35569438000005"/>
    <n v="878.76371392999999"/>
    <n v="1179.72784301"/>
    <n v="-0.84730484679507656"/>
    <n v="-0.65751415959811244"/>
    <n v="193.64137955999999"/>
    <n v="132.84208026000002"/>
    <n v="226.68747852999999"/>
    <n v="-1.3139788584348586"/>
    <n v="-0.29355669463829004"/>
  </r>
  <r>
    <s v="600767.SH"/>
    <s v="ST运盛"/>
    <x v="2"/>
    <n v="50.338034"/>
    <n v="94.275813680000013"/>
    <n v="113.39062911000001"/>
    <n v="-0.12714549638549622"/>
    <n v="-0.79724581858416699"/>
    <n v="-70.964228569999989"/>
    <n v="-69.76474365"/>
    <n v="34.557480149999996"/>
    <n v="-0.98309733024411305"/>
    <n v="0.49534303922006861"/>
  </r>
  <r>
    <s v="600771.SH"/>
    <s v="广誉远"/>
    <x v="4"/>
    <n v="428.43606373"/>
    <n v="936.99322816999995"/>
    <n v="1168.6848142399999"/>
    <n v="0.18700830180461225"/>
    <n v="-0.75272864402392048"/>
    <n v="9.3270200800000005"/>
    <n v="153.90665877000001"/>
    <n v="250.31215034000002"/>
    <n v="14.501160869163689"/>
    <n v="-0.37361065245351366"/>
  </r>
  <r>
    <s v="600781.SH"/>
    <s v="辅仁药业"/>
    <x v="4"/>
    <n v="462.05982281000001"/>
    <n v="495.63129310000005"/>
    <n v="5799.9240182499998"/>
    <n v="-0.92734388788482769"/>
    <n v="9.7020940747576834"/>
    <n v="32.914261320000001"/>
    <n v="22.233706770000001"/>
    <n v="775.42919085000005"/>
    <n v="-1.324496255473006"/>
    <n v="32.876289359734145"/>
  </r>
  <r>
    <s v="600789.SH"/>
    <s v="鲁抗医药"/>
    <x v="3"/>
    <n v="2410.2877157100002"/>
    <n v="2505.5918953299997"/>
    <n v="2599.2888811299999"/>
    <n v="-0.96045941777041099"/>
    <n v="-0.96260484958678405"/>
    <n v="7.5695189800000007"/>
    <n v="29.50663892"/>
    <n v="128.92791794999999"/>
    <n v="1.8980863906889889"/>
    <n v="2.3694545590081053"/>
  </r>
  <r>
    <s v="600796.SH"/>
    <s v="钱江生化"/>
    <x v="0"/>
    <n v="474.02005019000001"/>
    <n v="444.08108254000001"/>
    <n v="467.58452839"/>
    <n v="-1.0631597073541501"/>
    <n v="-0.94707397641086644"/>
    <n v="32.141154450000002"/>
    <n v="40.217266600000002"/>
    <n v="47.409918179999998"/>
    <n v="-0.74872986710656253"/>
    <n v="-0.8211551358888225"/>
  </r>
  <r>
    <s v="600812.SH"/>
    <s v="华北制药"/>
    <x v="5"/>
    <n v="7902.5022973199993"/>
    <n v="8082.4627807400002"/>
    <n v="7709.1218766499996"/>
    <n v="-0.97722740511179207"/>
    <n v="-1.0461914782929342"/>
    <n v="50.850714079999996"/>
    <n v="51.631281200000004"/>
    <n v="14.438118619999999"/>
    <n v="-0.9846498297197559"/>
    <n v="-1.7203610236966191"/>
  </r>
  <r>
    <s v="600829.SH"/>
    <s v="人民同泰"/>
    <x v="1"/>
    <n v="8909.3153381399989"/>
    <n v="9005.5589840200009"/>
    <n v="8008.8809524999997"/>
    <n v="-0.98919741391709515"/>
    <n v="-1.1106736442777807"/>
    <n v="132.54276176000002"/>
    <n v="224.50992633000001"/>
    <n v="254.1961914"/>
    <n v="-0.30613212408740753"/>
    <n v="-0.86777303990396804"/>
  </r>
  <r>
    <s v="600833.SH"/>
    <s v="第一医药"/>
    <x v="1"/>
    <n v="1490.95975512"/>
    <n v="1519.02939709"/>
    <n v="1556.1462055"/>
    <n v="-0.98117344088355973"/>
    <n v="-0.97556544430206249"/>
    <n v="41.168494780000003"/>
    <n v="46.03416249"/>
    <n v="43.476771210000003"/>
    <n v="-0.88181089116807398"/>
    <n v="-1.0555542045661315"/>
  </r>
  <r>
    <s v="600851.SH"/>
    <s v="海欣股份"/>
    <x v="3"/>
    <n v="1051.8201788599999"/>
    <n v="1011.80961066"/>
    <n v="1000.4368001900001"/>
    <n v="-1.0380393616743167"/>
    <n v="-1.0112400696239496"/>
    <n v="173.57350777000002"/>
    <n v="44.054100290000001"/>
    <n v="87.859641209999992"/>
    <n v="-1.7461934090288969"/>
    <n v="-5.6421392870081855E-3"/>
  </r>
  <r>
    <s v="600867.SH"/>
    <s v="通化东宝"/>
    <x v="0"/>
    <n v="1669.31244881"/>
    <n v="2040.3945399000002"/>
    <n v="2545.3249629899997"/>
    <n v="-0.77770363399941522"/>
    <n v="-0.75253294732167531"/>
    <n v="490.06434645999997"/>
    <n v="639.20597488999999"/>
    <n v="840.09795615999997"/>
    <n v="-0.69566929423180701"/>
    <n v="-0.68571635879252979"/>
  </r>
  <r>
    <s v="600896.SH"/>
    <s v="*ST海投"/>
    <x v="2"/>
    <n v="952.24505547000001"/>
    <n v="854.22431037000001"/>
    <n v="44.111203509999996"/>
    <n v="-1.1029364705407894"/>
    <n v="-1.9483611002701462"/>
    <n v="75.023339739999997"/>
    <n v="-432.40549710000005"/>
    <n v="-694.40742037999996"/>
    <n v="-7.7636130116113122"/>
    <n v="-1.6059171889283548"/>
  </r>
  <r>
    <s v="600976.SH"/>
    <s v="健民集团"/>
    <x v="4"/>
    <n v="2281.2206006500001"/>
    <n v="2363.6530712499998"/>
    <n v="2711.5028228299998"/>
    <n v="-0.96386475267823202"/>
    <n v="-0.85283383766804566"/>
    <n v="86.999539599999991"/>
    <n v="65.064998270000004"/>
    <n v="91.441440670000006"/>
    <n v="-1.252122498933316"/>
    <n v="-0.5946139537183146"/>
  </r>
  <r>
    <s v="600993.SH"/>
    <s v="马应龙"/>
    <x v="4"/>
    <n v="1783.68235215"/>
    <n v="2102.8068955099998"/>
    <n v="1750.5923936600002"/>
    <n v="-0.82108667332199814"/>
    <n v="-1.1674973116181342"/>
    <n v="210.94353869999998"/>
    <n v="232.99739962000001"/>
    <n v="308.84577354999999"/>
    <n v="-0.89545135605521142"/>
    <n v="-0.67446686506500686"/>
  </r>
  <r>
    <s v="600998.SH"/>
    <s v="九州通"/>
    <x v="1"/>
    <n v="49589.246312080002"/>
    <n v="61556.83988598"/>
    <n v="73942.894403059996"/>
    <n v="-0.75866554820002019"/>
    <n v="-0.79878670607486779"/>
    <n v="703.86984707000011"/>
    <n v="904.34029451000004"/>
    <n v="1472.91544722"/>
    <n v="-0.71518818674432705"/>
    <n v="-0.37128185467167329"/>
  </r>
  <r>
    <s v="601607.SH"/>
    <s v="上海医药"/>
    <x v="1"/>
    <n v="105516.58730325999"/>
    <n v="120764.66033992999"/>
    <n v="130847.18188459"/>
    <n v="-0.85549122250470178"/>
    <n v="-0.91651099323030771"/>
    <n v="3364.36807279"/>
    <n v="3829.7126595199998"/>
    <n v="4057.7802887399998"/>
    <n v="-0.86168440055843853"/>
    <n v="-0.94044784831231043"/>
  </r>
  <r>
    <s v="603079.SH"/>
    <s v="圣达生物"/>
    <x v="5"/>
    <n v="536.42949999999996"/>
    <n v="482.14769999999999"/>
    <n v="508.56112074999999"/>
    <n v="-1.1011909300290159"/>
    <n v="-0.94521715907801696"/>
    <n v="86.7029"/>
    <n v="60.935600000000001"/>
    <n v="72.610202430000001"/>
    <n v="-1.2971907514050856"/>
    <n v="-0.80841080698311008"/>
  </r>
  <r>
    <s v="603108.SH"/>
    <s v="润达医疗"/>
    <x v="2"/>
    <n v="1628.6418688599999"/>
    <n v="2164.6888407800002"/>
    <n v="4318.8098413999996"/>
    <n v="-0.67086258669303589"/>
    <n v="-4.8819211153658948E-3"/>
    <n v="92.425466310000004"/>
    <n v="132.19682143"/>
    <n v="297.32801861000002"/>
    <n v="-0.56969267553809555"/>
    <n v="0.24913137391460816"/>
  </r>
  <r>
    <s v="603127.SH"/>
    <s v="昭衍新药"/>
    <x v="2"/>
    <n v="206.60566613999998"/>
    <n v="241.80520969"/>
    <n v="301.27895758"/>
    <n v="-0.82962934072607608"/>
    <n v="-0.75404273561249258"/>
    <n v="49.174949520000006"/>
    <n v="51.69272994"/>
    <n v="76.446347689999996"/>
    <n v="-0.94879953218912849"/>
    <n v="-0.52113928247295815"/>
  </r>
  <r>
    <s v="603139.SH"/>
    <s v="康惠制药"/>
    <x v="4"/>
    <n v="379.78507062"/>
    <n v="381.84577100999996"/>
    <n v="367.05715623000003"/>
    <n v="-0.99457403529149824"/>
    <n v="-1.0387292878506507"/>
    <n v="62.205193869999995"/>
    <n v="65.234112659999994"/>
    <n v="63.182915719999997"/>
    <n v="-0.95130762237748168"/>
    <n v="-1.0314436244529122"/>
  </r>
  <r>
    <s v="603168.SH"/>
    <s v="莎普爱思"/>
    <x v="3"/>
    <n v="921.67091677999997"/>
    <n v="978.73213361000001"/>
    <n v="938.88349979999998"/>
    <n v="-0.9380893811542278"/>
    <n v="-1.0407145453199953"/>
    <n v="176.03626217999999"/>
    <n v="275.71738183999997"/>
    <n v="146.35642023"/>
    <n v="-0.43374667000101164"/>
    <n v="-1.4691795662163538"/>
  </r>
  <r>
    <s v="603222.SH"/>
    <s v="济民制药"/>
    <x v="3"/>
    <n v="448.59564089999998"/>
    <n v="450.37861880000003"/>
    <n v="602.8987088099999"/>
    <n v="-0.99602542303705199"/>
    <n v="-0.66135139715029501"/>
    <n v="51.711146249999999"/>
    <n v="39.627650689999996"/>
    <n v="55.894317979999997"/>
    <n v="-1.2336729397097828"/>
    <n v="-0.58951219648999076"/>
  </r>
  <r>
    <s v="603229.SH"/>
    <s v="奥翔药业"/>
    <x v="5"/>
    <n v="262.66604831000001"/>
    <n v="198.84195818000001"/>
    <n v="240.18829882"/>
    <n v="-1.2429856867328146"/>
    <n v="-0.79206430565036201"/>
    <n v="60.865088280000002"/>
    <n v="57.328094100000001"/>
    <n v="53.01151729"/>
    <n v="-1.0581120356505298"/>
    <n v="-1.0752960111053125"/>
  </r>
  <r>
    <s v="603233.SH"/>
    <s v="大参林"/>
    <x v="1"/>
    <n v="5265.4818597399999"/>
    <n v="6273.7220224599996"/>
    <n v="7421.1969030699993"/>
    <n v="-0.80851891819644695"/>
    <n v="-0.81709822709676549"/>
    <n v="422.26005189999995"/>
    <n v="428.61341312000002"/>
    <n v="474.61082285000003"/>
    <n v="-0.98495391360984186"/>
    <n v="-0.89268322380493959"/>
  </r>
  <r>
    <s v="603259.SH"/>
    <s v="药明康德"/>
    <x v="2"/>
    <n v="4883.3489619600005"/>
    <n v="6116.1308888500007"/>
    <n v="7765.2598562799994"/>
    <n v="-0.74755399696129721"/>
    <n v="-0.73036401649996741"/>
    <n v="683.77822810999999"/>
    <n v="1120.973397"/>
    <n v="1296.7205384200001"/>
    <n v="-0.36061847114022472"/>
    <n v="-0.84321916836711497"/>
  </r>
  <r>
    <s v="603301.SH"/>
    <s v="振德医疗"/>
    <x v="6"/>
    <n v="1021.01241749"/>
    <n v="1034.89931297"/>
    <n v="1306.4425406400001"/>
    <n v="-0.98639889658331603"/>
    <n v="-0.73761386806730667"/>
    <n v="79.249407090000005"/>
    <n v="82.882576220000004"/>
    <n v="122.11452229999999"/>
    <n v="-0.95415525158599646"/>
    <n v="-0.5266562905107538"/>
  </r>
  <r>
    <s v="603309.SH"/>
    <s v="维力医疗"/>
    <x v="6"/>
    <n v="548.87106236"/>
    <n v="515.41990614999997"/>
    <n v="629.89488467000001"/>
    <n v="-1.0609453813545369"/>
    <n v="-0.77789957827766743"/>
    <n v="91.322873979999997"/>
    <n v="78.663392739999992"/>
    <n v="60.262650180000001"/>
    <n v="-1.1386233337638112"/>
    <n v="-1.2339174795170422"/>
  </r>
  <r>
    <s v="603367.SH"/>
    <s v="辰欣药业"/>
    <x v="6"/>
    <n v="2496.9719894"/>
    <n v="2564.8011061300003"/>
    <n v="2962.5165257399999"/>
    <n v="-0.97283545149166883"/>
    <n v="-0.84493323140751919"/>
    <n v="245.62274293999999"/>
    <n v="244.63074017"/>
    <n v="365.67766673"/>
    <n v="-1.0040387252341789"/>
    <n v="-0.50518513545811339"/>
  </r>
  <r>
    <s v="603368.SH"/>
    <s v="柳州医药"/>
    <x v="1"/>
    <n v="6507.6594911000002"/>
    <n v="7559.3954080000003"/>
    <n v="9446.9828322000012"/>
    <n v="-0.8383849188270569"/>
    <n v="-0.75029915458551166"/>
    <n v="226.2411109"/>
    <n v="343.57102430999998"/>
    <n v="427.66829788000001"/>
    <n v="-0.48139437194568691"/>
    <n v="-0.75522594276134281"/>
  </r>
  <r>
    <s v="603387.SH"/>
    <s v="基蛋生物"/>
    <x v="6"/>
    <n v="276.42026413999997"/>
    <n v="369.09035688"/>
    <n v="488.58276618999997"/>
    <n v="-0.66474927940498263"/>
    <n v="-0.67625160863021472"/>
    <n v="104.78804745000001"/>
    <n v="138.32180199999999"/>
    <n v="193.78079213999999"/>
    <n v="-0.67998492799476262"/>
    <n v="-0.5990582154214561"/>
  </r>
  <r>
    <s v="603456.SH"/>
    <s v="九洲药业"/>
    <x v="5"/>
    <n v="1444.5110851300001"/>
    <n v="1653.1772104700001"/>
    <n v="1717.4405997599999"/>
    <n v="-0.85554550083551562"/>
    <n v="-0.96112734383041143"/>
    <n v="199.69207182"/>
    <n v="111.37513781"/>
    <n v="146.78669385000001"/>
    <n v="-1.4422656002568184"/>
    <n v="-0.68205151763394256"/>
  </r>
  <r>
    <s v="603520.SH"/>
    <s v="司太立"/>
    <x v="5"/>
    <n v="695.66000085000007"/>
    <n v="672.9452535800001"/>
    <n v="710.9390185499999"/>
    <n v="-1.0326520818248077"/>
    <n v="-0.94354107593763858"/>
    <n v="73.466519680000005"/>
    <n v="75.905577559999998"/>
    <n v="81.424963900000009"/>
    <n v="-0.96680041615386358"/>
    <n v="-0.9272861558080211"/>
  </r>
  <r>
    <s v="603538.SH"/>
    <s v="美诺华"/>
    <x v="5"/>
    <n v="597.16622876999998"/>
    <n v="578.08783073000006"/>
    <n v="605.32059374999994"/>
    <n v="-1.0319482199777041"/>
    <n v="-0.95289165145439791"/>
    <n v="81.772523769999992"/>
    <n v="85.12300492"/>
    <n v="49.952914030000002"/>
    <n v="-0.9590268100392273"/>
    <n v="-1.4131678730450532"/>
  </r>
  <r>
    <s v="603567.SH"/>
    <s v="珍宝岛"/>
    <x v="4"/>
    <n v="2073.0598622399998"/>
    <n v="2391.57796611"/>
    <n v="3140.87177208"/>
    <n v="-0.84635363904743577"/>
    <n v="-0.68669480293433327"/>
    <n v="579.76702384999999"/>
    <n v="496.65921237999999"/>
    <n v="523.19994043999998"/>
    <n v="-1.1433469101400671"/>
    <n v="-0.94656149045778026"/>
  </r>
  <r>
    <s v="603658.SH"/>
    <s v="安图生物"/>
    <x v="3"/>
    <n v="716.48857666999993"/>
    <n v="980.22297548000006"/>
    <n v="1400.14204705"/>
    <n v="-0.63190704304631107"/>
    <n v="-0.57160862163593751"/>
    <n v="278.02678952999997"/>
    <n v="349.75805957"/>
    <n v="449.68701804"/>
    <n v="-0.74199871112686422"/>
    <n v="-0.71429119148003406"/>
  </r>
  <r>
    <s v="603669.SH"/>
    <s v="灵康药业"/>
    <x v="3"/>
    <n v="550.64486442999998"/>
    <n v="478.58863324999999"/>
    <n v="1005.0799658200001"/>
    <n v="-1.1308579010440587"/>
    <n v="0.10009159430867065"/>
    <n v="149.69425999000001"/>
    <n v="153.92518677999999"/>
    <n v="161.00543672999999"/>
    <n v="-0.97173621226169515"/>
    <n v="-0.95400200514215028"/>
  </r>
  <r>
    <s v="603676.SH"/>
    <s v="卫信康"/>
    <x v="3"/>
    <n v="440.23368776999996"/>
    <n v="426.36089497"/>
    <n v="420.38150641000004"/>
    <n v="-1.0315123380727007"/>
    <n v="-1.0140242424447032"/>
    <n v="113.02658587000001"/>
    <n v="114.91524931000001"/>
    <n v="101.58728626"/>
    <n v="-0.98329009564022141"/>
    <n v="-1.1159808043756312"/>
  </r>
  <r>
    <s v="603707.SH"/>
    <s v="健友股份"/>
    <x v="5"/>
    <n v="468.72801333000001"/>
    <n v="581.91303749999997"/>
    <n v="1112.7260032199999"/>
    <n v="-0.75852728885159681"/>
    <n v="-8.7813931785297061E-2"/>
    <n v="87.553459680000003"/>
    <n v="257.23959781000002"/>
    <n v="314.22239937000001"/>
    <n v="0.93808604194725764"/>
    <n v="-0.77848355367866762"/>
  </r>
  <r>
    <s v="603716.SH"/>
    <s v="塞力斯"/>
    <x v="1"/>
    <n v="529.65970250999999"/>
    <n v="627.32805688999997"/>
    <n v="920.51654408000002"/>
    <n v="-0.81560168931644184"/>
    <n v="-0.53263928821629336"/>
    <n v="64.305948920000006"/>
    <n v="73.547790860000006"/>
    <n v="106.58070563"/>
    <n v="-0.85628325069120215"/>
    <n v="-0.55086462307373796"/>
  </r>
  <r>
    <s v="603811.SH"/>
    <s v="诚意药业"/>
    <x v="3"/>
    <n v="316.95390722000002"/>
    <n v="321.22308420999997"/>
    <n v="340.8921057"/>
    <n v="-0.98653060620881794"/>
    <n v="-0.93876834369368867"/>
    <n v="57.705081450000002"/>
    <n v="68.169238659999991"/>
    <n v="69.238445420000005"/>
    <n v="-0.81866142552685039"/>
    <n v="-0.98431540705137144"/>
  </r>
  <r>
    <s v="603858.SH"/>
    <s v="步长制药"/>
    <x v="4"/>
    <n v="11655.627387840001"/>
    <n v="12320.883101059999"/>
    <n v="13863.918661239999"/>
    <n v="-0.94292407511979648"/>
    <n v="-0.87476258418138486"/>
    <n v="3533.70201013"/>
    <n v="1769.9109486099999"/>
    <n v="1638.93837252"/>
    <n v="-1.4991340685954198"/>
    <n v="-1.0739995287293178"/>
  </r>
  <r>
    <s v="603880.SH"/>
    <s v="南卫股份"/>
    <x v="6"/>
    <n v="433.02247836000004"/>
    <n v="444.23550011999998"/>
    <n v="488.70874399000002"/>
    <n v="-0.97410522012051803"/>
    <n v="-0.89988813622957509"/>
    <n v="51.471049590000007"/>
    <n v="52.036619460000004"/>
    <n v="46.42485087"/>
    <n v="-0.98901188387442796"/>
    <n v="-1.1078426817159732"/>
  </r>
  <r>
    <s v="603882.SH"/>
    <s v="金域医学"/>
    <x v="2"/>
    <n v="2389.3922214699996"/>
    <n v="3221.5797220900004"/>
    <n v="3791.71768367"/>
    <n v="-0.65171582415714768"/>
    <n v="-0.82302534446978615"/>
    <n v="143.69407694999998"/>
    <n v="186.32329486"/>
    <n v="208.10214431"/>
    <n v="-0.70333350674688311"/>
    <n v="-0.88311257877677485"/>
  </r>
  <r>
    <s v="603883.SH"/>
    <s v="老百姓"/>
    <x v="1"/>
    <n v="4568.4828610000004"/>
    <n v="6094.4312749999999"/>
    <n v="7501.4323260000001"/>
    <n v="-0.66598355287120792"/>
    <n v="-0.769133330492762"/>
    <n v="277.733069"/>
    <n v="342.04400800000002"/>
    <n v="396.85517199999998"/>
    <n v="-0.76844335018672183"/>
    <n v="-0.8397540587818163"/>
  </r>
  <r>
    <s v="603896.SH"/>
    <s v="寿仙谷"/>
    <x v="4"/>
    <n v="301.91243557000001"/>
    <n v="314.87995461999998"/>
    <n v="369.96331473000004"/>
    <n v="-0.95704874154813213"/>
    <n v="-0.82506552321987225"/>
    <n v="62.643861810000004"/>
    <n v="80.977816879999992"/>
    <n v="88.87988734000001"/>
    <n v="-0.70733038257431802"/>
    <n v="-0.90241684989223658"/>
  </r>
  <r>
    <s v="603939.SH"/>
    <s v="益丰药房"/>
    <x v="1"/>
    <n v="2845.5158557399996"/>
    <n v="3733.6191354000002"/>
    <n v="4807.2490086300004"/>
    <n v="-0.68789375119154195"/>
    <n v="-0.71244258337695254"/>
    <n v="178.23738426"/>
    <n v="227.91979827"/>
    <n v="317.47015291000002"/>
    <n v="-0.72125705156485664"/>
    <n v="-0.60709707835948401"/>
  </r>
  <r>
    <s v="603963.SH"/>
    <s v="大理药业"/>
    <x v="4"/>
    <n v="266.96526374000001"/>
    <n v="275.76481368000003"/>
    <n v="272.73902598000001"/>
    <n v="-0.96703859589549457"/>
    <n v="-1.0109723487185394"/>
    <n v="62.29268149"/>
    <n v="62.165675799999995"/>
    <n v="44.452485279999998"/>
    <n v="-1.0020388541151564"/>
    <n v="-1.2849352201524686"/>
  </r>
  <r>
    <s v="603976.SH"/>
    <s v="正川股份"/>
    <x v="6"/>
    <n v="479.68355438999998"/>
    <n v="469.99451676999996"/>
    <n v="508.68159907"/>
    <n v="-1.0201988113441189"/>
    <n v="-0.91768609862541817"/>
    <n v="60.69898233"/>
    <n v="70.511326389999994"/>
    <n v="82.178387020000002"/>
    <n v="-0.83834417508594172"/>
    <n v="-0.83453636135747622"/>
  </r>
  <r>
    <s v="603987.SH"/>
    <s v="康德莱"/>
    <x v="6"/>
    <n v="1061.41288042"/>
    <n v="1132.0825788599998"/>
    <n v="1256.40399656"/>
    <n v="-0.93341921909593195"/>
    <n v="-0.89018343712594616"/>
    <n v="111.40646459"/>
    <n v="121.36103243000001"/>
    <n v="143.02215500999998"/>
    <n v="-0.91064640748959247"/>
    <n v="-0.82151501065637422"/>
  </r>
  <r>
    <s v="603998.SH"/>
    <s v="方盛制药"/>
    <x v="4"/>
    <n v="468.55859472000003"/>
    <n v="534.25684139999998"/>
    <n v="720.76934929999993"/>
    <n v="-0.85978648685494774"/>
    <n v="-0.65089355260056014"/>
    <n v="96.911160349999989"/>
    <n v="73.434825079999996"/>
    <n v="64.62338815999999"/>
    <n v="-1.2422459413881117"/>
    <n v="-1.11998989458204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C0BBD-7405-478B-8E77-44F87280EFF1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11" firstHeaderRow="0" firstDataRow="1" firstDataCol="1"/>
  <pivotFields count="13">
    <pivotField showAll="0"/>
    <pivotField showAll="0"/>
    <pivotField axis="axisRow" showAll="0">
      <items count="8">
        <item x="5"/>
        <item x="3"/>
        <item x="0"/>
        <item x="2"/>
        <item x="6"/>
        <item x="1"/>
        <item x="4"/>
        <item t="default"/>
      </items>
    </pivotField>
    <pivotField dataField="1" numFmtId="1" showAll="0"/>
    <pivotField dataField="1" numFmtId="1" showAll="0"/>
    <pivotField dataField="1" numFmtId="1" showAll="0"/>
    <pivotField numFmtId="9" showAll="0"/>
    <pivotField numFmtId="9" showAll="0"/>
    <pivotField dataField="1" numFmtId="176" showAll="0"/>
    <pivotField dataField="1" numFmtId="176" showAll="0"/>
    <pivotField dataField="1" numFmtId="176" showAll="0"/>
    <pivotField numFmtId="9" showAll="0"/>
    <pivotField numFmtId="9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2015收入" fld="3" baseField="0" baseItem="0"/>
    <dataField name="求和项:2016收入" fld="4" baseField="0" baseItem="0"/>
    <dataField name="求和项:2017收入" fld="5" baseField="0" baseItem="0"/>
    <dataField name="求和项:2015净利润" fld="8" baseField="0" baseItem="0"/>
    <dataField name="求和项:2016净利润" fld="9" baseField="0" baseItem="0"/>
    <dataField name="求和项:2017净利润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8AF4-6905-42F5-A259-97D788805E35}">
  <dimension ref="A1:B18"/>
  <sheetViews>
    <sheetView workbookViewId="0">
      <selection activeCell="A18" sqref="A18:B18"/>
    </sheetView>
  </sheetViews>
  <sheetFormatPr defaultRowHeight="14.25" x14ac:dyDescent="0.2"/>
  <sheetData>
    <row r="1" spans="1:2" x14ac:dyDescent="0.2">
      <c r="A1" s="1" t="s">
        <v>0</v>
      </c>
    </row>
    <row r="2" spans="1:2" x14ac:dyDescent="0.2">
      <c r="B2" t="s">
        <v>1</v>
      </c>
    </row>
    <row r="4" spans="1:2" x14ac:dyDescent="0.2">
      <c r="A4" s="1" t="s">
        <v>2</v>
      </c>
    </row>
    <row r="5" spans="1:2" x14ac:dyDescent="0.2">
      <c r="B5" t="s">
        <v>3</v>
      </c>
    </row>
    <row r="7" spans="1:2" x14ac:dyDescent="0.2">
      <c r="A7" s="1" t="s">
        <v>4</v>
      </c>
    </row>
    <row r="8" spans="1:2" x14ac:dyDescent="0.2">
      <c r="A8" t="s">
        <v>5</v>
      </c>
      <c r="B8" s="2" t="s">
        <v>26</v>
      </c>
    </row>
    <row r="9" spans="1:2" x14ac:dyDescent="0.2">
      <c r="A9" t="s">
        <v>6</v>
      </c>
      <c r="B9" s="2" t="s">
        <v>11</v>
      </c>
    </row>
    <row r="10" spans="1:2" x14ac:dyDescent="0.2">
      <c r="A10" t="s">
        <v>7</v>
      </c>
      <c r="B10" s="2" t="s">
        <v>12</v>
      </c>
    </row>
    <row r="11" spans="1:2" x14ac:dyDescent="0.2">
      <c r="A11" t="s">
        <v>8</v>
      </c>
      <c r="B11" s="2" t="s">
        <v>13</v>
      </c>
    </row>
    <row r="12" spans="1:2" x14ac:dyDescent="0.2">
      <c r="A12" t="s">
        <v>9</v>
      </c>
      <c r="B12" s="2" t="s">
        <v>14</v>
      </c>
    </row>
    <row r="13" spans="1:2" x14ac:dyDescent="0.2">
      <c r="A13" t="s">
        <v>10</v>
      </c>
      <c r="B13" s="2" t="s">
        <v>15</v>
      </c>
    </row>
    <row r="14" spans="1:2" x14ac:dyDescent="0.2">
      <c r="A14" t="s">
        <v>16</v>
      </c>
      <c r="B14" s="2" t="s">
        <v>17</v>
      </c>
    </row>
    <row r="15" spans="1:2" x14ac:dyDescent="0.2">
      <c r="A15" t="s">
        <v>18</v>
      </c>
      <c r="B15" s="2" t="s">
        <v>19</v>
      </c>
    </row>
    <row r="16" spans="1:2" x14ac:dyDescent="0.2">
      <c r="A16" t="s">
        <v>21</v>
      </c>
      <c r="B16" s="2" t="s">
        <v>20</v>
      </c>
    </row>
    <row r="17" spans="1:2" x14ac:dyDescent="0.2">
      <c r="A17" t="s">
        <v>22</v>
      </c>
      <c r="B17" s="2" t="s">
        <v>24</v>
      </c>
    </row>
    <row r="18" spans="1:2" x14ac:dyDescent="0.2">
      <c r="A18" t="s">
        <v>23</v>
      </c>
      <c r="B18" s="2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C393-8025-4B32-AEFB-567096B34F65}">
  <dimension ref="A1:Y278"/>
  <sheetViews>
    <sheetView tabSelected="1" topLeftCell="A257" workbookViewId="0">
      <selection activeCell="B275" sqref="B275:G276"/>
    </sheetView>
  </sheetViews>
  <sheetFormatPr defaultRowHeight="14.25" x14ac:dyDescent="0.2"/>
  <cols>
    <col min="2" max="2" width="11.875" customWidth="1"/>
    <col min="3" max="3" width="11.375" bestFit="1" customWidth="1"/>
    <col min="4" max="5" width="12.875" bestFit="1" customWidth="1"/>
    <col min="6" max="7" width="10.375" bestFit="1" customWidth="1"/>
    <col min="8" max="8" width="11.375" bestFit="1" customWidth="1"/>
    <col min="12" max="15" width="9.25" bestFit="1" customWidth="1"/>
  </cols>
  <sheetData>
    <row r="1" spans="1:25" x14ac:dyDescent="0.2">
      <c r="A1" s="1" t="s">
        <v>4</v>
      </c>
    </row>
    <row r="2" spans="1:25" x14ac:dyDescent="0.2">
      <c r="A2" t="s">
        <v>5</v>
      </c>
      <c r="B2" s="2" t="s">
        <v>26</v>
      </c>
    </row>
    <row r="3" spans="1:25" x14ac:dyDescent="0.2">
      <c r="B3" s="63" t="s">
        <v>628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 ht="28.5" customHeight="1" x14ac:dyDescent="0.2">
      <c r="B4" s="13"/>
      <c r="C4" s="64" t="s">
        <v>38</v>
      </c>
      <c r="D4" s="64"/>
      <c r="E4" s="64"/>
      <c r="F4" s="64"/>
      <c r="G4" s="64"/>
      <c r="H4" s="64" t="s">
        <v>37</v>
      </c>
      <c r="I4" s="64"/>
      <c r="J4" s="64"/>
      <c r="K4" s="64"/>
      <c r="L4" s="61" t="s">
        <v>40</v>
      </c>
      <c r="M4" s="61"/>
      <c r="N4" s="61"/>
      <c r="O4" s="61"/>
      <c r="P4" s="61"/>
      <c r="Q4" s="64" t="s">
        <v>37</v>
      </c>
      <c r="R4" s="64"/>
      <c r="S4" s="64"/>
      <c r="T4" s="64"/>
      <c r="U4" s="61" t="s">
        <v>41</v>
      </c>
      <c r="V4" s="61"/>
      <c r="W4" s="61"/>
      <c r="X4" s="61"/>
      <c r="Y4" s="61"/>
    </row>
    <row r="5" spans="1:25" ht="28.5" x14ac:dyDescent="0.2">
      <c r="B5" s="4" t="s">
        <v>39</v>
      </c>
      <c r="C5" s="5">
        <v>2013</v>
      </c>
      <c r="D5" s="5">
        <v>2014</v>
      </c>
      <c r="E5" s="5">
        <v>2015</v>
      </c>
      <c r="F5" s="4">
        <v>2016</v>
      </c>
      <c r="G5" s="10" t="s">
        <v>36</v>
      </c>
      <c r="H5" s="5">
        <v>2014</v>
      </c>
      <c r="I5" s="4">
        <v>2015</v>
      </c>
      <c r="J5" s="4">
        <v>2016</v>
      </c>
      <c r="K5" s="10" t="s">
        <v>36</v>
      </c>
      <c r="L5" s="11">
        <v>2013</v>
      </c>
      <c r="M5" s="12">
        <v>2014</v>
      </c>
      <c r="N5" s="12">
        <v>2015</v>
      </c>
      <c r="O5" s="12">
        <v>2016</v>
      </c>
      <c r="P5" s="10" t="s">
        <v>36</v>
      </c>
      <c r="Q5" s="5">
        <v>2014</v>
      </c>
      <c r="R5" s="4">
        <v>2015</v>
      </c>
      <c r="S5" s="4">
        <v>2016</v>
      </c>
      <c r="T5" s="10" t="s">
        <v>36</v>
      </c>
      <c r="U5" s="11">
        <v>2013</v>
      </c>
      <c r="V5" s="12">
        <v>2014</v>
      </c>
      <c r="W5" s="12">
        <v>2015</v>
      </c>
      <c r="X5" s="12">
        <v>2016</v>
      </c>
      <c r="Y5" s="10" t="s">
        <v>36</v>
      </c>
    </row>
    <row r="6" spans="1:25" ht="28.5" x14ac:dyDescent="0.2">
      <c r="B6" s="4" t="s">
        <v>27</v>
      </c>
      <c r="C6" s="8">
        <v>3819.9</v>
      </c>
      <c r="D6" s="9">
        <v>4240.3500000000004</v>
      </c>
      <c r="E6" s="9">
        <v>4614.21</v>
      </c>
      <c r="F6" s="9">
        <v>5034.8999999999996</v>
      </c>
      <c r="G6" s="9">
        <v>3927.88</v>
      </c>
      <c r="H6" s="6">
        <f>(D6-C6)/ABS(C6)</f>
        <v>0.11006832639597902</v>
      </c>
      <c r="I6" s="6">
        <f t="shared" ref="I6:J6" si="0">(E6-D6)/ABS(D6)</f>
        <v>8.8167250344900694E-2</v>
      </c>
      <c r="J6" s="6">
        <f t="shared" si="0"/>
        <v>9.1172703453028706E-2</v>
      </c>
      <c r="K6" s="14">
        <v>0.14130000000000001</v>
      </c>
      <c r="L6" s="8">
        <v>284.7</v>
      </c>
      <c r="M6" s="9">
        <v>311.82</v>
      </c>
      <c r="N6" s="9">
        <v>351.03</v>
      </c>
      <c r="O6" s="9">
        <v>445.25</v>
      </c>
      <c r="P6" s="9">
        <v>307.24</v>
      </c>
      <c r="Q6" s="6">
        <f>(M6-L6)/ABS(L6)</f>
        <v>9.5258166491043225E-2</v>
      </c>
      <c r="R6" s="6">
        <f t="shared" ref="R6:R14" si="1">(N6-M6)/ABS(M6)</f>
        <v>0.12574562247450446</v>
      </c>
      <c r="S6" s="16">
        <f t="shared" ref="S6:S14" si="2">(O6-N6)/ABS(N6)</f>
        <v>0.26841010739822818</v>
      </c>
      <c r="T6" s="7">
        <v>9.2499999999999999E-2</v>
      </c>
      <c r="U6" s="17">
        <f>L6/C6</f>
        <v>7.4530746878190529E-2</v>
      </c>
      <c r="V6" s="17">
        <f t="shared" ref="V6:Y6" si="3">M6/D6</f>
        <v>7.3536382609926065E-2</v>
      </c>
      <c r="W6" s="17">
        <f t="shared" si="3"/>
        <v>7.6075861306702547E-2</v>
      </c>
      <c r="X6" s="17">
        <f t="shared" si="3"/>
        <v>8.8432739478440492E-2</v>
      </c>
      <c r="Y6" s="17">
        <f t="shared" si="3"/>
        <v>7.8220312229497851E-2</v>
      </c>
    </row>
    <row r="7" spans="1:25" ht="28.5" x14ac:dyDescent="0.2">
      <c r="B7" s="4" t="s">
        <v>28</v>
      </c>
      <c r="C7" s="8">
        <v>5730.9</v>
      </c>
      <c r="D7" s="9">
        <v>6303.71</v>
      </c>
      <c r="E7" s="9">
        <v>6816.04</v>
      </c>
      <c r="F7" s="9">
        <v>7534.7</v>
      </c>
      <c r="G7" s="9">
        <v>6249.9</v>
      </c>
      <c r="H7" s="6">
        <f t="shared" ref="H7:H14" si="4">(D7-C7)/ABS(C7)</f>
        <v>9.995114205447668E-2</v>
      </c>
      <c r="I7" s="6">
        <f t="shared" ref="I7:I14" si="5">(E7-D7)/ABS(D7)</f>
        <v>8.1274360654281355E-2</v>
      </c>
      <c r="J7" s="6">
        <f t="shared" ref="J7:J14" si="6">(F7-E7)/ABS(E7)</f>
        <v>0.10543658781345178</v>
      </c>
      <c r="K7" s="7">
        <v>0.1085</v>
      </c>
      <c r="L7" s="8">
        <v>639.4</v>
      </c>
      <c r="M7" s="9">
        <v>733.92</v>
      </c>
      <c r="N7" s="9">
        <v>816.86</v>
      </c>
      <c r="O7" s="9">
        <v>950.49</v>
      </c>
      <c r="P7" s="9">
        <v>878.79</v>
      </c>
      <c r="Q7" s="6">
        <f t="shared" ref="Q7:Q14" si="7">(M7-L7)/ABS(L7)</f>
        <v>0.14782608695652172</v>
      </c>
      <c r="R7" s="6">
        <f t="shared" si="1"/>
        <v>0.11300959232613916</v>
      </c>
      <c r="S7" s="16">
        <f t="shared" si="2"/>
        <v>0.16358984403692187</v>
      </c>
      <c r="T7" s="14">
        <v>0.24790000000000001</v>
      </c>
      <c r="U7" s="17">
        <f t="shared" ref="U7:U14" si="8">L7/C7</f>
        <v>0.11157060845591443</v>
      </c>
      <c r="V7" s="17">
        <f t="shared" ref="V7:V14" si="9">M7/D7</f>
        <v>0.11642667571953658</v>
      </c>
      <c r="W7" s="17">
        <f t="shared" ref="W7:W14" si="10">N7/E7</f>
        <v>0.11984378025950553</v>
      </c>
      <c r="X7" s="18">
        <f t="shared" ref="X7:X14" si="11">O7/F7</f>
        <v>0.12614835361726412</v>
      </c>
      <c r="Y7" s="18">
        <f t="shared" ref="Y7:Y14" si="12">P7/G7</f>
        <v>0.14060864973839582</v>
      </c>
    </row>
    <row r="8" spans="1:25" x14ac:dyDescent="0.2">
      <c r="B8" s="15" t="s">
        <v>29</v>
      </c>
      <c r="C8" s="8">
        <v>1259.4000000000001</v>
      </c>
      <c r="D8" s="9">
        <v>1495.63</v>
      </c>
      <c r="E8" s="9">
        <v>1699.94</v>
      </c>
      <c r="F8" s="9">
        <v>1956.36</v>
      </c>
      <c r="G8" s="9">
        <v>1592.6</v>
      </c>
      <c r="H8" s="6">
        <f t="shared" si="4"/>
        <v>0.18757344767349532</v>
      </c>
      <c r="I8" s="6">
        <f t="shared" si="5"/>
        <v>0.13660464152230159</v>
      </c>
      <c r="J8" s="16">
        <f t="shared" si="6"/>
        <v>0.15084061790416123</v>
      </c>
      <c r="K8" s="14">
        <v>0.17199999999999999</v>
      </c>
      <c r="L8" s="8">
        <v>94.2</v>
      </c>
      <c r="M8" s="9">
        <v>105.25</v>
      </c>
      <c r="N8" s="9">
        <v>123.9</v>
      </c>
      <c r="O8" s="9">
        <v>138.27000000000001</v>
      </c>
      <c r="P8" s="9">
        <v>110.89</v>
      </c>
      <c r="Q8" s="6">
        <f t="shared" si="7"/>
        <v>0.11730360934182586</v>
      </c>
      <c r="R8" s="6">
        <f t="shared" si="1"/>
        <v>0.1771971496437055</v>
      </c>
      <c r="S8" s="6">
        <f t="shared" si="2"/>
        <v>0.1159806295399516</v>
      </c>
      <c r="T8" s="14">
        <v>0.1832</v>
      </c>
      <c r="U8" s="17">
        <f t="shared" si="8"/>
        <v>7.4797522629823726E-2</v>
      </c>
      <c r="V8" s="17">
        <f t="shared" si="9"/>
        <v>7.0371682835995528E-2</v>
      </c>
      <c r="W8" s="17">
        <f t="shared" si="10"/>
        <v>7.2884925350306481E-2</v>
      </c>
      <c r="X8" s="17">
        <f t="shared" si="11"/>
        <v>7.0677175979881018E-2</v>
      </c>
      <c r="Y8" s="17">
        <f t="shared" si="12"/>
        <v>6.9628280798693959E-2</v>
      </c>
    </row>
    <row r="9" spans="1:25" x14ac:dyDescent="0.2">
      <c r="B9" s="4" t="s">
        <v>30</v>
      </c>
      <c r="C9" s="8">
        <v>5065</v>
      </c>
      <c r="D9" s="9">
        <v>5806.46</v>
      </c>
      <c r="E9" s="9">
        <v>6167.39</v>
      </c>
      <c r="F9" s="9">
        <v>6697.05</v>
      </c>
      <c r="G9" s="9">
        <v>4548.13</v>
      </c>
      <c r="H9" s="6">
        <f t="shared" si="4"/>
        <v>0.14638894373149064</v>
      </c>
      <c r="I9" s="6">
        <f t="shared" si="5"/>
        <v>6.2160076879889004E-2</v>
      </c>
      <c r="J9" s="6">
        <f t="shared" si="6"/>
        <v>8.5880737232443521E-2</v>
      </c>
      <c r="K9" s="7">
        <v>9.69E-2</v>
      </c>
      <c r="L9" s="8">
        <v>538.4</v>
      </c>
      <c r="M9" s="9">
        <v>597.92999999999995</v>
      </c>
      <c r="N9" s="9">
        <v>668.48</v>
      </c>
      <c r="O9" s="9">
        <v>736.28</v>
      </c>
      <c r="P9" s="9">
        <v>499.5</v>
      </c>
      <c r="Q9" s="6">
        <f t="shared" si="7"/>
        <v>0.1105683506686478</v>
      </c>
      <c r="R9" s="6">
        <f t="shared" si="1"/>
        <v>0.11799040021407201</v>
      </c>
      <c r="S9" s="6">
        <f t="shared" si="2"/>
        <v>0.10142412637625652</v>
      </c>
      <c r="T9" s="7">
        <v>0.1089</v>
      </c>
      <c r="U9" s="17">
        <f t="shared" si="8"/>
        <v>0.10629812438302072</v>
      </c>
      <c r="V9" s="17">
        <f t="shared" si="9"/>
        <v>0.10297668458923336</v>
      </c>
      <c r="W9" s="17">
        <f t="shared" si="10"/>
        <v>0.10838944837281249</v>
      </c>
      <c r="X9" s="17">
        <f t="shared" si="11"/>
        <v>0.10994094414704982</v>
      </c>
      <c r="Y9" s="17">
        <f t="shared" si="12"/>
        <v>0.10982535679499046</v>
      </c>
    </row>
    <row r="10" spans="1:25" x14ac:dyDescent="0.2">
      <c r="B10" s="15" t="s">
        <v>31</v>
      </c>
      <c r="C10" s="8">
        <v>2381.4</v>
      </c>
      <c r="D10" s="9">
        <v>2749.77</v>
      </c>
      <c r="E10" s="9">
        <v>3164.16</v>
      </c>
      <c r="F10" s="9">
        <v>3350.17</v>
      </c>
      <c r="G10" s="9">
        <v>2562.61</v>
      </c>
      <c r="H10" s="6">
        <f t="shared" si="4"/>
        <v>0.15468631897203319</v>
      </c>
      <c r="I10" s="6">
        <f t="shared" si="5"/>
        <v>0.15069987671696175</v>
      </c>
      <c r="J10" s="6">
        <f t="shared" si="6"/>
        <v>5.8786534182847967E-2</v>
      </c>
      <c r="K10" s="7">
        <v>0.11169999999999999</v>
      </c>
      <c r="L10" s="8">
        <v>282.39999999999998</v>
      </c>
      <c r="M10" s="9">
        <v>321.83999999999997</v>
      </c>
      <c r="N10" s="9">
        <v>386.53</v>
      </c>
      <c r="O10" s="9">
        <v>420.1</v>
      </c>
      <c r="P10" s="9">
        <v>361.91</v>
      </c>
      <c r="Q10" s="6">
        <f t="shared" si="7"/>
        <v>0.13966005665722381</v>
      </c>
      <c r="R10" s="6">
        <f t="shared" si="1"/>
        <v>0.20100049714143675</v>
      </c>
      <c r="S10" s="6">
        <f t="shared" si="2"/>
        <v>8.6849662380669171E-2</v>
      </c>
      <c r="T10" s="14">
        <v>0.2626</v>
      </c>
      <c r="U10" s="17">
        <f t="shared" si="8"/>
        <v>0.11858570588729317</v>
      </c>
      <c r="V10" s="17">
        <f t="shared" si="9"/>
        <v>0.11704251628318003</v>
      </c>
      <c r="W10" s="17">
        <f t="shared" si="10"/>
        <v>0.12215880360032362</v>
      </c>
      <c r="X10" s="18">
        <f t="shared" si="11"/>
        <v>0.12539662166397528</v>
      </c>
      <c r="Y10" s="18">
        <f t="shared" si="12"/>
        <v>0.14122710829974128</v>
      </c>
    </row>
    <row r="11" spans="1:25" ht="28.5" x14ac:dyDescent="0.2">
      <c r="B11" s="15" t="s">
        <v>32</v>
      </c>
      <c r="C11" s="8">
        <v>1398.2</v>
      </c>
      <c r="D11" s="9">
        <v>1662.32</v>
      </c>
      <c r="E11" s="9">
        <v>1858.94</v>
      </c>
      <c r="F11" s="9">
        <v>2124.61</v>
      </c>
      <c r="G11" s="9">
        <v>1753.85</v>
      </c>
      <c r="H11" s="6">
        <f t="shared" si="4"/>
        <v>0.18890001430410519</v>
      </c>
      <c r="I11" s="6">
        <f t="shared" si="5"/>
        <v>0.11828047548005205</v>
      </c>
      <c r="J11" s="16">
        <f t="shared" si="6"/>
        <v>0.14291477939040531</v>
      </c>
      <c r="K11" s="14">
        <v>0.1409</v>
      </c>
      <c r="L11" s="8">
        <v>142.19999999999999</v>
      </c>
      <c r="M11" s="9">
        <v>152.38999999999999</v>
      </c>
      <c r="N11" s="9">
        <v>169.86</v>
      </c>
      <c r="O11" s="9">
        <v>191.75</v>
      </c>
      <c r="P11" s="9">
        <v>163.75</v>
      </c>
      <c r="Q11" s="6">
        <f t="shared" si="7"/>
        <v>7.1659634317862153E-2</v>
      </c>
      <c r="R11" s="6">
        <f t="shared" si="1"/>
        <v>0.11464006824594809</v>
      </c>
      <c r="S11" s="6">
        <f t="shared" si="2"/>
        <v>0.12887083480513356</v>
      </c>
      <c r="T11" s="7">
        <v>0.17150000000000001</v>
      </c>
      <c r="U11" s="17">
        <f t="shared" si="8"/>
        <v>0.10170218852810756</v>
      </c>
      <c r="V11" s="17">
        <f t="shared" si="9"/>
        <v>9.1673083401511132E-2</v>
      </c>
      <c r="W11" s="17">
        <f t="shared" si="10"/>
        <v>9.1374654372922207E-2</v>
      </c>
      <c r="X11" s="17">
        <f t="shared" si="11"/>
        <v>9.0251857988054268E-2</v>
      </c>
      <c r="Y11" s="17">
        <f t="shared" si="12"/>
        <v>9.3366023320124308E-2</v>
      </c>
    </row>
    <row r="12" spans="1:25" ht="28.5" x14ac:dyDescent="0.2">
      <c r="B12" s="4" t="s">
        <v>33</v>
      </c>
      <c r="C12" s="8">
        <v>138.19999999999999</v>
      </c>
      <c r="D12" s="9">
        <v>158.86000000000001</v>
      </c>
      <c r="E12" s="9">
        <v>182.02</v>
      </c>
      <c r="F12" s="9">
        <v>172.6</v>
      </c>
      <c r="G12" s="9">
        <v>134.27000000000001</v>
      </c>
      <c r="H12" s="6">
        <f t="shared" si="4"/>
        <v>0.14949348769898718</v>
      </c>
      <c r="I12" s="6">
        <f t="shared" si="5"/>
        <v>0.14578874480674806</v>
      </c>
      <c r="J12" s="6">
        <f t="shared" si="6"/>
        <v>-5.1752554664322686E-2</v>
      </c>
      <c r="K12" s="7">
        <v>9.8599999999999993E-2</v>
      </c>
      <c r="L12" s="8">
        <v>16.5</v>
      </c>
      <c r="M12" s="9">
        <v>18.260000000000002</v>
      </c>
      <c r="N12" s="9">
        <v>19</v>
      </c>
      <c r="O12" s="9">
        <v>15.8</v>
      </c>
      <c r="P12" s="9">
        <v>10.3</v>
      </c>
      <c r="Q12" s="6">
        <f t="shared" si="7"/>
        <v>0.10666666666666676</v>
      </c>
      <c r="R12" s="6">
        <f t="shared" si="1"/>
        <v>4.0525739320919955E-2</v>
      </c>
      <c r="S12" s="6">
        <f t="shared" si="2"/>
        <v>-0.16842105263157892</v>
      </c>
      <c r="T12" s="7">
        <v>3.2000000000000002E-3</v>
      </c>
      <c r="U12" s="17">
        <f t="shared" si="8"/>
        <v>0.11939218523878438</v>
      </c>
      <c r="V12" s="17">
        <f t="shared" si="9"/>
        <v>0.11494397582777288</v>
      </c>
      <c r="W12" s="17">
        <f t="shared" si="10"/>
        <v>0.10438413361169102</v>
      </c>
      <c r="X12" s="17">
        <f t="shared" si="11"/>
        <v>9.154113557358054E-2</v>
      </c>
      <c r="Y12" s="17">
        <f t="shared" si="12"/>
        <v>7.6711104490951074E-2</v>
      </c>
    </row>
    <row r="13" spans="1:25" ht="28.5" x14ac:dyDescent="0.2">
      <c r="B13" s="4" t="s">
        <v>34</v>
      </c>
      <c r="C13" s="8">
        <v>1888.6</v>
      </c>
      <c r="D13" s="9">
        <v>2136.0700000000002</v>
      </c>
      <c r="E13" s="9">
        <v>2382.4899999999998</v>
      </c>
      <c r="F13" s="9">
        <v>2765.47</v>
      </c>
      <c r="G13" s="9">
        <v>2167.21</v>
      </c>
      <c r="H13" s="6">
        <f t="shared" si="4"/>
        <v>0.13103356984009334</v>
      </c>
      <c r="I13" s="6">
        <f t="shared" si="5"/>
        <v>0.11536138796949519</v>
      </c>
      <c r="J13" s="16">
        <f t="shared" si="6"/>
        <v>0.16074778907781356</v>
      </c>
      <c r="K13" s="7">
        <v>9.2399999999999996E-2</v>
      </c>
      <c r="L13" s="8">
        <v>199.2</v>
      </c>
      <c r="M13" s="9">
        <v>219.29</v>
      </c>
      <c r="N13" s="9">
        <v>232.56</v>
      </c>
      <c r="O13" s="9">
        <v>318.49</v>
      </c>
      <c r="P13" s="9">
        <v>224.87</v>
      </c>
      <c r="Q13" s="6">
        <f t="shared" si="7"/>
        <v>0.1008534136546185</v>
      </c>
      <c r="R13" s="6">
        <f t="shared" si="1"/>
        <v>6.0513475306671581E-2</v>
      </c>
      <c r="S13" s="16">
        <f t="shared" si="2"/>
        <v>0.36949604403164776</v>
      </c>
      <c r="T13" s="7">
        <v>7.3999999999999996E-2</v>
      </c>
      <c r="U13" s="17">
        <f t="shared" si="8"/>
        <v>0.1054749549931166</v>
      </c>
      <c r="V13" s="17">
        <f t="shared" si="9"/>
        <v>0.10266049333589254</v>
      </c>
      <c r="W13" s="17">
        <f t="shared" si="10"/>
        <v>9.7612162065737959E-2</v>
      </c>
      <c r="X13" s="17">
        <f t="shared" si="11"/>
        <v>0.11516668052808385</v>
      </c>
      <c r="Y13" s="17">
        <f t="shared" si="12"/>
        <v>0.10376013399716687</v>
      </c>
    </row>
    <row r="14" spans="1:25" x14ac:dyDescent="0.2">
      <c r="B14" s="4" t="s">
        <v>35</v>
      </c>
      <c r="C14" s="8">
        <v>21681.599999999999</v>
      </c>
      <c r="D14" s="9">
        <v>24553.16</v>
      </c>
      <c r="E14" s="9">
        <v>26885.19</v>
      </c>
      <c r="F14" s="9">
        <v>29635.86</v>
      </c>
      <c r="G14" s="9">
        <v>22936.45</v>
      </c>
      <c r="H14" s="6">
        <f t="shared" si="4"/>
        <v>0.13244225518411931</v>
      </c>
      <c r="I14" s="6">
        <f t="shared" si="5"/>
        <v>9.4978813317715474E-2</v>
      </c>
      <c r="J14" s="6">
        <f t="shared" si="6"/>
        <v>0.10231171883107398</v>
      </c>
      <c r="K14" s="7">
        <v>0.11699999999999999</v>
      </c>
      <c r="L14" s="9">
        <v>2197</v>
      </c>
      <c r="M14" s="9">
        <v>2460.69</v>
      </c>
      <c r="N14" s="9">
        <v>2768.23</v>
      </c>
      <c r="O14" s="9">
        <v>3216.43</v>
      </c>
      <c r="P14" s="9">
        <v>2557.2600000000002</v>
      </c>
      <c r="Q14" s="6">
        <f t="shared" si="7"/>
        <v>0.120022758306782</v>
      </c>
      <c r="R14" s="6">
        <f t="shared" si="1"/>
        <v>0.12498120445891191</v>
      </c>
      <c r="S14" s="6">
        <f t="shared" si="2"/>
        <v>0.16190851193723058</v>
      </c>
      <c r="T14" s="7">
        <v>0.1754</v>
      </c>
      <c r="U14" s="17">
        <f t="shared" si="8"/>
        <v>0.10133016013578335</v>
      </c>
      <c r="V14" s="17">
        <f t="shared" si="9"/>
        <v>0.10021887203113571</v>
      </c>
      <c r="W14" s="17">
        <f t="shared" si="10"/>
        <v>0.10296486653060663</v>
      </c>
      <c r="X14" s="17">
        <f t="shared" si="11"/>
        <v>0.10853169099867524</v>
      </c>
      <c r="Y14" s="17">
        <f t="shared" si="12"/>
        <v>0.11149327816641198</v>
      </c>
    </row>
    <row r="16" spans="1:25" x14ac:dyDescent="0.2">
      <c r="B16" s="62" t="s">
        <v>627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</row>
    <row r="17" spans="2:24" ht="42.75" x14ac:dyDescent="0.2">
      <c r="B17" s="29" t="s">
        <v>624</v>
      </c>
      <c r="C17" s="30" t="s">
        <v>616</v>
      </c>
      <c r="D17" s="30" t="s">
        <v>617</v>
      </c>
      <c r="E17" s="30" t="s">
        <v>618</v>
      </c>
      <c r="F17" s="30" t="s">
        <v>619</v>
      </c>
      <c r="G17" s="30" t="s">
        <v>620</v>
      </c>
      <c r="H17" s="30" t="s">
        <v>621</v>
      </c>
      <c r="I17" s="30" t="s">
        <v>622</v>
      </c>
      <c r="J17" s="30" t="s">
        <v>623</v>
      </c>
      <c r="K17" s="30" t="s">
        <v>625</v>
      </c>
      <c r="L17" s="30" t="s">
        <v>626</v>
      </c>
      <c r="M17" s="30" t="s">
        <v>629</v>
      </c>
      <c r="N17" s="30" t="s">
        <v>630</v>
      </c>
      <c r="O17" s="30" t="s">
        <v>631</v>
      </c>
      <c r="P17" s="22"/>
      <c r="Q17" s="22"/>
      <c r="R17" s="22"/>
      <c r="S17" s="22"/>
      <c r="T17" s="22"/>
      <c r="U17" s="22"/>
      <c r="V17" s="22"/>
      <c r="W17" s="22"/>
      <c r="X17" s="22"/>
    </row>
    <row r="18" spans="2:24" x14ac:dyDescent="0.2">
      <c r="B18" s="26" t="s">
        <v>608</v>
      </c>
      <c r="C18" s="27">
        <v>67517.588099409972</v>
      </c>
      <c r="D18" s="27">
        <v>76536.998504939984</v>
      </c>
      <c r="E18" s="27">
        <v>97454.711529459979</v>
      </c>
      <c r="F18" s="27">
        <v>5404.1690737100007</v>
      </c>
      <c r="G18" s="27">
        <v>7706.2877954000005</v>
      </c>
      <c r="H18" s="27">
        <v>9293.1280607800018</v>
      </c>
      <c r="I18" s="28">
        <f>(D18-C18)/ABS(C18)</f>
        <v>0.13358608711333442</v>
      </c>
      <c r="J18" s="31">
        <f>(E18-D18)/ABS(D18)</f>
        <v>0.27330197725443711</v>
      </c>
      <c r="K18" s="31">
        <f>(G18-F18)/ABS(F18)</f>
        <v>0.42598939638829225</v>
      </c>
      <c r="L18" s="28">
        <f>(H18-G18)/ABS(G18)</f>
        <v>0.20591500181542793</v>
      </c>
      <c r="M18" s="28">
        <f>F18/C18</f>
        <v>8.0040908240874009E-2</v>
      </c>
      <c r="N18" s="28">
        <f t="shared" ref="N18:O18" si="13">G18/D18</f>
        <v>0.10068709181093126</v>
      </c>
      <c r="O18" s="28">
        <f t="shared" si="13"/>
        <v>9.5358427673050417E-2</v>
      </c>
    </row>
    <row r="19" spans="2:24" x14ac:dyDescent="0.2">
      <c r="B19" s="26" t="s">
        <v>609</v>
      </c>
      <c r="C19" s="27">
        <v>116765.96826100003</v>
      </c>
      <c r="D19" s="27">
        <v>137091.78318826004</v>
      </c>
      <c r="E19" s="27">
        <v>155291.70979231002</v>
      </c>
      <c r="F19" s="27">
        <v>14877.299464189999</v>
      </c>
      <c r="G19" s="27">
        <v>18093.94484498</v>
      </c>
      <c r="H19" s="27">
        <v>27881.805856949995</v>
      </c>
      <c r="I19" s="28">
        <f t="shared" ref="I19:I25" si="14">(D19-C19)/ABS(C19)</f>
        <v>0.17407310734431566</v>
      </c>
      <c r="J19" s="28">
        <f t="shared" ref="J19:J25" si="15">(E19-D19)/ABS(D19)</f>
        <v>0.13275723884236806</v>
      </c>
      <c r="K19" s="31">
        <f t="shared" ref="K19:K25" si="16">(G19-F19)/ABS(F19)</f>
        <v>0.21621164436008974</v>
      </c>
      <c r="L19" s="31">
        <f t="shared" ref="L19:L25" si="17">(H19-G19)/ABS(G19)</f>
        <v>0.54094676953133014</v>
      </c>
      <c r="M19" s="31">
        <f t="shared" ref="M19:M25" si="18">F19/C19</f>
        <v>0.12741126276566864</v>
      </c>
      <c r="N19" s="31">
        <f t="shared" ref="N19:N25" si="19">G19/D19</f>
        <v>0.13198416727961482</v>
      </c>
      <c r="O19" s="31">
        <f t="shared" ref="O19:O25" si="20">H19/E19</f>
        <v>0.17954471551790907</v>
      </c>
    </row>
    <row r="20" spans="2:24" x14ac:dyDescent="0.2">
      <c r="B20" s="26" t="s">
        <v>610</v>
      </c>
      <c r="C20" s="27">
        <v>39743.483961630009</v>
      </c>
      <c r="D20" s="27">
        <v>46317.894478419999</v>
      </c>
      <c r="E20" s="27">
        <v>55582.077903849997</v>
      </c>
      <c r="F20" s="27">
        <v>8879.8834942800004</v>
      </c>
      <c r="G20" s="27">
        <v>11072.305133499998</v>
      </c>
      <c r="H20" s="27">
        <v>12781.03693916</v>
      </c>
      <c r="I20" s="28">
        <f t="shared" si="14"/>
        <v>0.16542109199931229</v>
      </c>
      <c r="J20" s="31">
        <f t="shared" si="15"/>
        <v>0.20001305175359987</v>
      </c>
      <c r="K20" s="31">
        <f t="shared" si="16"/>
        <v>0.24689756804041987</v>
      </c>
      <c r="L20" s="28">
        <f t="shared" si="17"/>
        <v>0.15432484790272979</v>
      </c>
      <c r="M20" s="31">
        <f t="shared" si="18"/>
        <v>0.22342992131371786</v>
      </c>
      <c r="N20" s="31">
        <f t="shared" si="19"/>
        <v>0.23905026897668466</v>
      </c>
      <c r="O20" s="31">
        <f t="shared" si="20"/>
        <v>0.22994888678450609</v>
      </c>
    </row>
    <row r="21" spans="2:24" x14ac:dyDescent="0.2">
      <c r="B21" s="26" t="s">
        <v>611</v>
      </c>
      <c r="C21" s="27">
        <v>22297.381820300005</v>
      </c>
      <c r="D21" s="27">
        <v>30157.487132529997</v>
      </c>
      <c r="E21" s="27">
        <v>42651.095283970011</v>
      </c>
      <c r="F21" s="27">
        <v>2110.9274620900001</v>
      </c>
      <c r="G21" s="27">
        <v>3772.4229189099997</v>
      </c>
      <c r="H21" s="27">
        <v>3543.64674909</v>
      </c>
      <c r="I21" s="31">
        <f t="shared" si="14"/>
        <v>0.3525124777239087</v>
      </c>
      <c r="J21" s="31">
        <f t="shared" si="15"/>
        <v>0.41427881893924529</v>
      </c>
      <c r="K21" s="31">
        <f t="shared" si="16"/>
        <v>0.78709263423716891</v>
      </c>
      <c r="L21" s="28">
        <f t="shared" si="17"/>
        <v>-6.0644359006837463E-2</v>
      </c>
      <c r="M21" s="28">
        <f t="shared" si="18"/>
        <v>9.4671539425681239E-2</v>
      </c>
      <c r="N21" s="28">
        <f t="shared" si="19"/>
        <v>0.12509075780524159</v>
      </c>
      <c r="O21" s="28">
        <f t="shared" si="20"/>
        <v>8.3084542741434453E-2</v>
      </c>
    </row>
    <row r="22" spans="2:24" x14ac:dyDescent="0.2">
      <c r="B22" s="26" t="s">
        <v>612</v>
      </c>
      <c r="C22" s="27">
        <v>39622.357157189988</v>
      </c>
      <c r="D22" s="27">
        <v>45775.430339459985</v>
      </c>
      <c r="E22" s="27">
        <v>57116.474860749986</v>
      </c>
      <c r="F22" s="27">
        <v>5594.2969144599992</v>
      </c>
      <c r="G22" s="27">
        <v>6134.0980065800004</v>
      </c>
      <c r="H22" s="27">
        <v>7384.7065293099995</v>
      </c>
      <c r="I22" s="28">
        <f t="shared" si="14"/>
        <v>0.15529296144243759</v>
      </c>
      <c r="J22" s="31">
        <f t="shared" si="15"/>
        <v>0.24775396838844427</v>
      </c>
      <c r="K22" s="28">
        <f t="shared" si="16"/>
        <v>9.6491319708958731E-2</v>
      </c>
      <c r="L22" s="28">
        <f t="shared" si="17"/>
        <v>0.20387814498374182</v>
      </c>
      <c r="M22" s="31">
        <f t="shared" si="18"/>
        <v>0.14119041157158521</v>
      </c>
      <c r="N22" s="31">
        <f t="shared" si="19"/>
        <v>0.13400415814970937</v>
      </c>
      <c r="O22" s="31">
        <f t="shared" si="20"/>
        <v>0.12929205710460809</v>
      </c>
    </row>
    <row r="23" spans="2:24" x14ac:dyDescent="0.2">
      <c r="B23" s="26" t="s">
        <v>613</v>
      </c>
      <c r="C23" s="27">
        <v>380191.62451106997</v>
      </c>
      <c r="D23" s="27">
        <v>477229.17222621996</v>
      </c>
      <c r="E23" s="27">
        <v>563166.83426749986</v>
      </c>
      <c r="F23" s="27">
        <v>11629.003988300003</v>
      </c>
      <c r="G23" s="27">
        <v>15579.399576429998</v>
      </c>
      <c r="H23" s="27">
        <v>19342.74300337</v>
      </c>
      <c r="I23" s="31">
        <f t="shared" si="14"/>
        <v>0.25523325991186996</v>
      </c>
      <c r="J23" s="28">
        <f t="shared" si="15"/>
        <v>0.18007629676197381</v>
      </c>
      <c r="K23" s="31">
        <f t="shared" si="16"/>
        <v>0.33970197207813391</v>
      </c>
      <c r="L23" s="31">
        <f t="shared" si="17"/>
        <v>0.24155895151656212</v>
      </c>
      <c r="M23" s="28">
        <f t="shared" si="18"/>
        <v>3.0587217704374767E-2</v>
      </c>
      <c r="N23" s="28">
        <f t="shared" si="19"/>
        <v>3.2645530665600067E-2</v>
      </c>
      <c r="O23" s="28">
        <f t="shared" si="20"/>
        <v>3.4346381616255382E-2</v>
      </c>
    </row>
    <row r="24" spans="2:24" x14ac:dyDescent="0.2">
      <c r="B24" s="26" t="s">
        <v>614</v>
      </c>
      <c r="C24" s="27">
        <v>208371.3180949401</v>
      </c>
      <c r="D24" s="27">
        <v>232353.73258586004</v>
      </c>
      <c r="E24" s="27">
        <v>265981.40506440989</v>
      </c>
      <c r="F24" s="27">
        <v>30400.986364849996</v>
      </c>
      <c r="G24" s="27">
        <v>30949.866909789995</v>
      </c>
      <c r="H24" s="27">
        <v>34810.967035690002</v>
      </c>
      <c r="I24" s="28">
        <f t="shared" si="14"/>
        <v>0.11509460471902781</v>
      </c>
      <c r="J24" s="28">
        <f t="shared" si="15"/>
        <v>0.14472619873288953</v>
      </c>
      <c r="K24" s="28">
        <f t="shared" si="16"/>
        <v>1.8054695277078949E-2</v>
      </c>
      <c r="L24" s="28">
        <f t="shared" si="17"/>
        <v>0.12475336766888238</v>
      </c>
      <c r="M24" s="31">
        <f t="shared" si="18"/>
        <v>0.14589813340336222</v>
      </c>
      <c r="N24" s="31">
        <f t="shared" si="19"/>
        <v>0.13320150515917925</v>
      </c>
      <c r="O24" s="31">
        <f t="shared" si="20"/>
        <v>0.13087744621568639</v>
      </c>
    </row>
    <row r="25" spans="2:24" x14ac:dyDescent="0.2">
      <c r="B25" s="26" t="s">
        <v>615</v>
      </c>
      <c r="C25" s="27">
        <v>874509.72190554021</v>
      </c>
      <c r="D25" s="27">
        <v>1045462.4984556901</v>
      </c>
      <c r="E25" s="27">
        <v>1237244.3087022498</v>
      </c>
      <c r="F25" s="27">
        <v>78896.566761880007</v>
      </c>
      <c r="G25" s="27">
        <v>93308.325185590002</v>
      </c>
      <c r="H25" s="27">
        <v>115038.03417435</v>
      </c>
      <c r="I25" s="28">
        <f t="shared" si="14"/>
        <v>0.19548413501641471</v>
      </c>
      <c r="J25" s="28">
        <f t="shared" si="15"/>
        <v>0.1834420751866768</v>
      </c>
      <c r="K25" s="28">
        <f t="shared" si="16"/>
        <v>0.1826664836659691</v>
      </c>
      <c r="L25" s="28">
        <f t="shared" si="17"/>
        <v>0.23288070968522551</v>
      </c>
      <c r="M25" s="28">
        <f t="shared" si="18"/>
        <v>9.0218055655191434E-2</v>
      </c>
      <c r="N25" s="28">
        <f t="shared" si="19"/>
        <v>8.9250762531818059E-2</v>
      </c>
      <c r="O25" s="28">
        <f t="shared" si="20"/>
        <v>9.2979238914433826E-2</v>
      </c>
    </row>
    <row r="27" spans="2:24" x14ac:dyDescent="0.2">
      <c r="B27" t="s">
        <v>632</v>
      </c>
    </row>
    <row r="28" spans="2:24" x14ac:dyDescent="0.2">
      <c r="B28" t="s">
        <v>633</v>
      </c>
    </row>
    <row r="29" spans="2:24" x14ac:dyDescent="0.2">
      <c r="B29" t="s">
        <v>634</v>
      </c>
    </row>
    <row r="30" spans="2:24" x14ac:dyDescent="0.2">
      <c r="B30" t="s">
        <v>635</v>
      </c>
    </row>
    <row r="31" spans="2:24" x14ac:dyDescent="0.2">
      <c r="B31" t="s">
        <v>636</v>
      </c>
    </row>
    <row r="32" spans="2:24" x14ac:dyDescent="0.2">
      <c r="B32" t="s">
        <v>637</v>
      </c>
    </row>
    <row r="33" spans="1:10" x14ac:dyDescent="0.2">
      <c r="B33" t="s">
        <v>638</v>
      </c>
    </row>
    <row r="34" spans="1:10" x14ac:dyDescent="0.2">
      <c r="B34" t="s">
        <v>639</v>
      </c>
    </row>
    <row r="36" spans="1:10" x14ac:dyDescent="0.2">
      <c r="B36" t="s">
        <v>640</v>
      </c>
    </row>
    <row r="37" spans="1:10" x14ac:dyDescent="0.2">
      <c r="B37" t="s">
        <v>658</v>
      </c>
    </row>
    <row r="38" spans="1:10" x14ac:dyDescent="0.2">
      <c r="B38" t="s">
        <v>641</v>
      </c>
    </row>
    <row r="39" spans="1:10" x14ac:dyDescent="0.2">
      <c r="B39" t="s">
        <v>642</v>
      </c>
    </row>
    <row r="40" spans="1:10" x14ac:dyDescent="0.2">
      <c r="B40" t="s">
        <v>643</v>
      </c>
    </row>
    <row r="43" spans="1:10" x14ac:dyDescent="0.2">
      <c r="A43" t="s">
        <v>6</v>
      </c>
      <c r="B43" s="2" t="s">
        <v>11</v>
      </c>
    </row>
    <row r="45" spans="1:10" ht="28.5" x14ac:dyDescent="0.2">
      <c r="B45" s="33"/>
      <c r="C45" s="33" t="s">
        <v>644</v>
      </c>
      <c r="D45" s="34" t="s">
        <v>645</v>
      </c>
      <c r="E45" s="60" t="s">
        <v>646</v>
      </c>
      <c r="F45" s="60"/>
      <c r="G45" s="60"/>
      <c r="H45" s="60" t="s">
        <v>647</v>
      </c>
      <c r="I45" s="60"/>
      <c r="J45" s="60"/>
    </row>
    <row r="46" spans="1:10" ht="71.25" customHeight="1" x14ac:dyDescent="0.2">
      <c r="B46" s="33" t="s">
        <v>648</v>
      </c>
      <c r="C46" s="35">
        <v>0.11</v>
      </c>
      <c r="D46" s="35">
        <v>0.06</v>
      </c>
      <c r="E46" s="59" t="s">
        <v>649</v>
      </c>
      <c r="F46" s="59"/>
      <c r="G46" s="59"/>
      <c r="H46" s="59" t="s">
        <v>650</v>
      </c>
      <c r="I46" s="60"/>
      <c r="J46" s="60"/>
    </row>
    <row r="47" spans="1:10" ht="71.25" customHeight="1" x14ac:dyDescent="0.2">
      <c r="B47" s="33" t="s">
        <v>651</v>
      </c>
      <c r="C47" s="35">
        <v>0.15</v>
      </c>
      <c r="D47" s="35">
        <v>0.2</v>
      </c>
      <c r="E47" s="59" t="s">
        <v>652</v>
      </c>
      <c r="F47" s="60"/>
      <c r="G47" s="60"/>
      <c r="H47" s="59" t="s">
        <v>653</v>
      </c>
      <c r="I47" s="59"/>
      <c r="J47" s="59"/>
    </row>
    <row r="48" spans="1:10" ht="71.25" customHeight="1" x14ac:dyDescent="0.2">
      <c r="B48" s="33" t="s">
        <v>654</v>
      </c>
      <c r="C48" s="35">
        <v>0.26</v>
      </c>
      <c r="D48" s="36">
        <v>8.5000000000000006E-2</v>
      </c>
      <c r="E48" s="59" t="s">
        <v>655</v>
      </c>
      <c r="F48" s="60"/>
      <c r="G48" s="60"/>
      <c r="H48" s="59" t="s">
        <v>656</v>
      </c>
      <c r="I48" s="60"/>
      <c r="J48" s="60"/>
    </row>
    <row r="50" spans="1:16" x14ac:dyDescent="0.2">
      <c r="B50" t="s">
        <v>657</v>
      </c>
    </row>
    <row r="53" spans="1:16" x14ac:dyDescent="0.2">
      <c r="A53" t="s">
        <v>7</v>
      </c>
      <c r="B53" s="2" t="s">
        <v>12</v>
      </c>
    </row>
    <row r="58" spans="1:16" s="1" customFormat="1" x14ac:dyDescent="0.2">
      <c r="B58" s="37" t="s">
        <v>662</v>
      </c>
      <c r="C58" s="49" t="s">
        <v>661</v>
      </c>
      <c r="D58" s="49"/>
      <c r="E58" s="49"/>
      <c r="F58" s="49"/>
      <c r="G58" s="38" t="s">
        <v>663</v>
      </c>
      <c r="H58" s="38"/>
      <c r="I58" s="38"/>
      <c r="J58" s="38"/>
      <c r="K58" s="49" t="s">
        <v>675</v>
      </c>
      <c r="L58" s="49"/>
      <c r="M58" s="49"/>
      <c r="N58" s="49"/>
      <c r="O58" s="49"/>
      <c r="P58" s="53"/>
    </row>
    <row r="59" spans="1:16" x14ac:dyDescent="0.2">
      <c r="B59" s="39" t="s">
        <v>659</v>
      </c>
      <c r="C59" s="50" t="s">
        <v>660</v>
      </c>
      <c r="D59" s="50" t="s">
        <v>674</v>
      </c>
      <c r="E59" s="50"/>
      <c r="F59" s="50"/>
      <c r="G59" s="40" t="s">
        <v>665</v>
      </c>
      <c r="H59" s="40"/>
      <c r="I59" s="40"/>
      <c r="J59" s="40"/>
      <c r="K59" s="50" t="s">
        <v>664</v>
      </c>
      <c r="L59" s="50"/>
      <c r="M59" s="50"/>
      <c r="N59" s="50"/>
      <c r="O59" s="50"/>
      <c r="P59" s="54"/>
    </row>
    <row r="60" spans="1:16" x14ac:dyDescent="0.2">
      <c r="B60" s="42"/>
      <c r="C60" s="51"/>
      <c r="D60" s="51" t="s">
        <v>669</v>
      </c>
      <c r="E60" s="51"/>
      <c r="F60" s="51"/>
      <c r="G60" s="43"/>
      <c r="H60" s="43"/>
      <c r="I60" s="43"/>
      <c r="J60" s="43"/>
      <c r="K60" s="51"/>
      <c r="L60" s="51"/>
      <c r="M60" s="51"/>
      <c r="N60" s="51"/>
      <c r="O60" s="51"/>
      <c r="P60" s="55"/>
    </row>
    <row r="61" spans="1:16" x14ac:dyDescent="0.2">
      <c r="B61" s="42"/>
      <c r="C61" s="51" t="s">
        <v>670</v>
      </c>
      <c r="D61" s="51" t="s">
        <v>671</v>
      </c>
      <c r="E61" s="51"/>
      <c r="F61" s="51"/>
      <c r="G61" s="43" t="s">
        <v>672</v>
      </c>
      <c r="H61" s="43"/>
      <c r="I61" s="43"/>
      <c r="J61" s="43"/>
      <c r="K61" s="51" t="s">
        <v>673</v>
      </c>
      <c r="L61" s="51"/>
      <c r="M61" s="51"/>
      <c r="N61" s="51"/>
      <c r="O61" s="51"/>
      <c r="P61" s="55"/>
    </row>
    <row r="62" spans="1:16" x14ac:dyDescent="0.2">
      <c r="B62" s="42"/>
      <c r="C62" s="51"/>
      <c r="D62" s="51"/>
      <c r="E62" s="51"/>
      <c r="F62" s="51"/>
      <c r="G62" s="43"/>
      <c r="H62" s="43"/>
      <c r="I62" s="43"/>
      <c r="J62" s="43"/>
      <c r="K62" s="51"/>
      <c r="L62" s="51"/>
      <c r="M62" s="51"/>
      <c r="N62" s="51"/>
      <c r="O62" s="51"/>
      <c r="P62" s="55"/>
    </row>
    <row r="63" spans="1:16" x14ac:dyDescent="0.2">
      <c r="B63" s="42"/>
      <c r="C63" s="51" t="s">
        <v>678</v>
      </c>
      <c r="D63" s="51" t="s">
        <v>679</v>
      </c>
      <c r="E63" s="51"/>
      <c r="F63" s="51"/>
      <c r="G63" s="43" t="s">
        <v>680</v>
      </c>
      <c r="H63" s="43"/>
      <c r="I63" s="43"/>
      <c r="J63" s="43"/>
      <c r="K63" s="51" t="s">
        <v>681</v>
      </c>
      <c r="L63" s="51"/>
      <c r="M63" s="51"/>
      <c r="N63" s="51"/>
      <c r="O63" s="51"/>
      <c r="P63" s="55"/>
    </row>
    <row r="64" spans="1:16" x14ac:dyDescent="0.2">
      <c r="B64" s="45"/>
      <c r="C64" s="52"/>
      <c r="D64" s="52"/>
      <c r="E64" s="52"/>
      <c r="F64" s="52"/>
      <c r="G64" s="46"/>
      <c r="H64" s="46"/>
      <c r="I64" s="46"/>
      <c r="J64" s="46"/>
      <c r="K64" s="52"/>
      <c r="L64" s="52"/>
      <c r="M64" s="52"/>
      <c r="N64" s="52"/>
      <c r="O64" s="52"/>
      <c r="P64" s="56"/>
    </row>
    <row r="65" spans="1:16" x14ac:dyDescent="0.2">
      <c r="B65" s="39" t="s">
        <v>668</v>
      </c>
      <c r="C65" s="50" t="s">
        <v>666</v>
      </c>
      <c r="D65" s="50" t="s">
        <v>667</v>
      </c>
      <c r="E65" s="50"/>
      <c r="F65" s="50"/>
      <c r="G65" s="40" t="s">
        <v>676</v>
      </c>
      <c r="H65" s="40"/>
      <c r="I65" s="40"/>
      <c r="J65" s="40"/>
      <c r="K65" s="50" t="s">
        <v>677</v>
      </c>
      <c r="L65" s="50"/>
      <c r="M65" s="50"/>
      <c r="N65" s="50"/>
      <c r="O65" s="50"/>
      <c r="P65" s="54"/>
    </row>
    <row r="66" spans="1:16" x14ac:dyDescent="0.2">
      <c r="B66" s="42"/>
      <c r="C66" s="51"/>
      <c r="D66" s="51"/>
      <c r="E66" s="51"/>
      <c r="F66" s="51"/>
      <c r="G66" s="43"/>
      <c r="H66" s="43"/>
      <c r="I66" s="43"/>
      <c r="J66" s="43"/>
      <c r="K66" s="51"/>
      <c r="L66" s="51"/>
      <c r="M66" s="51"/>
      <c r="N66" s="51"/>
      <c r="O66" s="51"/>
      <c r="P66" s="55"/>
    </row>
    <row r="67" spans="1:16" x14ac:dyDescent="0.2">
      <c r="B67" s="42"/>
      <c r="C67" s="51"/>
      <c r="D67" s="51" t="s">
        <v>682</v>
      </c>
      <c r="E67" s="51"/>
      <c r="F67" s="51"/>
      <c r="G67" s="43" t="s">
        <v>672</v>
      </c>
      <c r="H67" s="43"/>
      <c r="I67" s="43"/>
      <c r="J67" s="43"/>
      <c r="K67" s="51" t="s">
        <v>684</v>
      </c>
      <c r="L67" s="51"/>
      <c r="M67" s="51"/>
      <c r="N67" s="51"/>
      <c r="O67" s="51"/>
      <c r="P67" s="55"/>
    </row>
    <row r="68" spans="1:16" x14ac:dyDescent="0.2">
      <c r="B68" s="42"/>
      <c r="C68" s="51"/>
      <c r="D68" s="51"/>
      <c r="E68" s="51"/>
      <c r="F68" s="51"/>
      <c r="G68" s="48" t="s">
        <v>683</v>
      </c>
      <c r="H68" s="43"/>
      <c r="I68" s="43"/>
      <c r="J68" s="43"/>
      <c r="K68" s="51" t="s">
        <v>685</v>
      </c>
      <c r="L68" s="51"/>
      <c r="M68" s="51"/>
      <c r="N68" s="51"/>
      <c r="O68" s="51"/>
      <c r="P68" s="55"/>
    </row>
    <row r="69" spans="1:16" x14ac:dyDescent="0.2">
      <c r="B69" s="42"/>
      <c r="C69" s="51"/>
      <c r="D69" s="51"/>
      <c r="E69" s="51"/>
      <c r="F69" s="51"/>
      <c r="G69" s="43"/>
      <c r="H69" s="43"/>
      <c r="I69" s="43"/>
      <c r="J69" s="43"/>
      <c r="K69" s="51"/>
      <c r="L69" s="51"/>
      <c r="M69" s="51"/>
      <c r="N69" s="51"/>
      <c r="O69" s="51"/>
      <c r="P69" s="55"/>
    </row>
    <row r="70" spans="1:16" x14ac:dyDescent="0.2">
      <c r="B70" s="42"/>
      <c r="C70" s="51"/>
      <c r="D70" s="51" t="s">
        <v>686</v>
      </c>
      <c r="E70" s="51"/>
      <c r="F70" s="51"/>
      <c r="G70" s="43" t="s">
        <v>680</v>
      </c>
      <c r="H70" s="43"/>
      <c r="I70" s="43"/>
      <c r="J70" s="43"/>
      <c r="K70" s="51" t="s">
        <v>687</v>
      </c>
      <c r="L70" s="51"/>
      <c r="M70" s="51"/>
      <c r="N70" s="51"/>
      <c r="O70" s="51"/>
      <c r="P70" s="55"/>
    </row>
    <row r="71" spans="1:16" x14ac:dyDescent="0.2">
      <c r="B71" s="42"/>
      <c r="C71" s="51"/>
      <c r="D71" s="51"/>
      <c r="E71" s="51"/>
      <c r="F71" s="51"/>
      <c r="G71" s="43"/>
      <c r="H71" s="43"/>
      <c r="I71" s="43"/>
      <c r="J71" s="43"/>
      <c r="K71" s="51"/>
      <c r="L71" s="51"/>
      <c r="M71" s="51"/>
      <c r="N71" s="51"/>
      <c r="O71" s="51"/>
      <c r="P71" s="55"/>
    </row>
    <row r="72" spans="1:16" x14ac:dyDescent="0.2">
      <c r="B72" s="42"/>
      <c r="C72" s="51"/>
      <c r="D72" s="51" t="s">
        <v>688</v>
      </c>
      <c r="E72" s="51"/>
      <c r="F72" s="51"/>
      <c r="G72" s="43" t="s">
        <v>689</v>
      </c>
      <c r="H72" s="43"/>
      <c r="I72" s="43"/>
      <c r="J72" s="43"/>
      <c r="K72" s="51" t="s">
        <v>690</v>
      </c>
      <c r="L72" s="51"/>
      <c r="M72" s="51"/>
      <c r="N72" s="51"/>
      <c r="O72" s="51"/>
      <c r="P72" s="55"/>
    </row>
    <row r="73" spans="1:16" x14ac:dyDescent="0.2">
      <c r="B73" s="45"/>
      <c r="C73" s="52"/>
      <c r="D73" s="52"/>
      <c r="E73" s="52"/>
      <c r="F73" s="52"/>
      <c r="G73" s="46"/>
      <c r="H73" s="46"/>
      <c r="I73" s="46"/>
      <c r="J73" s="46"/>
      <c r="K73" s="52"/>
      <c r="L73" s="52"/>
      <c r="M73" s="52"/>
      <c r="N73" s="52"/>
      <c r="O73" s="52"/>
      <c r="P73" s="56"/>
    </row>
    <row r="74" spans="1:16" x14ac:dyDescent="0.2">
      <c r="B74" s="39" t="s">
        <v>692</v>
      </c>
      <c r="C74" s="50" t="s">
        <v>692</v>
      </c>
      <c r="D74" s="50" t="s">
        <v>693</v>
      </c>
      <c r="E74" s="50"/>
      <c r="F74" s="50"/>
      <c r="G74" s="40" t="s">
        <v>694</v>
      </c>
      <c r="H74" s="40"/>
      <c r="I74" s="40"/>
      <c r="J74" s="40"/>
      <c r="K74" s="50" t="s">
        <v>695</v>
      </c>
      <c r="L74" s="50"/>
      <c r="M74" s="50"/>
      <c r="N74" s="50"/>
      <c r="O74" s="50"/>
      <c r="P74" s="54"/>
    </row>
    <row r="75" spans="1:16" x14ac:dyDescent="0.2">
      <c r="B75" s="45"/>
      <c r="C75" s="52"/>
      <c r="D75" s="52"/>
      <c r="E75" s="52"/>
      <c r="F75" s="52"/>
      <c r="G75" s="46"/>
      <c r="H75" s="46"/>
      <c r="I75" s="46"/>
      <c r="J75" s="46"/>
      <c r="K75" s="52"/>
      <c r="L75" s="52"/>
      <c r="M75" s="52"/>
      <c r="N75" s="52"/>
      <c r="O75" s="52"/>
      <c r="P75" s="56"/>
    </row>
    <row r="76" spans="1:16" x14ac:dyDescent="0.2">
      <c r="B76" s="39" t="s">
        <v>691</v>
      </c>
      <c r="C76" s="50" t="s">
        <v>696</v>
      </c>
      <c r="D76" s="50" t="s">
        <v>697</v>
      </c>
      <c r="E76" s="50"/>
      <c r="F76" s="50"/>
      <c r="G76" s="40" t="s">
        <v>698</v>
      </c>
      <c r="H76" s="40"/>
      <c r="I76" s="40"/>
      <c r="J76" s="40"/>
      <c r="K76" s="50" t="s">
        <v>699</v>
      </c>
      <c r="L76" s="50"/>
      <c r="M76" s="50"/>
      <c r="N76" s="50"/>
      <c r="O76" s="50"/>
      <c r="P76" s="54"/>
    </row>
    <row r="77" spans="1:16" x14ac:dyDescent="0.2">
      <c r="B77" s="45"/>
      <c r="C77" s="52"/>
      <c r="D77" s="52"/>
      <c r="E77" s="52"/>
      <c r="F77" s="52"/>
      <c r="G77" s="46"/>
      <c r="H77" s="46"/>
      <c r="I77" s="46"/>
      <c r="J77" s="46"/>
      <c r="K77" s="52"/>
      <c r="L77" s="52"/>
      <c r="M77" s="52"/>
      <c r="N77" s="52"/>
      <c r="O77" s="52"/>
      <c r="P77" s="56"/>
    </row>
    <row r="80" spans="1:16" x14ac:dyDescent="0.2">
      <c r="A80" t="s">
        <v>8</v>
      </c>
      <c r="B80" s="2" t="s">
        <v>13</v>
      </c>
    </row>
    <row r="81" spans="1:12" x14ac:dyDescent="0.2">
      <c r="B81" t="s">
        <v>700</v>
      </c>
    </row>
    <row r="82" spans="1:12" x14ac:dyDescent="0.2">
      <c r="B82" t="s">
        <v>701</v>
      </c>
    </row>
    <row r="83" spans="1:12" x14ac:dyDescent="0.2">
      <c r="B83" t="s">
        <v>702</v>
      </c>
    </row>
    <row r="85" spans="1:12" x14ac:dyDescent="0.2">
      <c r="B85" t="s">
        <v>703</v>
      </c>
    </row>
    <row r="87" spans="1:12" x14ac:dyDescent="0.2">
      <c r="A87" t="s">
        <v>9</v>
      </c>
      <c r="B87" s="2" t="s">
        <v>14</v>
      </c>
    </row>
    <row r="89" spans="1:12" x14ac:dyDescent="0.2">
      <c r="B89" s="57"/>
      <c r="C89" s="50" t="s">
        <v>705</v>
      </c>
      <c r="D89" s="50" t="s">
        <v>706</v>
      </c>
      <c r="E89" s="50" t="s">
        <v>708</v>
      </c>
      <c r="F89" s="50"/>
      <c r="G89" s="50"/>
      <c r="H89" s="50" t="s">
        <v>709</v>
      </c>
      <c r="I89" s="50"/>
      <c r="J89" s="50" t="s">
        <v>721</v>
      </c>
      <c r="K89" s="50"/>
      <c r="L89" s="54" t="s">
        <v>722</v>
      </c>
    </row>
    <row r="90" spans="1:12" x14ac:dyDescent="0.2">
      <c r="B90" s="39" t="s">
        <v>704</v>
      </c>
      <c r="C90" s="40" t="s">
        <v>667</v>
      </c>
      <c r="D90" s="40" t="s">
        <v>707</v>
      </c>
      <c r="E90" s="40" t="s">
        <v>710</v>
      </c>
      <c r="F90" s="40"/>
      <c r="G90" s="40"/>
      <c r="H90" s="40" t="s">
        <v>711</v>
      </c>
      <c r="I90" s="40"/>
      <c r="J90" s="40" t="s">
        <v>723</v>
      </c>
      <c r="K90" s="40"/>
      <c r="L90" s="41" t="s">
        <v>724</v>
      </c>
    </row>
    <row r="91" spans="1:12" x14ac:dyDescent="0.2">
      <c r="B91" s="42"/>
      <c r="C91" s="43"/>
      <c r="D91" s="43"/>
      <c r="E91" s="43"/>
      <c r="F91" s="43"/>
      <c r="G91" s="43"/>
      <c r="H91" s="43"/>
      <c r="I91" s="43"/>
      <c r="J91" s="43"/>
      <c r="K91" s="43"/>
      <c r="L91" s="44"/>
    </row>
    <row r="92" spans="1:12" x14ac:dyDescent="0.2">
      <c r="B92" s="39" t="s">
        <v>712</v>
      </c>
      <c r="C92" s="40" t="s">
        <v>693</v>
      </c>
      <c r="D92" s="40" t="s">
        <v>713</v>
      </c>
      <c r="E92" s="40" t="s">
        <v>715</v>
      </c>
      <c r="F92" s="40"/>
      <c r="G92" s="40"/>
      <c r="H92" s="40" t="s">
        <v>714</v>
      </c>
      <c r="I92" s="40"/>
      <c r="J92" s="40"/>
      <c r="K92" s="40"/>
      <c r="L92" s="41"/>
    </row>
    <row r="93" spans="1:12" x14ac:dyDescent="0.2">
      <c r="B93" s="45"/>
      <c r="C93" s="65" t="s">
        <v>764</v>
      </c>
      <c r="D93" s="46" t="s">
        <v>755</v>
      </c>
      <c r="E93" s="46" t="s">
        <v>766</v>
      </c>
      <c r="F93" s="46"/>
      <c r="G93" s="46"/>
      <c r="H93" s="46" t="s">
        <v>765</v>
      </c>
      <c r="I93" s="46"/>
      <c r="J93" s="46" t="s">
        <v>767</v>
      </c>
      <c r="K93" s="46"/>
      <c r="L93" s="47" t="s">
        <v>768</v>
      </c>
    </row>
    <row r="94" spans="1:12" x14ac:dyDescent="0.2">
      <c r="B94" s="42"/>
      <c r="C94" s="43"/>
      <c r="D94" s="43"/>
      <c r="E94" s="43"/>
      <c r="F94" s="43"/>
      <c r="G94" s="43"/>
      <c r="H94" s="43"/>
      <c r="I94" s="43"/>
      <c r="J94" s="43"/>
      <c r="K94" s="43"/>
      <c r="L94" s="44"/>
    </row>
    <row r="95" spans="1:12" x14ac:dyDescent="0.2">
      <c r="B95" s="45" t="s">
        <v>716</v>
      </c>
      <c r="C95" s="46" t="s">
        <v>717</v>
      </c>
      <c r="D95" s="46" t="s">
        <v>718</v>
      </c>
      <c r="E95" s="46" t="s">
        <v>719</v>
      </c>
      <c r="F95" s="46"/>
      <c r="G95" s="46"/>
      <c r="H95" s="46" t="s">
        <v>720</v>
      </c>
      <c r="I95" s="46"/>
      <c r="J95" s="46" t="s">
        <v>725</v>
      </c>
      <c r="K95" s="46"/>
      <c r="L95" s="47" t="s">
        <v>726</v>
      </c>
    </row>
    <row r="98" spans="1:8" x14ac:dyDescent="0.2">
      <c r="A98" t="s">
        <v>10</v>
      </c>
      <c r="B98" s="2" t="s">
        <v>15</v>
      </c>
    </row>
    <row r="100" spans="1:8" x14ac:dyDescent="0.2">
      <c r="B100" t="s">
        <v>727</v>
      </c>
    </row>
    <row r="102" spans="1:8" x14ac:dyDescent="0.2">
      <c r="B102" t="s">
        <v>728</v>
      </c>
    </row>
    <row r="103" spans="1:8" x14ac:dyDescent="0.2">
      <c r="B103" t="s">
        <v>729</v>
      </c>
    </row>
    <row r="104" spans="1:8" x14ac:dyDescent="0.2">
      <c r="B104" t="s">
        <v>730</v>
      </c>
    </row>
    <row r="105" spans="1:8" x14ac:dyDescent="0.2">
      <c r="B105" t="s">
        <v>731</v>
      </c>
    </row>
    <row r="106" spans="1:8" x14ac:dyDescent="0.2">
      <c r="B106" t="s">
        <v>732</v>
      </c>
    </row>
    <row r="107" spans="1:8" x14ac:dyDescent="0.2">
      <c r="B107" t="s">
        <v>733</v>
      </c>
    </row>
    <row r="109" spans="1:8" ht="28.5" x14ac:dyDescent="0.2">
      <c r="B109" s="58" t="s">
        <v>734</v>
      </c>
      <c r="C109" s="58"/>
      <c r="D109" s="58"/>
      <c r="E109" s="26" t="s">
        <v>735</v>
      </c>
      <c r="F109" s="25" t="s">
        <v>736</v>
      </c>
      <c r="G109" s="26" t="s">
        <v>737</v>
      </c>
      <c r="H109" s="26" t="s">
        <v>738</v>
      </c>
    </row>
    <row r="110" spans="1:8" x14ac:dyDescent="0.2">
      <c r="B110" s="58" t="s">
        <v>739</v>
      </c>
      <c r="C110" s="58"/>
      <c r="D110" s="58"/>
      <c r="E110" s="26" t="s">
        <v>740</v>
      </c>
      <c r="F110" s="32">
        <v>0.5</v>
      </c>
      <c r="G110" s="26">
        <v>4</v>
      </c>
      <c r="H110" s="26" t="s">
        <v>741</v>
      </c>
    </row>
    <row r="111" spans="1:8" x14ac:dyDescent="0.2">
      <c r="B111" s="58" t="s">
        <v>742</v>
      </c>
      <c r="C111" s="58"/>
      <c r="D111" s="58"/>
      <c r="E111" s="26" t="s">
        <v>743</v>
      </c>
      <c r="F111" s="32">
        <v>1</v>
      </c>
      <c r="G111" s="26">
        <v>9</v>
      </c>
      <c r="H111" s="26" t="s">
        <v>744</v>
      </c>
    </row>
    <row r="112" spans="1:8" x14ac:dyDescent="0.2">
      <c r="B112" s="58" t="s">
        <v>745</v>
      </c>
      <c r="C112" s="58"/>
      <c r="D112" s="58"/>
      <c r="E112" s="26" t="s">
        <v>746</v>
      </c>
      <c r="F112" s="26" t="s">
        <v>747</v>
      </c>
      <c r="G112" s="26" t="s">
        <v>748</v>
      </c>
      <c r="H112" s="26" t="s">
        <v>749</v>
      </c>
    </row>
    <row r="113" spans="1:8" x14ac:dyDescent="0.2">
      <c r="B113" s="58" t="s">
        <v>750</v>
      </c>
      <c r="C113" s="58"/>
      <c r="D113" s="58"/>
      <c r="E113" s="26"/>
      <c r="F113" s="26"/>
      <c r="G113" s="26"/>
      <c r="H113" s="26" t="s">
        <v>751</v>
      </c>
    </row>
    <row r="114" spans="1:8" x14ac:dyDescent="0.2">
      <c r="B114" s="58" t="s">
        <v>752</v>
      </c>
      <c r="C114" s="58"/>
      <c r="D114" s="58"/>
      <c r="E114" s="26" t="s">
        <v>753</v>
      </c>
      <c r="F114" s="32">
        <v>0.15</v>
      </c>
      <c r="G114" s="26">
        <v>1.8</v>
      </c>
      <c r="H114" s="26" t="s">
        <v>754</v>
      </c>
    </row>
    <row r="117" spans="1:8" x14ac:dyDescent="0.2">
      <c r="A117" t="s">
        <v>16</v>
      </c>
      <c r="B117" s="2" t="s">
        <v>17</v>
      </c>
    </row>
    <row r="119" spans="1:8" x14ac:dyDescent="0.2">
      <c r="B119" t="s">
        <v>756</v>
      </c>
      <c r="C119" t="s">
        <v>755</v>
      </c>
    </row>
    <row r="120" spans="1:8" x14ac:dyDescent="0.2">
      <c r="B120" s="39"/>
      <c r="C120" s="40"/>
      <c r="D120" s="40">
        <v>2000</v>
      </c>
      <c r="E120" s="40">
        <v>2005</v>
      </c>
      <c r="F120" s="40">
        <v>2010</v>
      </c>
      <c r="G120" s="40">
        <v>2016</v>
      </c>
      <c r="H120" s="41">
        <v>2017</v>
      </c>
    </row>
    <row r="121" spans="1:8" x14ac:dyDescent="0.2">
      <c r="B121" s="42" t="s">
        <v>757</v>
      </c>
      <c r="C121" s="43"/>
      <c r="D121" s="73">
        <v>6444</v>
      </c>
      <c r="E121" s="73">
        <v>8493</v>
      </c>
      <c r="F121" s="73">
        <v>12535</v>
      </c>
      <c r="G121" s="73">
        <v>14127</v>
      </c>
      <c r="H121" s="74">
        <v>11979</v>
      </c>
    </row>
    <row r="122" spans="1:8" x14ac:dyDescent="0.2">
      <c r="B122" s="42" t="s">
        <v>770</v>
      </c>
      <c r="C122" s="43"/>
      <c r="D122" s="73"/>
      <c r="E122" s="73">
        <v>1086</v>
      </c>
      <c r="F122" s="73">
        <v>1362</v>
      </c>
      <c r="G122" s="73">
        <v>925</v>
      </c>
      <c r="H122" s="74">
        <v>727</v>
      </c>
    </row>
    <row r="123" spans="1:8" x14ac:dyDescent="0.2">
      <c r="B123" s="42" t="s">
        <v>771</v>
      </c>
      <c r="C123" s="43"/>
      <c r="D123" s="73"/>
      <c r="E123" s="73">
        <v>6130</v>
      </c>
      <c r="F123" s="73">
        <v>9569</v>
      </c>
      <c r="G123" s="73">
        <f>330+2956+162</f>
        <v>3448</v>
      </c>
      <c r="H123" s="74">
        <f>222+2500+119</f>
        <v>2841</v>
      </c>
    </row>
    <row r="124" spans="1:8" x14ac:dyDescent="0.2">
      <c r="B124" s="42" t="s">
        <v>772</v>
      </c>
      <c r="C124" s="43"/>
      <c r="D124" s="73"/>
      <c r="E124" s="73">
        <v>1127</v>
      </c>
      <c r="F124" s="73">
        <v>899</v>
      </c>
      <c r="G124" s="73">
        <v>669</v>
      </c>
      <c r="H124" s="74">
        <v>410</v>
      </c>
    </row>
    <row r="125" spans="1:8" x14ac:dyDescent="0.2">
      <c r="B125" s="42" t="s">
        <v>758</v>
      </c>
      <c r="C125" s="43"/>
      <c r="D125" s="73">
        <v>5745</v>
      </c>
      <c r="E125" s="73"/>
      <c r="F125" s="73"/>
      <c r="G125" s="73"/>
      <c r="H125" s="74"/>
    </row>
    <row r="126" spans="1:8" x14ac:dyDescent="0.2">
      <c r="B126" s="42" t="s">
        <v>759</v>
      </c>
      <c r="C126" s="43"/>
      <c r="D126" s="73">
        <v>803</v>
      </c>
      <c r="E126" s="73"/>
      <c r="F126" s="73"/>
      <c r="G126" s="73">
        <v>8982</v>
      </c>
      <c r="H126" s="75">
        <v>7984</v>
      </c>
    </row>
    <row r="127" spans="1:8" x14ac:dyDescent="0.2">
      <c r="B127" s="42" t="s">
        <v>760</v>
      </c>
      <c r="C127" s="43"/>
      <c r="D127" s="66">
        <f>3280/D121</f>
        <v>0.50900062073246433</v>
      </c>
      <c r="E127" s="66">
        <f>1-5386/E121</f>
        <v>0.3658306840927823</v>
      </c>
      <c r="F127" s="66">
        <f>1-8796/F121</f>
        <v>0.29828480255285206</v>
      </c>
      <c r="G127" s="66">
        <f>1-10392/G121</f>
        <v>0.26438734338500747</v>
      </c>
      <c r="H127" s="67">
        <f>1-8896/H121</f>
        <v>0.25736705901995161</v>
      </c>
    </row>
    <row r="128" spans="1:8" x14ac:dyDescent="0.2">
      <c r="B128" s="42" t="s">
        <v>761</v>
      </c>
      <c r="C128" s="43"/>
      <c r="D128" s="66">
        <f>1963/D121</f>
        <v>0.30462445685909373</v>
      </c>
      <c r="E128" s="66">
        <f>1352/E121</f>
        <v>0.1591899211115036</v>
      </c>
      <c r="F128" s="43"/>
      <c r="G128" s="43"/>
      <c r="H128" s="44"/>
    </row>
    <row r="129" spans="2:8" x14ac:dyDescent="0.2">
      <c r="B129" s="42" t="s">
        <v>773</v>
      </c>
      <c r="C129" s="43"/>
      <c r="D129" s="66"/>
      <c r="E129" s="66"/>
      <c r="F129" s="66">
        <f>1244/F121</f>
        <v>9.9242122058236931E-2</v>
      </c>
      <c r="G129" s="66">
        <f>762/G121</f>
        <v>5.393926523678063E-2</v>
      </c>
      <c r="H129" s="67">
        <f>761/H121</f>
        <v>6.352784038734452E-2</v>
      </c>
    </row>
    <row r="130" spans="2:8" x14ac:dyDescent="0.2">
      <c r="B130" s="42" t="s">
        <v>762</v>
      </c>
      <c r="C130" s="43"/>
      <c r="D130" s="72">
        <f>1784/D121</f>
        <v>0.27684667908131594</v>
      </c>
      <c r="E130" s="68">
        <f>704/E121</f>
        <v>8.2891793241492998E-2</v>
      </c>
      <c r="F130" s="68">
        <f>542/F121</f>
        <v>4.3238930993218988E-2</v>
      </c>
      <c r="G130" s="68">
        <f>222/G121</f>
        <v>1.5714589084731365E-2</v>
      </c>
      <c r="H130" s="69">
        <f>216/H121</f>
        <v>1.8031555221637866E-2</v>
      </c>
    </row>
    <row r="131" spans="2:8" x14ac:dyDescent="0.2">
      <c r="B131" s="42" t="s">
        <v>763</v>
      </c>
      <c r="C131" s="43"/>
      <c r="D131" s="68">
        <f>4/D121</f>
        <v>6.207324643078833E-4</v>
      </c>
      <c r="E131" s="68">
        <f>17/E121</f>
        <v>2.0016484163428707E-3</v>
      </c>
      <c r="F131" s="68">
        <f>233/F121</f>
        <v>1.8587953729557238E-2</v>
      </c>
      <c r="G131" s="68">
        <f>184/G121</f>
        <v>1.3024704466624194E-2</v>
      </c>
      <c r="H131" s="69">
        <f>198/H121</f>
        <v>1.6528925619834711E-2</v>
      </c>
    </row>
    <row r="132" spans="2:8" x14ac:dyDescent="0.2">
      <c r="B132" s="45" t="s">
        <v>769</v>
      </c>
      <c r="C132" s="46"/>
      <c r="D132" s="70">
        <f>1613/4449</f>
        <v>0.36255338278264776</v>
      </c>
      <c r="E132" s="70">
        <f>3444/8631</f>
        <v>0.39902676399026765</v>
      </c>
      <c r="F132" s="70">
        <f>2414/11763</f>
        <v>0.20521975686474539</v>
      </c>
      <c r="G132" s="70">
        <f>4101/15053</f>
        <v>0.27243738789610045</v>
      </c>
      <c r="H132" s="71">
        <f>3656/13699</f>
        <v>0.26688079421855609</v>
      </c>
    </row>
    <row r="134" spans="2:8" x14ac:dyDescent="0.2">
      <c r="B134" t="s">
        <v>774</v>
      </c>
    </row>
    <row r="135" spans="2:8" x14ac:dyDescent="0.2">
      <c r="B135" t="s">
        <v>775</v>
      </c>
    </row>
    <row r="136" spans="2:8" x14ac:dyDescent="0.2">
      <c r="B136" t="s">
        <v>776</v>
      </c>
    </row>
    <row r="138" spans="2:8" x14ac:dyDescent="0.2">
      <c r="B138" t="s">
        <v>777</v>
      </c>
      <c r="C138" t="s">
        <v>778</v>
      </c>
    </row>
    <row r="139" spans="2:8" x14ac:dyDescent="0.2">
      <c r="B139" s="39"/>
      <c r="C139" s="40"/>
      <c r="D139" s="40">
        <v>2002</v>
      </c>
      <c r="E139" s="40">
        <v>2005</v>
      </c>
      <c r="F139" s="40">
        <v>2010</v>
      </c>
      <c r="G139" s="40">
        <v>2016</v>
      </c>
      <c r="H139" s="41">
        <v>2017</v>
      </c>
    </row>
    <row r="140" spans="2:8" x14ac:dyDescent="0.2">
      <c r="B140" s="42" t="s">
        <v>757</v>
      </c>
      <c r="C140" s="43"/>
      <c r="D140" s="73">
        <v>250</v>
      </c>
      <c r="E140" s="73">
        <v>415</v>
      </c>
      <c r="F140" s="73">
        <v>1342</v>
      </c>
      <c r="G140" s="73">
        <v>8364</v>
      </c>
      <c r="H140" s="74">
        <v>9983</v>
      </c>
    </row>
    <row r="141" spans="2:8" x14ac:dyDescent="0.2">
      <c r="B141" s="42" t="s">
        <v>781</v>
      </c>
      <c r="C141" s="43"/>
      <c r="D141" s="73">
        <f>208+31+4</f>
        <v>243</v>
      </c>
      <c r="E141" s="73">
        <v>409</v>
      </c>
      <c r="F141" s="73">
        <v>1142</v>
      </c>
      <c r="G141" s="73">
        <v>6631</v>
      </c>
      <c r="H141" s="74">
        <v>8305</v>
      </c>
    </row>
    <row r="142" spans="2:8" x14ac:dyDescent="0.2">
      <c r="B142" s="42" t="s">
        <v>780</v>
      </c>
      <c r="C142" s="43"/>
      <c r="D142" s="73">
        <v>6</v>
      </c>
      <c r="E142" s="73">
        <v>6</v>
      </c>
      <c r="F142" s="73">
        <v>29</v>
      </c>
      <c r="G142" s="73">
        <v>66</v>
      </c>
      <c r="H142" s="74"/>
    </row>
    <row r="143" spans="2:8" x14ac:dyDescent="0.2">
      <c r="B143" s="42" t="s">
        <v>782</v>
      </c>
      <c r="C143" s="43"/>
      <c r="D143" s="73">
        <v>0</v>
      </c>
      <c r="E143" s="73"/>
      <c r="F143" s="73">
        <v>113</v>
      </c>
      <c r="G143" s="73">
        <v>1137</v>
      </c>
      <c r="H143" s="76"/>
    </row>
    <row r="144" spans="2:8" x14ac:dyDescent="0.2">
      <c r="B144" s="42" t="s">
        <v>784</v>
      </c>
      <c r="C144" s="43"/>
      <c r="D144" s="73"/>
      <c r="E144" s="73"/>
      <c r="F144" s="73"/>
      <c r="G144" s="73"/>
      <c r="H144" s="76">
        <v>935</v>
      </c>
    </row>
    <row r="145" spans="2:8" x14ac:dyDescent="0.2">
      <c r="B145" s="42" t="s">
        <v>783</v>
      </c>
      <c r="C145" s="43"/>
      <c r="D145" s="73">
        <v>0</v>
      </c>
      <c r="E145" s="73"/>
      <c r="F145" s="73"/>
      <c r="G145" s="73">
        <v>402</v>
      </c>
      <c r="H145" s="76">
        <v>481</v>
      </c>
    </row>
    <row r="146" spans="2:8" x14ac:dyDescent="0.2">
      <c r="B146" s="42" t="s">
        <v>760</v>
      </c>
      <c r="C146" s="43"/>
      <c r="D146" s="66">
        <f>1-180/250</f>
        <v>0.28000000000000003</v>
      </c>
      <c r="E146" s="66">
        <f>1-321/E140</f>
        <v>0.22650602409638554</v>
      </c>
      <c r="F146" s="66">
        <f>1-1018/F140</f>
        <v>0.24143070044709392</v>
      </c>
      <c r="G146" s="66">
        <f>1-6626/G140</f>
        <v>0.20779531324725009</v>
      </c>
      <c r="H146" s="67">
        <f>1-8002/H140</f>
        <v>0.19843734348392272</v>
      </c>
    </row>
    <row r="147" spans="2:8" x14ac:dyDescent="0.2">
      <c r="B147" s="42" t="s">
        <v>761</v>
      </c>
      <c r="C147" s="43"/>
      <c r="D147" s="66">
        <f>25/D140</f>
        <v>0.1</v>
      </c>
      <c r="E147" s="66">
        <f>42/E140</f>
        <v>0.10120481927710843</v>
      </c>
      <c r="F147" s="43"/>
      <c r="G147" s="43"/>
      <c r="H147" s="44"/>
    </row>
    <row r="148" spans="2:8" x14ac:dyDescent="0.2">
      <c r="B148" s="42" t="s">
        <v>773</v>
      </c>
      <c r="C148" s="43"/>
      <c r="D148" s="66"/>
      <c r="E148" s="66"/>
      <c r="F148" s="66">
        <f>147/F140</f>
        <v>0.10953800298062594</v>
      </c>
      <c r="G148" s="66">
        <f>688/G140</f>
        <v>8.2257293161166908E-2</v>
      </c>
      <c r="H148" s="67">
        <f>761/H140</f>
        <v>7.6229590303515976E-2</v>
      </c>
    </row>
    <row r="149" spans="2:8" x14ac:dyDescent="0.2">
      <c r="B149" s="42" t="s">
        <v>762</v>
      </c>
      <c r="C149" s="43"/>
      <c r="D149" s="77">
        <f>2.4/D140</f>
        <v>9.5999999999999992E-3</v>
      </c>
      <c r="E149" s="68"/>
      <c r="F149" s="68">
        <f>4.5/F140</f>
        <v>3.3532041728763042E-3</v>
      </c>
      <c r="G149" s="68">
        <f>19/G140</f>
        <v>2.2716403634624582E-3</v>
      </c>
      <c r="H149" s="69">
        <f>50/H140</f>
        <v>5.0085144746068316E-3</v>
      </c>
    </row>
    <row r="150" spans="2:8" x14ac:dyDescent="0.2">
      <c r="B150" s="42" t="s">
        <v>763</v>
      </c>
      <c r="C150" s="43"/>
      <c r="D150" s="68"/>
      <c r="E150" s="68"/>
      <c r="F150" s="68">
        <f>28/F140</f>
        <v>2.0864381520119227E-2</v>
      </c>
      <c r="G150" s="68">
        <f>122/G140</f>
        <v>1.4586322333811573E-2</v>
      </c>
      <c r="H150" s="69">
        <f>157/H140</f>
        <v>1.5726735450265452E-2</v>
      </c>
    </row>
    <row r="151" spans="2:8" x14ac:dyDescent="0.2">
      <c r="B151" s="45" t="s">
        <v>769</v>
      </c>
      <c r="C151" s="46"/>
      <c r="D151" s="70">
        <f>100/529</f>
        <v>0.1890359168241966</v>
      </c>
      <c r="E151" s="70">
        <f>260/771</f>
        <v>0.33722438391699094</v>
      </c>
      <c r="F151" s="70">
        <f>205/1491</f>
        <v>0.1374916163648558</v>
      </c>
      <c r="G151" s="70">
        <f>1837/11368</f>
        <v>0.16159394792399717</v>
      </c>
      <c r="H151" s="71">
        <f>3656/13699</f>
        <v>0.26688079421855609</v>
      </c>
    </row>
    <row r="153" spans="2:8" x14ac:dyDescent="0.2">
      <c r="B153" t="s">
        <v>786</v>
      </c>
    </row>
    <row r="154" spans="2:8" x14ac:dyDescent="0.2">
      <c r="B154" t="s">
        <v>785</v>
      </c>
    </row>
    <row r="157" spans="2:8" x14ac:dyDescent="0.2">
      <c r="B157" t="s">
        <v>787</v>
      </c>
      <c r="C157" t="s">
        <v>788</v>
      </c>
    </row>
    <row r="158" spans="2:8" x14ac:dyDescent="0.2">
      <c r="B158" s="39"/>
      <c r="C158" s="40"/>
      <c r="D158" s="40"/>
      <c r="E158" s="40">
        <v>2011</v>
      </c>
      <c r="F158" s="40">
        <v>2015</v>
      </c>
      <c r="G158" s="40">
        <v>2016</v>
      </c>
      <c r="H158" s="41">
        <v>2017</v>
      </c>
    </row>
    <row r="159" spans="2:8" x14ac:dyDescent="0.2">
      <c r="B159" s="42" t="s">
        <v>757</v>
      </c>
      <c r="C159" s="43"/>
      <c r="D159" s="73"/>
      <c r="E159" s="73">
        <v>482</v>
      </c>
      <c r="F159" s="73">
        <v>1858</v>
      </c>
      <c r="G159" s="73">
        <v>3824</v>
      </c>
      <c r="H159" s="74">
        <v>5004</v>
      </c>
    </row>
    <row r="160" spans="2:8" x14ac:dyDescent="0.2">
      <c r="B160" s="42" t="s">
        <v>789</v>
      </c>
      <c r="C160" s="43"/>
      <c r="D160" s="73"/>
      <c r="E160" s="73">
        <v>272</v>
      </c>
      <c r="F160" s="73">
        <v>1079</v>
      </c>
      <c r="G160" s="73">
        <v>1420</v>
      </c>
      <c r="H160" s="74">
        <v>1906</v>
      </c>
    </row>
    <row r="161" spans="2:8" x14ac:dyDescent="0.2">
      <c r="B161" s="42" t="s">
        <v>790</v>
      </c>
      <c r="C161" s="43"/>
      <c r="D161" s="73"/>
      <c r="E161" s="73">
        <v>210</v>
      </c>
      <c r="F161" s="73">
        <v>763</v>
      </c>
      <c r="G161" s="73">
        <v>2355</v>
      </c>
      <c r="H161" s="74">
        <v>2996</v>
      </c>
    </row>
    <row r="162" spans="2:8" x14ac:dyDescent="0.2">
      <c r="B162" s="42" t="s">
        <v>791</v>
      </c>
      <c r="C162" s="43"/>
      <c r="D162" s="73"/>
      <c r="E162" s="73"/>
      <c r="F162" s="73">
        <v>0.3</v>
      </c>
      <c r="G162" s="73">
        <v>8</v>
      </c>
      <c r="H162" s="74">
        <v>14</v>
      </c>
    </row>
    <row r="163" spans="2:8" x14ac:dyDescent="0.2">
      <c r="B163" s="42" t="s">
        <v>792</v>
      </c>
      <c r="C163" s="43"/>
      <c r="D163" s="73"/>
      <c r="E163" s="73"/>
      <c r="F163" s="73">
        <v>16</v>
      </c>
      <c r="G163" s="73">
        <v>41</v>
      </c>
      <c r="H163" s="74">
        <v>73</v>
      </c>
    </row>
    <row r="164" spans="2:8" x14ac:dyDescent="0.2">
      <c r="B164" s="42" t="s">
        <v>793</v>
      </c>
      <c r="C164" s="43"/>
      <c r="D164" s="73"/>
      <c r="E164" s="73"/>
      <c r="F164" s="73"/>
      <c r="G164" s="73"/>
      <c r="H164" s="74">
        <v>15</v>
      </c>
    </row>
    <row r="165" spans="2:8" x14ac:dyDescent="0.2">
      <c r="B165" s="42" t="s">
        <v>760</v>
      </c>
      <c r="C165" s="43"/>
      <c r="D165" s="66"/>
      <c r="E165" s="66">
        <f>1-314/E159</f>
        <v>0.34854771784232363</v>
      </c>
      <c r="F165" s="66">
        <f>1-1233/F159</f>
        <v>0.33638320775026909</v>
      </c>
      <c r="G165" s="66">
        <f>1-2620/G159</f>
        <v>0.31485355648535562</v>
      </c>
      <c r="H165" s="67">
        <f>1-3332/H159</f>
        <v>0.33413269384492406</v>
      </c>
    </row>
    <row r="166" spans="2:8" x14ac:dyDescent="0.2">
      <c r="B166" s="42" t="s">
        <v>761</v>
      </c>
      <c r="C166" s="43"/>
      <c r="D166" s="66"/>
      <c r="E166" s="66"/>
      <c r="F166" s="43"/>
      <c r="G166" s="43"/>
      <c r="H166" s="44"/>
    </row>
    <row r="167" spans="2:8" x14ac:dyDescent="0.2">
      <c r="B167" s="42" t="s">
        <v>773</v>
      </c>
      <c r="C167" s="43"/>
      <c r="D167" s="66"/>
      <c r="E167" s="66">
        <f>50/E159</f>
        <v>0.1037344398340249</v>
      </c>
      <c r="F167" s="66">
        <f>164/F159</f>
        <v>8.8266953713670618E-2</v>
      </c>
      <c r="G167" s="66">
        <f>327/G159</f>
        <v>8.5512552301255235E-2</v>
      </c>
      <c r="H167" s="67">
        <f>464/H159</f>
        <v>9.2725819344524382E-2</v>
      </c>
    </row>
    <row r="168" spans="2:8" x14ac:dyDescent="0.2">
      <c r="B168" s="42" t="s">
        <v>762</v>
      </c>
      <c r="C168" s="43"/>
      <c r="D168" s="77"/>
      <c r="E168" s="68"/>
      <c r="F168" s="68"/>
      <c r="G168" s="68"/>
      <c r="H168" s="69"/>
    </row>
    <row r="169" spans="2:8" x14ac:dyDescent="0.2">
      <c r="B169" s="42" t="s">
        <v>763</v>
      </c>
      <c r="C169" s="43"/>
      <c r="D169" s="68"/>
      <c r="E169" s="68">
        <f>11/E159</f>
        <v>2.2821576763485476E-2</v>
      </c>
      <c r="F169" s="68">
        <f>78/F159</f>
        <v>4.1980624327233582E-2</v>
      </c>
      <c r="G169" s="68">
        <f>101/G159</f>
        <v>2.6412133891213389E-2</v>
      </c>
      <c r="H169" s="69">
        <f>132/H159</f>
        <v>2.6378896882494004E-2</v>
      </c>
    </row>
    <row r="170" spans="2:8" x14ac:dyDescent="0.2">
      <c r="B170" s="45" t="s">
        <v>769</v>
      </c>
      <c r="C170" s="46"/>
      <c r="D170" s="70"/>
      <c r="E170" s="70">
        <f>34/601</f>
        <v>5.6572379367720464E-2</v>
      </c>
      <c r="F170" s="70">
        <f>168/2292</f>
        <v>7.3298429319371722E-2</v>
      </c>
      <c r="G170" s="70">
        <f>507/5718</f>
        <v>8.8667366211962223E-2</v>
      </c>
      <c r="H170" s="71">
        <f>674/7390</f>
        <v>9.1204330175913395E-2</v>
      </c>
    </row>
    <row r="172" spans="2:8" x14ac:dyDescent="0.2">
      <c r="B172" t="s">
        <v>794</v>
      </c>
    </row>
    <row r="173" spans="2:8" x14ac:dyDescent="0.2">
      <c r="B173" t="s">
        <v>795</v>
      </c>
    </row>
    <row r="174" spans="2:8" x14ac:dyDescent="0.2">
      <c r="B174" t="s">
        <v>796</v>
      </c>
    </row>
    <row r="177" spans="2:8" x14ac:dyDescent="0.2">
      <c r="B177" t="s">
        <v>797</v>
      </c>
      <c r="C177" t="s">
        <v>798</v>
      </c>
    </row>
    <row r="178" spans="2:8" x14ac:dyDescent="0.2">
      <c r="B178" s="39"/>
      <c r="C178" s="40"/>
      <c r="D178" s="40">
        <v>2000</v>
      </c>
      <c r="E178" s="40">
        <v>2005</v>
      </c>
      <c r="F178" s="40">
        <v>2010</v>
      </c>
      <c r="G178" s="40">
        <v>2016</v>
      </c>
      <c r="H178" s="41">
        <v>2017</v>
      </c>
    </row>
    <row r="179" spans="2:8" x14ac:dyDescent="0.2">
      <c r="B179" s="42" t="s">
        <v>757</v>
      </c>
      <c r="C179" s="43"/>
      <c r="D179" s="73">
        <v>325</v>
      </c>
      <c r="E179" s="73">
        <v>1179</v>
      </c>
      <c r="F179" s="73">
        <v>3744</v>
      </c>
      <c r="G179" s="73">
        <v>11094</v>
      </c>
      <c r="H179" s="74">
        <v>13836</v>
      </c>
    </row>
    <row r="180" spans="2:8" x14ac:dyDescent="0.2">
      <c r="B180" s="42" t="s">
        <v>799</v>
      </c>
      <c r="C180" s="43"/>
      <c r="D180" s="73">
        <v>161</v>
      </c>
      <c r="E180" s="73">
        <v>212</v>
      </c>
      <c r="F180" s="73">
        <v>698</v>
      </c>
      <c r="G180" s="73">
        <v>2912</v>
      </c>
      <c r="H180" s="74"/>
    </row>
    <row r="181" spans="2:8" x14ac:dyDescent="0.2">
      <c r="B181" s="42" t="s">
        <v>800</v>
      </c>
      <c r="C181" s="43"/>
      <c r="D181" s="73">
        <v>143</v>
      </c>
      <c r="E181" s="73">
        <v>933</v>
      </c>
      <c r="F181" s="73">
        <v>2918</v>
      </c>
      <c r="G181" s="73">
        <v>8041</v>
      </c>
      <c r="H181" s="74"/>
    </row>
    <row r="182" spans="2:8" x14ac:dyDescent="0.2">
      <c r="B182" s="42" t="s">
        <v>801</v>
      </c>
      <c r="C182" s="43"/>
      <c r="D182" s="73">
        <v>22</v>
      </c>
      <c r="E182" s="73">
        <v>35</v>
      </c>
      <c r="F182" s="73">
        <v>51</v>
      </c>
      <c r="G182" s="73">
        <v>123</v>
      </c>
      <c r="H182" s="76"/>
    </row>
    <row r="183" spans="2:8" x14ac:dyDescent="0.2">
      <c r="B183" s="42" t="s">
        <v>803</v>
      </c>
      <c r="C183" s="43"/>
      <c r="D183" s="73"/>
      <c r="E183" s="73"/>
      <c r="F183" s="73"/>
      <c r="G183" s="73"/>
      <c r="H183" s="76">
        <v>5722</v>
      </c>
    </row>
    <row r="184" spans="2:8" x14ac:dyDescent="0.2">
      <c r="B184" s="42" t="s">
        <v>804</v>
      </c>
      <c r="C184" s="43"/>
      <c r="D184" s="73"/>
      <c r="E184" s="73"/>
      <c r="F184" s="73"/>
      <c r="G184" s="73"/>
      <c r="H184" s="76">
        <v>3600</v>
      </c>
    </row>
    <row r="185" spans="2:8" x14ac:dyDescent="0.2">
      <c r="B185" s="42" t="s">
        <v>805</v>
      </c>
      <c r="C185" s="43"/>
      <c r="D185" s="73"/>
      <c r="E185" s="73"/>
      <c r="F185" s="73"/>
      <c r="G185" s="73"/>
      <c r="H185" s="76">
        <v>1895</v>
      </c>
    </row>
    <row r="186" spans="2:8" x14ac:dyDescent="0.2">
      <c r="B186" s="42" t="s">
        <v>806</v>
      </c>
      <c r="C186" s="43"/>
      <c r="D186" s="73"/>
      <c r="E186" s="73"/>
      <c r="F186" s="73"/>
      <c r="G186" s="73"/>
      <c r="H186" s="76">
        <v>324</v>
      </c>
    </row>
    <row r="187" spans="2:8" x14ac:dyDescent="0.2">
      <c r="B187" s="42" t="s">
        <v>807</v>
      </c>
      <c r="C187" s="43"/>
      <c r="D187" s="73"/>
      <c r="E187" s="73"/>
      <c r="F187" s="73"/>
      <c r="G187" s="73"/>
      <c r="H187" s="76">
        <v>369</v>
      </c>
    </row>
    <row r="188" spans="2:8" x14ac:dyDescent="0.2">
      <c r="B188" s="42" t="s">
        <v>779</v>
      </c>
      <c r="C188" s="43"/>
      <c r="D188" s="73"/>
      <c r="E188" s="73"/>
      <c r="F188" s="73">
        <v>61</v>
      </c>
      <c r="G188" s="73"/>
      <c r="H188" s="76">
        <v>1915</v>
      </c>
    </row>
    <row r="189" spans="2:8" x14ac:dyDescent="0.2">
      <c r="B189" s="42" t="s">
        <v>760</v>
      </c>
      <c r="C189" s="43"/>
      <c r="D189" s="66">
        <f>1-103/D179</f>
        <v>0.68307692307692314</v>
      </c>
      <c r="E189" s="66">
        <f>1-230/E179</f>
        <v>0.80491942324003396</v>
      </c>
      <c r="F189" s="66">
        <f>1-606/F179</f>
        <v>0.83814102564102566</v>
      </c>
      <c r="G189" s="66">
        <f>1-1435/G179</f>
        <v>0.87065080223544256</v>
      </c>
      <c r="H189" s="67">
        <f>1-1850/H179</f>
        <v>0.86629083550159003</v>
      </c>
    </row>
    <row r="190" spans="2:8" x14ac:dyDescent="0.2">
      <c r="B190" s="42" t="s">
        <v>761</v>
      </c>
      <c r="C190" s="43"/>
      <c r="D190" s="66">
        <f>118/D179</f>
        <v>0.36307692307692307</v>
      </c>
      <c r="E190" s="66">
        <f>476/E179</f>
        <v>0.40373197625106022</v>
      </c>
      <c r="F190" s="43"/>
      <c r="G190" s="43"/>
      <c r="H190" s="44"/>
    </row>
    <row r="191" spans="2:8" x14ac:dyDescent="0.2">
      <c r="B191" s="42" t="s">
        <v>773</v>
      </c>
      <c r="C191" s="43"/>
      <c r="D191" s="66"/>
      <c r="E191" s="66"/>
      <c r="F191" s="66">
        <f>1065/F179</f>
        <v>0.28445512820512819</v>
      </c>
      <c r="G191" s="66">
        <f>4352/G179</f>
        <v>0.39228411754101317</v>
      </c>
      <c r="H191" s="67">
        <f>5189/H179</f>
        <v>0.37503613761202659</v>
      </c>
    </row>
    <row r="192" spans="2:8" x14ac:dyDescent="0.2">
      <c r="B192" s="42" t="s">
        <v>762</v>
      </c>
      <c r="C192" s="43"/>
      <c r="D192" s="77"/>
      <c r="E192" s="68">
        <f>4.5/E179</f>
        <v>3.8167938931297708E-3</v>
      </c>
      <c r="F192" s="68"/>
      <c r="G192" s="68"/>
      <c r="H192" s="69"/>
    </row>
    <row r="193" spans="2:8" x14ac:dyDescent="0.2">
      <c r="B193" s="42" t="s">
        <v>763</v>
      </c>
      <c r="C193" s="43"/>
      <c r="D193" s="68">
        <f>25/D179</f>
        <v>7.6923076923076927E-2</v>
      </c>
      <c r="E193" s="68">
        <f>82/E179</f>
        <v>6.955046649703138E-2</v>
      </c>
      <c r="F193" s="68" t="s">
        <v>802</v>
      </c>
      <c r="G193" s="68">
        <f>1184/G179</f>
        <v>0.10672435550748152</v>
      </c>
      <c r="H193" s="69">
        <f>1759/H179</f>
        <v>0.12713211910956923</v>
      </c>
    </row>
    <row r="194" spans="2:8" x14ac:dyDescent="0.2">
      <c r="B194" s="45" t="s">
        <v>769</v>
      </c>
      <c r="C194" s="46"/>
      <c r="D194" s="70">
        <f>195/986</f>
        <v>0.19776876267748478</v>
      </c>
      <c r="E194" s="70">
        <f>260/771</f>
        <v>0.33722438391699094</v>
      </c>
      <c r="F194" s="70">
        <f>722/3896</f>
        <v>0.18531827515400412</v>
      </c>
      <c r="G194" s="70">
        <f>1677/14330</f>
        <v>0.11702721563154223</v>
      </c>
      <c r="H194" s="71">
        <f>1998/18039</f>
        <v>0.11076001995676035</v>
      </c>
    </row>
    <row r="196" spans="2:8" x14ac:dyDescent="0.2">
      <c r="B196" t="s">
        <v>808</v>
      </c>
    </row>
    <row r="197" spans="2:8" x14ac:dyDescent="0.2">
      <c r="B197" t="s">
        <v>809</v>
      </c>
    </row>
    <row r="199" spans="2:8" x14ac:dyDescent="0.2">
      <c r="B199" t="s">
        <v>810</v>
      </c>
      <c r="C199" t="s">
        <v>811</v>
      </c>
    </row>
    <row r="200" spans="2:8" x14ac:dyDescent="0.2">
      <c r="B200" s="39"/>
      <c r="C200" s="40"/>
      <c r="D200" s="40">
        <v>2003</v>
      </c>
      <c r="E200" s="40">
        <v>2005</v>
      </c>
      <c r="F200" s="40">
        <v>2010</v>
      </c>
      <c r="G200" s="40">
        <v>2016</v>
      </c>
      <c r="H200" s="41">
        <v>2017</v>
      </c>
    </row>
    <row r="201" spans="2:8" x14ac:dyDescent="0.2">
      <c r="B201" s="42" t="s">
        <v>757</v>
      </c>
      <c r="C201" s="43"/>
      <c r="D201" s="73">
        <v>303</v>
      </c>
      <c r="E201" s="73">
        <v>423</v>
      </c>
      <c r="F201" s="73">
        <v>1023</v>
      </c>
      <c r="G201" s="73">
        <v>4093</v>
      </c>
      <c r="H201" s="74">
        <v>5002</v>
      </c>
    </row>
    <row r="202" spans="2:8" x14ac:dyDescent="0.2">
      <c r="B202" s="42" t="s">
        <v>812</v>
      </c>
      <c r="C202" s="43"/>
      <c r="D202" s="73">
        <v>300</v>
      </c>
      <c r="E202" s="73">
        <v>386</v>
      </c>
      <c r="F202" s="73">
        <v>872</v>
      </c>
      <c r="G202" s="73">
        <v>1882</v>
      </c>
      <c r="H202" s="74">
        <v>2143</v>
      </c>
    </row>
    <row r="203" spans="2:8" x14ac:dyDescent="0.2">
      <c r="B203" s="42" t="s">
        <v>813</v>
      </c>
      <c r="C203" s="43"/>
      <c r="D203" s="73">
        <v>3</v>
      </c>
      <c r="E203" s="73">
        <v>3.4</v>
      </c>
      <c r="F203" s="73"/>
      <c r="G203" s="73">
        <v>219</v>
      </c>
      <c r="H203" s="74">
        <v>150</v>
      </c>
    </row>
    <row r="204" spans="2:8" x14ac:dyDescent="0.2">
      <c r="B204" s="42" t="s">
        <v>814</v>
      </c>
      <c r="C204" s="43"/>
      <c r="D204" s="73">
        <v>0.3</v>
      </c>
      <c r="E204" s="73">
        <v>34</v>
      </c>
      <c r="F204" s="73">
        <v>124</v>
      </c>
      <c r="G204" s="73">
        <v>1964</v>
      </c>
      <c r="H204" s="76">
        <v>2640</v>
      </c>
    </row>
    <row r="205" spans="2:8" x14ac:dyDescent="0.2">
      <c r="B205" s="42" t="s">
        <v>815</v>
      </c>
      <c r="C205" s="43"/>
      <c r="D205" s="73"/>
      <c r="E205" s="73"/>
      <c r="F205" s="73">
        <v>11</v>
      </c>
      <c r="G205" s="73">
        <v>15</v>
      </c>
      <c r="H205" s="76">
        <v>48</v>
      </c>
    </row>
    <row r="206" spans="2:8" x14ac:dyDescent="0.2">
      <c r="B206" s="42" t="s">
        <v>779</v>
      </c>
      <c r="C206" s="43"/>
      <c r="D206" s="73"/>
      <c r="E206" s="73"/>
      <c r="F206" s="73">
        <v>3</v>
      </c>
      <c r="G206" s="73">
        <v>12</v>
      </c>
      <c r="H206" s="76"/>
    </row>
    <row r="207" spans="2:8" x14ac:dyDescent="0.2">
      <c r="B207" s="42" t="s">
        <v>760</v>
      </c>
      <c r="C207" s="43"/>
      <c r="D207" s="66">
        <f>1-142/D201</f>
        <v>0.53135313531353134</v>
      </c>
      <c r="E207" s="66">
        <f>1-190/E201</f>
        <v>0.55082742316784872</v>
      </c>
      <c r="F207" s="66">
        <f>1-594/F201</f>
        <v>0.41935483870967738</v>
      </c>
      <c r="G207" s="66">
        <f>1-2053/G201</f>
        <v>0.49841192279501589</v>
      </c>
      <c r="H207" s="67">
        <f>1-2203/H201</f>
        <v>0.55957616953218714</v>
      </c>
    </row>
    <row r="208" spans="2:8" x14ac:dyDescent="0.2">
      <c r="B208" s="42" t="s">
        <v>761</v>
      </c>
      <c r="C208" s="43"/>
      <c r="D208" s="66">
        <f>5/D201</f>
        <v>1.65016501650165E-2</v>
      </c>
      <c r="E208" s="66">
        <f>13/E201</f>
        <v>3.0732860520094562E-2</v>
      </c>
      <c r="F208" s="43"/>
      <c r="G208" s="43"/>
      <c r="H208" s="44"/>
    </row>
    <row r="209" spans="1:9" x14ac:dyDescent="0.2">
      <c r="B209" s="42" t="s">
        <v>773</v>
      </c>
      <c r="C209" s="43"/>
      <c r="D209" s="66"/>
      <c r="E209" s="66"/>
      <c r="F209" s="66">
        <f>43/F201</f>
        <v>4.2033235581622676E-2</v>
      </c>
      <c r="G209" s="66">
        <f>615/G201</f>
        <v>0.15025653554849744</v>
      </c>
      <c r="H209" s="67">
        <f>905/H201</f>
        <v>0.18092762894842063</v>
      </c>
    </row>
    <row r="210" spans="1:9" x14ac:dyDescent="0.2">
      <c r="B210" s="42" t="s">
        <v>762</v>
      </c>
      <c r="C210" s="43"/>
      <c r="D210" s="77"/>
      <c r="E210" s="68">
        <f>2.2/E201</f>
        <v>5.2009456264775419E-3</v>
      </c>
      <c r="F210" s="68">
        <f>1.3/F201</f>
        <v>1.270772238514174E-3</v>
      </c>
      <c r="G210" s="68"/>
      <c r="H210" s="69"/>
    </row>
    <row r="211" spans="1:9" x14ac:dyDescent="0.2">
      <c r="B211" s="42" t="s">
        <v>763</v>
      </c>
      <c r="C211" s="43"/>
      <c r="D211" s="68" t="s">
        <v>802</v>
      </c>
      <c r="E211" s="68">
        <f>20/E201</f>
        <v>4.7281323877068557E-2</v>
      </c>
      <c r="F211" s="68">
        <f>70/F201</f>
        <v>6.8426197458455518E-2</v>
      </c>
      <c r="G211" s="68">
        <f>339/G201</f>
        <v>8.282433422917175E-2</v>
      </c>
      <c r="H211" s="69">
        <f>438/H201</f>
        <v>8.7564974010395841E-2</v>
      </c>
    </row>
    <row r="212" spans="1:9" x14ac:dyDescent="0.2">
      <c r="B212" s="45" t="s">
        <v>769</v>
      </c>
      <c r="C212" s="46"/>
      <c r="D212" s="70">
        <f>159/775</f>
        <v>0.20516129032258065</v>
      </c>
      <c r="E212" s="70">
        <f>467/975</f>
        <v>0.47897435897435897</v>
      </c>
      <c r="F212" s="70">
        <f>493/2054</f>
        <v>0.2400194741966894</v>
      </c>
      <c r="G212" s="70">
        <f>1865/6726</f>
        <v>0.27728218852215286</v>
      </c>
      <c r="H212" s="71">
        <f>2233/8267</f>
        <v>0.2701100762066046</v>
      </c>
    </row>
    <row r="214" spans="1:9" x14ac:dyDescent="0.2">
      <c r="B214" t="s">
        <v>816</v>
      </c>
    </row>
    <row r="215" spans="1:9" x14ac:dyDescent="0.2">
      <c r="B215" t="s">
        <v>818</v>
      </c>
    </row>
    <row r="216" spans="1:9" x14ac:dyDescent="0.2">
      <c r="B216" t="s">
        <v>817</v>
      </c>
    </row>
    <row r="219" spans="1:9" x14ac:dyDescent="0.2">
      <c r="A219" t="s">
        <v>18</v>
      </c>
      <c r="B219" s="2" t="s">
        <v>19</v>
      </c>
    </row>
    <row r="221" spans="1:9" x14ac:dyDescent="0.2">
      <c r="B221" t="s">
        <v>825</v>
      </c>
      <c r="C221" t="s">
        <v>826</v>
      </c>
      <c r="D221" t="s">
        <v>819</v>
      </c>
      <c r="E221" t="s">
        <v>824</v>
      </c>
      <c r="F221" t="s">
        <v>820</v>
      </c>
      <c r="G221" t="s">
        <v>821</v>
      </c>
      <c r="H221" t="s">
        <v>822</v>
      </c>
      <c r="I221" t="s">
        <v>823</v>
      </c>
    </row>
    <row r="222" spans="1:9" x14ac:dyDescent="0.2">
      <c r="B222" t="s">
        <v>756</v>
      </c>
      <c r="C222" t="s">
        <v>755</v>
      </c>
      <c r="D222" t="s">
        <v>827</v>
      </c>
      <c r="E222" t="s">
        <v>828</v>
      </c>
      <c r="F222">
        <v>57</v>
      </c>
      <c r="G222">
        <v>41</v>
      </c>
      <c r="H222" t="s">
        <v>829</v>
      </c>
      <c r="I222" t="s">
        <v>830</v>
      </c>
    </row>
    <row r="223" spans="1:9" x14ac:dyDescent="0.2">
      <c r="D223" t="s">
        <v>831</v>
      </c>
      <c r="E223" t="s">
        <v>832</v>
      </c>
      <c r="F223">
        <v>55</v>
      </c>
      <c r="G223">
        <v>132</v>
      </c>
      <c r="H223" t="s">
        <v>829</v>
      </c>
      <c r="I223" t="s">
        <v>833</v>
      </c>
    </row>
    <row r="224" spans="1:9" x14ac:dyDescent="0.2">
      <c r="D224" t="s">
        <v>834</v>
      </c>
      <c r="F224" t="s">
        <v>835</v>
      </c>
      <c r="G224">
        <v>132</v>
      </c>
      <c r="H224" t="s">
        <v>836</v>
      </c>
      <c r="I224" t="s">
        <v>837</v>
      </c>
    </row>
    <row r="226" spans="2:9" x14ac:dyDescent="0.2">
      <c r="B226" t="s">
        <v>777</v>
      </c>
      <c r="C226" t="s">
        <v>778</v>
      </c>
      <c r="D226" t="s">
        <v>838</v>
      </c>
      <c r="E226" t="s">
        <v>839</v>
      </c>
      <c r="F226">
        <v>58</v>
      </c>
      <c r="G226">
        <v>77</v>
      </c>
      <c r="I226" t="s">
        <v>840</v>
      </c>
    </row>
    <row r="227" spans="2:9" x14ac:dyDescent="0.2">
      <c r="D227" t="s">
        <v>841</v>
      </c>
      <c r="E227" t="s">
        <v>842</v>
      </c>
      <c r="F227">
        <v>58</v>
      </c>
      <c r="G227">
        <v>63</v>
      </c>
      <c r="I227" t="s">
        <v>840</v>
      </c>
    </row>
    <row r="228" spans="2:9" x14ac:dyDescent="0.2">
      <c r="D228" t="s">
        <v>834</v>
      </c>
      <c r="F228" t="s">
        <v>843</v>
      </c>
      <c r="G228" t="s">
        <v>844</v>
      </c>
      <c r="I228" t="s">
        <v>840</v>
      </c>
    </row>
    <row r="230" spans="2:9" x14ac:dyDescent="0.2">
      <c r="B230" t="s">
        <v>787</v>
      </c>
      <c r="C230" t="s">
        <v>788</v>
      </c>
      <c r="D230" t="s">
        <v>827</v>
      </c>
      <c r="E230" t="s">
        <v>845</v>
      </c>
      <c r="F230">
        <v>49</v>
      </c>
      <c r="H230" t="s">
        <v>846</v>
      </c>
      <c r="I230" t="s">
        <v>847</v>
      </c>
    </row>
    <row r="231" spans="2:9" x14ac:dyDescent="0.2">
      <c r="D231" t="s">
        <v>848</v>
      </c>
      <c r="E231" t="s">
        <v>849</v>
      </c>
      <c r="F231">
        <v>62</v>
      </c>
      <c r="I231" t="s">
        <v>850</v>
      </c>
    </row>
    <row r="232" spans="2:9" x14ac:dyDescent="0.2">
      <c r="D232" t="s">
        <v>834</v>
      </c>
      <c r="F232" t="s">
        <v>851</v>
      </c>
      <c r="H232" t="s">
        <v>852</v>
      </c>
      <c r="I232" t="s">
        <v>837</v>
      </c>
    </row>
    <row r="234" spans="2:9" x14ac:dyDescent="0.2">
      <c r="B234" t="s">
        <v>797</v>
      </c>
      <c r="C234" t="s">
        <v>798</v>
      </c>
      <c r="D234" t="s">
        <v>838</v>
      </c>
      <c r="E234" t="s">
        <v>853</v>
      </c>
      <c r="F234">
        <v>59</v>
      </c>
      <c r="G234">
        <v>170</v>
      </c>
      <c r="I234" t="s">
        <v>840</v>
      </c>
    </row>
    <row r="235" spans="2:9" x14ac:dyDescent="0.2">
      <c r="D235" t="s">
        <v>841</v>
      </c>
      <c r="E235" t="s">
        <v>854</v>
      </c>
      <c r="F235">
        <v>46</v>
      </c>
      <c r="G235">
        <v>280</v>
      </c>
      <c r="I235" t="s">
        <v>840</v>
      </c>
    </row>
    <row r="236" spans="2:9" x14ac:dyDescent="0.2">
      <c r="D236" t="s">
        <v>848</v>
      </c>
      <c r="E236" t="s">
        <v>855</v>
      </c>
      <c r="F236">
        <v>53</v>
      </c>
      <c r="G236">
        <v>142</v>
      </c>
      <c r="I236" t="s">
        <v>840</v>
      </c>
    </row>
    <row r="237" spans="2:9" x14ac:dyDescent="0.2">
      <c r="D237" t="s">
        <v>834</v>
      </c>
      <c r="F237" t="s">
        <v>856</v>
      </c>
      <c r="G237" t="s">
        <v>857</v>
      </c>
      <c r="I237" t="s">
        <v>858</v>
      </c>
    </row>
    <row r="239" spans="2:9" x14ac:dyDescent="0.2">
      <c r="B239" t="s">
        <v>810</v>
      </c>
      <c r="C239" t="s">
        <v>811</v>
      </c>
      <c r="D239" t="s">
        <v>827</v>
      </c>
      <c r="E239" t="s">
        <v>859</v>
      </c>
      <c r="F239">
        <v>56</v>
      </c>
      <c r="G239">
        <v>155</v>
      </c>
      <c r="I239" t="s">
        <v>847</v>
      </c>
    </row>
    <row r="240" spans="2:9" x14ac:dyDescent="0.2">
      <c r="D240" t="s">
        <v>834</v>
      </c>
      <c r="F240" t="s">
        <v>860</v>
      </c>
      <c r="G240" t="s">
        <v>861</v>
      </c>
      <c r="I240" t="s">
        <v>862</v>
      </c>
    </row>
    <row r="243" spans="1:8" x14ac:dyDescent="0.2">
      <c r="B243" t="s">
        <v>863</v>
      </c>
    </row>
    <row r="244" spans="1:8" x14ac:dyDescent="0.2">
      <c r="B244" t="s">
        <v>864</v>
      </c>
    </row>
    <row r="245" spans="1:8" x14ac:dyDescent="0.2">
      <c r="B245" t="s">
        <v>865</v>
      </c>
    </row>
    <row r="246" spans="1:8" x14ac:dyDescent="0.2">
      <c r="B246" t="s">
        <v>866</v>
      </c>
    </row>
    <row r="247" spans="1:8" x14ac:dyDescent="0.2">
      <c r="B247" t="s">
        <v>867</v>
      </c>
    </row>
    <row r="249" spans="1:8" x14ac:dyDescent="0.2">
      <c r="A249" t="s">
        <v>21</v>
      </c>
      <c r="B249" s="2" t="s">
        <v>20</v>
      </c>
    </row>
    <row r="251" spans="1:8" x14ac:dyDescent="0.2">
      <c r="D251" s="78">
        <v>43101</v>
      </c>
      <c r="E251" s="78">
        <v>43241</v>
      </c>
      <c r="F251" t="s">
        <v>868</v>
      </c>
      <c r="H251" t="s">
        <v>869</v>
      </c>
    </row>
    <row r="252" spans="1:8" x14ac:dyDescent="0.2">
      <c r="B252" t="s">
        <v>756</v>
      </c>
      <c r="C252" t="s">
        <v>755</v>
      </c>
      <c r="D252" s="79">
        <f>[1]!EM_S_DQ_CLOSE($B252,D$251,"2")</f>
        <v>49.0754284892162</v>
      </c>
      <c r="E252" s="79">
        <f>[1]!EM_S_DQ_CLOSE($B252,E$251,"2")</f>
        <v>46.820104346107499</v>
      </c>
      <c r="F252" s="3">
        <f>E252/D252-1</f>
        <v>-4.595628021066156E-2</v>
      </c>
      <c r="H252" t="s">
        <v>872</v>
      </c>
    </row>
    <row r="253" spans="1:8" x14ac:dyDescent="0.2">
      <c r="B253" t="s">
        <v>777</v>
      </c>
      <c r="C253" t="s">
        <v>778</v>
      </c>
      <c r="D253" s="79">
        <f>[1]!EM_S_DQ_CLOSE($B253,D$251,"2")</f>
        <v>70.235855062796503</v>
      </c>
      <c r="E253" s="79">
        <f>[1]!EM_S_DQ_CLOSE($B253,E$251,"2")</f>
        <v>65.801667667527695</v>
      </c>
      <c r="F253" s="3">
        <f t="shared" ref="F253:F256" si="21">E253/D253-1</f>
        <v>-6.3132817153066401E-2</v>
      </c>
      <c r="H253" t="s">
        <v>872</v>
      </c>
    </row>
    <row r="254" spans="1:8" x14ac:dyDescent="0.2">
      <c r="B254" t="s">
        <v>787</v>
      </c>
      <c r="C254" t="s">
        <v>788</v>
      </c>
      <c r="D254" s="79">
        <f>[1]!EM_S_DQ_CLOSE($B254,D$251,"2")</f>
        <v>223.071083664279</v>
      </c>
      <c r="E254" s="79">
        <f>[1]!EM_S_DQ_CLOSE($B254,E$251,"2")</f>
        <v>221.84334272963201</v>
      </c>
      <c r="F254" s="3">
        <f t="shared" si="21"/>
        <v>-5.5038103302297303E-3</v>
      </c>
      <c r="H254" t="s">
        <v>871</v>
      </c>
    </row>
    <row r="255" spans="1:8" x14ac:dyDescent="0.2">
      <c r="B255" t="s">
        <v>797</v>
      </c>
      <c r="C255" t="s">
        <v>798</v>
      </c>
      <c r="D255" s="79">
        <f>[1]!EM_S_DQ_CLOSE($B255,D$251,"2")</f>
        <v>1562.25733862267</v>
      </c>
      <c r="E255" s="79">
        <f>[1]!EM_S_DQ_CLOSE($B255,E$251,"2")</f>
        <v>2078.63117626542</v>
      </c>
      <c r="F255" s="3">
        <f t="shared" si="21"/>
        <v>0.33053058857639916</v>
      </c>
      <c r="H255" t="s">
        <v>870</v>
      </c>
    </row>
    <row r="256" spans="1:8" x14ac:dyDescent="0.2">
      <c r="B256" t="s">
        <v>810</v>
      </c>
      <c r="C256" t="s">
        <v>811</v>
      </c>
      <c r="D256" s="79">
        <f>[1]!EM_S_DQ_CLOSE($B256,D$251,"2")</f>
        <v>319.73604977948401</v>
      </c>
      <c r="E256" s="79">
        <f>[1]!EM_S_DQ_CLOSE($B256,E$251,"2")</f>
        <v>364.851528251025</v>
      </c>
      <c r="F256" s="3">
        <f t="shared" si="21"/>
        <v>0.14110225763612294</v>
      </c>
      <c r="H256" t="s">
        <v>873</v>
      </c>
    </row>
    <row r="259" spans="1:5" x14ac:dyDescent="0.2">
      <c r="A259" t="s">
        <v>22</v>
      </c>
      <c r="B259" s="2" t="s">
        <v>24</v>
      </c>
    </row>
    <row r="261" spans="1:5" x14ac:dyDescent="0.2">
      <c r="D261" t="s">
        <v>876</v>
      </c>
      <c r="E261" t="s">
        <v>877</v>
      </c>
    </row>
    <row r="262" spans="1:5" x14ac:dyDescent="0.2">
      <c r="B262" t="s">
        <v>787</v>
      </c>
      <c r="C262" t="s">
        <v>788</v>
      </c>
      <c r="D262" s="80">
        <v>-26.1395074772432</v>
      </c>
      <c r="E262" s="80">
        <v>-0.55038103302286701</v>
      </c>
    </row>
    <row r="263" spans="1:5" x14ac:dyDescent="0.2">
      <c r="B263" t="s">
        <v>797</v>
      </c>
      <c r="C263" t="s">
        <v>798</v>
      </c>
      <c r="D263" s="80">
        <v>82.352591036414495</v>
      </c>
      <c r="E263" s="80">
        <v>33.053058857639897</v>
      </c>
    </row>
    <row r="264" spans="1:5" x14ac:dyDescent="0.2">
      <c r="B264" t="s">
        <v>874</v>
      </c>
      <c r="C264" t="s">
        <v>875</v>
      </c>
      <c r="D264" s="80">
        <v>38.683316414382297</v>
      </c>
      <c r="E264" s="80">
        <v>72.420886075949298</v>
      </c>
    </row>
    <row r="266" spans="1:5" x14ac:dyDescent="0.2">
      <c r="B266" t="s">
        <v>878</v>
      </c>
      <c r="C266" t="s">
        <v>879</v>
      </c>
      <c r="D266" s="80">
        <v>111.89086550946899</v>
      </c>
      <c r="E266" s="80">
        <v>5.3520480580366803</v>
      </c>
    </row>
    <row r="267" spans="1:5" x14ac:dyDescent="0.2">
      <c r="B267" t="s">
        <v>880</v>
      </c>
      <c r="C267" t="s">
        <v>881</v>
      </c>
      <c r="D267" s="80">
        <v>136.471442698147</v>
      </c>
      <c r="E267" s="80">
        <v>-3.3800701051577402</v>
      </c>
    </row>
    <row r="268" spans="1:5" x14ac:dyDescent="0.2">
      <c r="B268" t="s">
        <v>882</v>
      </c>
      <c r="C268" t="s">
        <v>883</v>
      </c>
      <c r="D268" s="80">
        <v>66.8917178832193</v>
      </c>
      <c r="E268" s="80">
        <v>12.173913043478301</v>
      </c>
    </row>
    <row r="270" spans="1:5" x14ac:dyDescent="0.2">
      <c r="B270" t="s">
        <v>884</v>
      </c>
    </row>
    <row r="271" spans="1:5" x14ac:dyDescent="0.2">
      <c r="B271" t="s">
        <v>885</v>
      </c>
    </row>
    <row r="273" spans="1:7" x14ac:dyDescent="0.2">
      <c r="A273" t="s">
        <v>23</v>
      </c>
      <c r="B273" s="2" t="s">
        <v>25</v>
      </c>
    </row>
    <row r="275" spans="1:7" x14ac:dyDescent="0.2">
      <c r="B275" s="39"/>
      <c r="C275" s="40" t="s">
        <v>887</v>
      </c>
      <c r="D275" s="40" t="s">
        <v>888</v>
      </c>
      <c r="E275" s="40" t="s">
        <v>889</v>
      </c>
      <c r="F275" s="40" t="s">
        <v>890</v>
      </c>
      <c r="G275" s="41" t="s">
        <v>891</v>
      </c>
    </row>
    <row r="276" spans="1:7" ht="28.5" x14ac:dyDescent="0.2">
      <c r="B276" s="81" t="s">
        <v>892</v>
      </c>
      <c r="C276" s="82">
        <v>43.545320164905696</v>
      </c>
      <c r="D276" s="82">
        <v>51.258746151896545</v>
      </c>
      <c r="E276" s="82">
        <v>70.308250293506504</v>
      </c>
      <c r="F276" s="82">
        <v>45.990449362650899</v>
      </c>
      <c r="G276" s="83">
        <v>44.366769526607399</v>
      </c>
    </row>
    <row r="278" spans="1:7" x14ac:dyDescent="0.2">
      <c r="B278" t="s">
        <v>893</v>
      </c>
    </row>
  </sheetData>
  <mergeCells count="21">
    <mergeCell ref="E46:G46"/>
    <mergeCell ref="H46:J46"/>
    <mergeCell ref="L4:P4"/>
    <mergeCell ref="Q4:T4"/>
    <mergeCell ref="H4:K4"/>
    <mergeCell ref="C4:G4"/>
    <mergeCell ref="U4:Y4"/>
    <mergeCell ref="B16:L16"/>
    <mergeCell ref="B3:Y3"/>
    <mergeCell ref="E45:G45"/>
    <mergeCell ref="H45:J45"/>
    <mergeCell ref="H47:J47"/>
    <mergeCell ref="E48:G48"/>
    <mergeCell ref="H48:J48"/>
    <mergeCell ref="B109:D109"/>
    <mergeCell ref="B110:D110"/>
    <mergeCell ref="B111:D111"/>
    <mergeCell ref="B112:D112"/>
    <mergeCell ref="B113:D113"/>
    <mergeCell ref="B114:D114"/>
    <mergeCell ref="E47:G4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A8B1-5DC4-4869-8F40-136CA6D89A51}">
  <dimension ref="A1:S280"/>
  <sheetViews>
    <sheetView workbookViewId="0">
      <pane xSplit="2" ySplit="1" topLeftCell="L264" activePane="bottomRight" state="frozen"/>
      <selection pane="topRight" activeCell="C1" sqref="C1"/>
      <selection pane="bottomLeft" activeCell="A2" sqref="A2"/>
      <selection pane="bottomRight" activeCell="O280" sqref="O280:S280"/>
    </sheetView>
  </sheetViews>
  <sheetFormatPr defaultRowHeight="14.25" x14ac:dyDescent="0.2"/>
  <cols>
    <col min="1" max="1" width="10.125" bestFit="1" customWidth="1"/>
    <col min="15" max="15" width="11.375" style="80" bestFit="1" customWidth="1"/>
    <col min="16" max="19" width="11.125" bestFit="1" customWidth="1"/>
  </cols>
  <sheetData>
    <row r="1" spans="1:19" x14ac:dyDescent="0.2">
      <c r="A1" t="s">
        <v>596</v>
      </c>
      <c r="B1" t="s">
        <v>597</v>
      </c>
      <c r="C1" t="s">
        <v>598</v>
      </c>
      <c r="D1" t="s">
        <v>599</v>
      </c>
      <c r="E1" t="s">
        <v>600</v>
      </c>
      <c r="F1" t="s">
        <v>603</v>
      </c>
      <c r="G1" t="s">
        <v>604</v>
      </c>
      <c r="H1" t="s">
        <v>605</v>
      </c>
      <c r="I1" t="s">
        <v>601</v>
      </c>
      <c r="J1" t="s">
        <v>602</v>
      </c>
      <c r="K1" t="s">
        <v>606</v>
      </c>
      <c r="L1" t="s">
        <v>604</v>
      </c>
      <c r="M1" t="s">
        <v>605</v>
      </c>
      <c r="O1" s="80" t="s">
        <v>886</v>
      </c>
      <c r="P1" s="78">
        <v>42735</v>
      </c>
      <c r="Q1" s="78">
        <v>42369</v>
      </c>
      <c r="R1" s="78">
        <v>42004</v>
      </c>
      <c r="S1" s="78">
        <v>41639</v>
      </c>
    </row>
    <row r="2" spans="1:19" x14ac:dyDescent="0.2">
      <c r="A2" s="19" t="s">
        <v>42</v>
      </c>
      <c r="B2" s="19" t="s">
        <v>43</v>
      </c>
      <c r="C2" t="str">
        <f>[1]!EM_S_INFO_INDUSTRY_SW2014(A2,"3")</f>
        <v>生物制品</v>
      </c>
      <c r="D2" s="20">
        <f>[1]!EM_S_STM07_IS(A2,"83","2015-12-31","1")/1000000</f>
        <v>120.45442248000001</v>
      </c>
      <c r="E2" s="20">
        <f>[1]!EM_S_STM07_IS(A2,"83","2016-12-31","1")/1000000</f>
        <v>287.67002657999996</v>
      </c>
      <c r="F2" s="20">
        <f>[1]!EM_S_STM07_IS(A2,"83","2017-12-31","1")/1000000</f>
        <v>138.60584197999998</v>
      </c>
      <c r="G2" s="3">
        <f>(E2-D2)/ABS(D2)-1</f>
        <v>0.38820643241856945</v>
      </c>
      <c r="H2" s="3">
        <f>(F2-E2)/ABS(E2)-1</f>
        <v>-1.518177671730933</v>
      </c>
      <c r="I2" s="21">
        <f>[1]!EM_S_STM07_IS(A2,"60","2015-12-31","1")/1000000</f>
        <v>6.8571517100000001</v>
      </c>
      <c r="J2" s="21">
        <f>[1]!EM_S_STM07_IS(A2,"60","2016-12-31","1")/1000000</f>
        <v>39.716316219999996</v>
      </c>
      <c r="K2" s="21">
        <f>[1]!EM_S_STM07_IS(A2,"60","2017-12-31","1")/1000000</f>
        <v>5.8922414100000005</v>
      </c>
      <c r="L2" s="3">
        <f>(J2-I2)/ABS(I2)-1</f>
        <v>3.7919553044277032</v>
      </c>
      <c r="M2" s="3">
        <f>(K2-J2)/ABS(J2)-1</f>
        <v>-1.8516417943355776</v>
      </c>
      <c r="O2" s="80">
        <f>[1]!EM_S_VAL_PE_TTM(A2,"2018-05-21")</f>
        <v>159.200847022511</v>
      </c>
      <c r="P2" s="21">
        <f>[1]!EM_S_VAL_PE_TTM(A2,"2016-12-31")</f>
        <v>277.88104076011302</v>
      </c>
      <c r="Q2" s="21">
        <f>[1]!EM_S_VAL_PE_TTM(A2,"2015-12-31")</f>
        <v>328.18790519121899</v>
      </c>
      <c r="R2" s="21">
        <f>[1]!EM_S_VAL_PE_TTM(A2,"2014-12-31")</f>
        <v>-174.609364143541</v>
      </c>
      <c r="S2" s="21">
        <f>[1]!EM_S_VAL_PE_TTM(A2,"2013-12-31")</f>
        <v>295.29844555759502</v>
      </c>
    </row>
    <row r="3" spans="1:19" x14ac:dyDescent="0.2">
      <c r="A3" s="19" t="s">
        <v>44</v>
      </c>
      <c r="B3" s="19" t="s">
        <v>45</v>
      </c>
      <c r="C3" t="str">
        <f>[1]!EM_S_INFO_INDUSTRY_SW2014(A3,"3")</f>
        <v>医药商业</v>
      </c>
      <c r="D3" s="20">
        <f>[1]!EM_S_STM07_IS(A3,"83","2015-12-31","1")/1000000</f>
        <v>25993.13927784</v>
      </c>
      <c r="E3" s="20">
        <f>[1]!EM_S_STM07_IS(A3,"83","2016-12-31","1")/1000000</f>
        <v>41248.42932291</v>
      </c>
      <c r="F3" s="20">
        <f>[1]!EM_S_STM07_IS(A3,"83","2017-12-31","1")/1000000</f>
        <v>41263.629118849996</v>
      </c>
      <c r="G3" s="3">
        <f t="shared" ref="G3:G66" si="0">(E3-D3)/ABS(D3)-1</f>
        <v>-0.41310320842717019</v>
      </c>
      <c r="H3" s="3">
        <f t="shared" ref="H3:H66" si="1">(F3-E3)/ABS(E3)-1</f>
        <v>-0.99963150606727336</v>
      </c>
      <c r="I3" s="21">
        <f>[1]!EM_S_STM07_IS(A3,"60","2015-12-31","1")/1000000</f>
        <v>787.34790922000002</v>
      </c>
      <c r="J3" s="21">
        <f>[1]!EM_S_STM07_IS(A3,"60","2016-12-31","1")/1000000</f>
        <v>1281.8803064799999</v>
      </c>
      <c r="K3" s="21">
        <f>[1]!EM_S_STM07_IS(A3,"60","2017-12-31","1")/1000000</f>
        <v>1156.7388460899999</v>
      </c>
      <c r="L3" s="3">
        <f t="shared" ref="L3:L66" si="2">(J3-I3)/ABS(I3)-1</f>
        <v>-0.37190104721314732</v>
      </c>
      <c r="M3" s="3">
        <f t="shared" ref="M3:M66" si="3">(K3-J3)/ABS(J3)-1</f>
        <v>-1.0976233582475685</v>
      </c>
      <c r="O3" s="80">
        <f>[1]!EM_S_VAL_PE_TTM(A3,"2018-05-21")</f>
        <v>21.6375127451265</v>
      </c>
      <c r="P3" s="21">
        <f>[1]!EM_S_VAL_PE_TTM(A3,"2016-12-31")</f>
        <v>26.657894952225298</v>
      </c>
      <c r="Q3" s="21">
        <f>[1]!EM_S_VAL_PE_TTM(A3,"2015-12-31")</f>
        <v>33.276105350972799</v>
      </c>
      <c r="R3" s="21">
        <f>[1]!EM_S_VAL_PE_TTM(A3,"2014-12-31")</f>
        <v>27.4958639975113</v>
      </c>
      <c r="S3" s="21">
        <f>[1]!EM_S_VAL_PE_TTM(A3,"2013-12-31")</f>
        <v>25.885265924047701</v>
      </c>
    </row>
    <row r="4" spans="1:19" x14ac:dyDescent="0.2">
      <c r="A4" s="19" t="s">
        <v>46</v>
      </c>
      <c r="B4" s="19" t="s">
        <v>47</v>
      </c>
      <c r="C4" t="str">
        <f>[1]!EM_S_INFO_INDUSTRY_SW2014(A4,"3")</f>
        <v>医药商业</v>
      </c>
      <c r="D4" s="20">
        <f>[1]!EM_S_STM07_IS(A4,"83","2015-12-31","1")/1000000</f>
        <v>11117.734985589999</v>
      </c>
      <c r="E4" s="20">
        <f>[1]!EM_S_STM07_IS(A4,"83","2016-12-31","1")/1000000</f>
        <v>13605.921667979999</v>
      </c>
      <c r="F4" s="20">
        <f>[1]!EM_S_STM07_IS(A4,"83","2017-12-31","1")/1000000</f>
        <v>24939.637653310001</v>
      </c>
      <c r="G4" s="3">
        <f t="shared" si="0"/>
        <v>-0.776196618680423</v>
      </c>
      <c r="H4" s="3">
        <f t="shared" si="1"/>
        <v>-0.16700123211773132</v>
      </c>
      <c r="I4" s="21">
        <f>[1]!EM_S_STM07_IS(A4,"60","2015-12-31","1")/1000000</f>
        <v>518.48800658999994</v>
      </c>
      <c r="J4" s="21">
        <f>[1]!EM_S_STM07_IS(A4,"60","2016-12-31","1")/1000000</f>
        <v>498.84563424999999</v>
      </c>
      <c r="K4" s="21">
        <f>[1]!EM_S_STM07_IS(A4,"60","2017-12-31","1")/1000000</f>
        <v>820.82971596000004</v>
      </c>
      <c r="L4" s="3">
        <f t="shared" si="2"/>
        <v>-1.0378839473437085</v>
      </c>
      <c r="M4" s="3">
        <f t="shared" si="3"/>
        <v>-0.3545416465474458</v>
      </c>
      <c r="O4" s="80">
        <f>[1]!EM_S_VAL_PE_TTM(A4,"2018-05-21")</f>
        <v>21.8669115865805</v>
      </c>
      <c r="P4" s="21">
        <f>[1]!EM_S_VAL_PE_TTM(A4,"2016-12-31")</f>
        <v>47.428760982875403</v>
      </c>
      <c r="Q4" s="21">
        <f>[1]!EM_S_VAL_PE_TTM(A4,"2015-12-31")</f>
        <v>56.275982724071604</v>
      </c>
      <c r="R4" s="21">
        <f>[1]!EM_S_VAL_PE_TTM(A4,"2014-12-31")</f>
        <v>63.420892259669301</v>
      </c>
      <c r="S4" s="21">
        <f>[1]!EM_S_VAL_PE_TTM(A4,"2013-12-31")</f>
        <v>96.318919000562104</v>
      </c>
    </row>
    <row r="5" spans="1:19" x14ac:dyDescent="0.2">
      <c r="A5" s="19" t="s">
        <v>48</v>
      </c>
      <c r="B5" s="19" t="s">
        <v>49</v>
      </c>
      <c r="C5" t="str">
        <f>[1]!EM_S_INFO_INDUSTRY_SW2014(A5,"3")</f>
        <v>医疗服务</v>
      </c>
      <c r="D5" s="20">
        <f>[1]!EM_S_STM07_IS(A5,"83","2015-12-31","1")/1000000</f>
        <v>1031.2263244199999</v>
      </c>
      <c r="E5" s="20">
        <f>[1]!EM_S_STM07_IS(A5,"83","2016-12-31","1")/1000000</f>
        <v>1296.4571445399999</v>
      </c>
      <c r="F5" s="20">
        <f>[1]!EM_S_STM07_IS(A5,"83","2017-12-31","1")/1000000</f>
        <v>2116.1732311800001</v>
      </c>
      <c r="G5" s="3">
        <f t="shared" si="0"/>
        <v>-0.74280057263940025</v>
      </c>
      <c r="H5" s="3">
        <f t="shared" si="1"/>
        <v>-0.3677260447117624</v>
      </c>
      <c r="I5" s="21">
        <f>[1]!EM_S_STM07_IS(A5,"60","2015-12-31","1")/1000000</f>
        <v>55.060945780000004</v>
      </c>
      <c r="J5" s="21">
        <f>[1]!EM_S_STM07_IS(A5,"60","2016-12-31","1")/1000000</f>
        <v>742.73614220000002</v>
      </c>
      <c r="K5" s="21">
        <f>[1]!EM_S_STM07_IS(A5,"60","2017-12-31","1")/1000000</f>
        <v>184.315752</v>
      </c>
      <c r="L5" s="3">
        <f t="shared" si="2"/>
        <v>11.489345881700908</v>
      </c>
      <c r="M5" s="3">
        <f t="shared" si="3"/>
        <v>-1.7518422202344257</v>
      </c>
      <c r="O5" s="80">
        <f>[1]!EM_S_VAL_PE_TTM(A5,"2018-05-21")</f>
        <v>56.864124647830501</v>
      </c>
      <c r="P5" s="21">
        <f>[1]!EM_S_VAL_PE_TTM(A5,"2016-12-31")</f>
        <v>13.5859752877052</v>
      </c>
      <c r="Q5" s="21">
        <f>[1]!EM_S_VAL_PE_TTM(A5,"2015-12-31")</f>
        <v>569.82751490561498</v>
      </c>
      <c r="R5" s="21">
        <f>[1]!EM_S_VAL_PE_TTM(A5,"2014-12-31")</f>
        <v>70.516110567684194</v>
      </c>
      <c r="S5" s="21">
        <f>[1]!EM_S_VAL_PE_TTM(A5,"2013-12-31")</f>
        <v>140.56317239194701</v>
      </c>
    </row>
    <row r="6" spans="1:19" x14ac:dyDescent="0.2">
      <c r="A6" s="19" t="s">
        <v>50</v>
      </c>
      <c r="B6" s="19" t="s">
        <v>51</v>
      </c>
      <c r="C6" t="str">
        <f>[1]!EM_S_INFO_INDUSTRY_SW2014(A6,"3")</f>
        <v>化学制剂</v>
      </c>
      <c r="D6" s="20">
        <f>[1]!EM_S_STM07_IS(A6,"83","2015-12-31","1")/1000000</f>
        <v>1554.2945389400002</v>
      </c>
      <c r="E6" s="20">
        <f>[1]!EM_S_STM07_IS(A6,"83","2016-12-31","1")/1000000</f>
        <v>2033.6833957000001</v>
      </c>
      <c r="F6" s="20">
        <f>[1]!EM_S_STM07_IS(A6,"83","2017-12-31","1")/1000000</f>
        <v>2578.1054368800001</v>
      </c>
      <c r="G6" s="3">
        <f t="shared" si="0"/>
        <v>-0.69157142050635123</v>
      </c>
      <c r="H6" s="3">
        <f t="shared" si="1"/>
        <v>-0.7322975432994534</v>
      </c>
      <c r="I6" s="21">
        <f>[1]!EM_S_STM07_IS(A6,"60","2015-12-31","1")/1000000</f>
        <v>31.46784062</v>
      </c>
      <c r="J6" s="21">
        <f>[1]!EM_S_STM07_IS(A6,"60","2016-12-31","1")/1000000</f>
        <v>45.71124021</v>
      </c>
      <c r="K6" s="21">
        <f>[1]!EM_S_STM07_IS(A6,"60","2017-12-31","1")/1000000</f>
        <v>65.348141380000001</v>
      </c>
      <c r="L6" s="3">
        <f t="shared" si="2"/>
        <v>-0.54736647607947631</v>
      </c>
      <c r="M6" s="3">
        <f t="shared" si="3"/>
        <v>-0.57041416772358444</v>
      </c>
      <c r="O6" s="80">
        <f>[1]!EM_S_VAL_PE_TTM(A6,"2018-05-21")</f>
        <v>37.905907279601998</v>
      </c>
      <c r="P6" s="21">
        <f>[1]!EM_S_VAL_PE_TTM(A6,"2016-12-31")</f>
        <v>99.091833282205698</v>
      </c>
      <c r="Q6" s="21">
        <f>[1]!EM_S_VAL_PE_TTM(A6,"2015-12-31")</f>
        <v>86.891319121895194</v>
      </c>
      <c r="R6" s="21">
        <f>[1]!EM_S_VAL_PE_TTM(A6,"2014-12-31")</f>
        <v>94.936298631472098</v>
      </c>
      <c r="S6" s="21">
        <f>[1]!EM_S_VAL_PE_TTM(A6,"2013-12-31")</f>
        <v>96.157881447453505</v>
      </c>
    </row>
    <row r="7" spans="1:19" x14ac:dyDescent="0.2">
      <c r="A7" s="19" t="s">
        <v>52</v>
      </c>
      <c r="B7" s="19" t="s">
        <v>53</v>
      </c>
      <c r="C7" t="str">
        <f>[1]!EM_S_INFO_INDUSTRY_SW2014(A7,"3")</f>
        <v>生物制品</v>
      </c>
      <c r="D7" s="20">
        <f>[1]!EM_S_STM07_IS(A7,"83","2015-12-31","1")/1000000</f>
        <v>500.26928313000002</v>
      </c>
      <c r="E7" s="20">
        <f>[1]!EM_S_STM07_IS(A7,"83","2016-12-31","1")/1000000</f>
        <v>567.43643485000007</v>
      </c>
      <c r="F7" s="20">
        <f>[1]!EM_S_STM07_IS(A7,"83","2017-12-31","1")/1000000</f>
        <v>685.37811722000004</v>
      </c>
      <c r="G7" s="3">
        <f t="shared" si="0"/>
        <v>-0.86573800554021629</v>
      </c>
      <c r="H7" s="3">
        <f t="shared" si="1"/>
        <v>-0.79214996583506758</v>
      </c>
      <c r="I7" s="21">
        <f>[1]!EM_S_STM07_IS(A7,"60","2015-12-31","1")/1000000</f>
        <v>66.839979889999995</v>
      </c>
      <c r="J7" s="21">
        <f>[1]!EM_S_STM07_IS(A7,"60","2016-12-31","1")/1000000</f>
        <v>44.320608460000003</v>
      </c>
      <c r="K7" s="21">
        <f>[1]!EM_S_STM07_IS(A7,"60","2017-12-31","1")/1000000</f>
        <v>31.955614219999998</v>
      </c>
      <c r="L7" s="3">
        <f t="shared" si="2"/>
        <v>-1.3369146948736461</v>
      </c>
      <c r="M7" s="3">
        <f t="shared" si="3"/>
        <v>-1.2789897221550917</v>
      </c>
      <c r="O7" s="80">
        <f>[1]!EM_S_VAL_PE_TTM(A7,"2018-05-21")</f>
        <v>185.64277981759901</v>
      </c>
      <c r="P7" s="21">
        <f>[1]!EM_S_VAL_PE_TTM(A7,"2016-12-31")</f>
        <v>130.78213325520699</v>
      </c>
      <c r="Q7" s="21">
        <f>[1]!EM_S_VAL_PE_TTM(A7,"2015-12-31")</f>
        <v>113.78440746806299</v>
      </c>
      <c r="R7" s="21">
        <f>[1]!EM_S_VAL_PE_TTM(A7,"2014-12-31")</f>
        <v>46.179874473104199</v>
      </c>
      <c r="S7" s="21">
        <f>[1]!EM_S_VAL_PE_TTM(A7,"2013-12-31")</f>
        <v>60.926972887636303</v>
      </c>
    </row>
    <row r="8" spans="1:19" x14ac:dyDescent="0.2">
      <c r="A8" s="19" t="s">
        <v>54</v>
      </c>
      <c r="B8" s="19" t="s">
        <v>55</v>
      </c>
      <c r="C8" t="str">
        <f>[1]!EM_S_INFO_INDUSTRY_SW2014(A8,"3")</f>
        <v>医药商业</v>
      </c>
      <c r="D8" s="20">
        <f>[1]!EM_S_STM07_IS(A8,"83","2015-12-31","1")/1000000</f>
        <v>15466.436916069999</v>
      </c>
      <c r="E8" s="20">
        <f>[1]!EM_S_STM07_IS(A8,"83","2016-12-31","1")/1000000</f>
        <v>17257.326550139998</v>
      </c>
      <c r="F8" s="20">
        <f>[1]!EM_S_STM07_IS(A8,"83","2017-12-31","1")/1000000</f>
        <v>18907.33104058</v>
      </c>
      <c r="G8" s="3">
        <f t="shared" si="0"/>
        <v>-0.88420800189543192</v>
      </c>
      <c r="H8" s="3">
        <f t="shared" si="1"/>
        <v>-0.90438817474734423</v>
      </c>
      <c r="I8" s="21">
        <f>[1]!EM_S_STM07_IS(A8,"60","2015-12-31","1")/1000000</f>
        <v>153.90244268000001</v>
      </c>
      <c r="J8" s="21">
        <f>[1]!EM_S_STM07_IS(A8,"60","2016-12-31","1")/1000000</f>
        <v>191.87885297999998</v>
      </c>
      <c r="K8" s="21">
        <f>[1]!EM_S_STM07_IS(A8,"60","2017-12-31","1")/1000000</f>
        <v>191.45106267</v>
      </c>
      <c r="L8" s="3">
        <f t="shared" si="2"/>
        <v>-0.75324361563927866</v>
      </c>
      <c r="M8" s="3">
        <f t="shared" si="3"/>
        <v>-1.0022294812761079</v>
      </c>
      <c r="O8" s="80">
        <f>[1]!EM_S_VAL_PE_TTM(A8,"2018-05-21")</f>
        <v>61.7590293086473</v>
      </c>
      <c r="P8" s="21">
        <f>[1]!EM_S_VAL_PE_TTM(A8,"2016-12-31")</f>
        <v>62.6567195393079</v>
      </c>
      <c r="Q8" s="21">
        <f>[1]!EM_S_VAL_PE_TTM(A8,"2015-12-31")</f>
        <v>80.644991693461904</v>
      </c>
      <c r="R8" s="21">
        <f>[1]!EM_S_VAL_PE_TTM(A8,"2014-12-31")</f>
        <v>68.973439548653204</v>
      </c>
      <c r="S8" s="21">
        <f>[1]!EM_S_VAL_PE_TTM(A8,"2013-12-31")</f>
        <v>27.291626703592399</v>
      </c>
    </row>
    <row r="9" spans="1:19" x14ac:dyDescent="0.2">
      <c r="A9" s="19" t="s">
        <v>56</v>
      </c>
      <c r="B9" s="19" t="s">
        <v>57</v>
      </c>
      <c r="C9" t="str">
        <f>[1]!EM_S_INFO_INDUSTRY_SW2014(A9,"3")</f>
        <v>中药</v>
      </c>
      <c r="D9" s="20">
        <f>[1]!EM_S_STM07_IS(A9,"83","2015-12-31","1")/1000000</f>
        <v>5449.6631577700009</v>
      </c>
      <c r="E9" s="20">
        <f>[1]!EM_S_STM07_IS(A9,"83","2016-12-31","1")/1000000</f>
        <v>6317.1352862399999</v>
      </c>
      <c r="F9" s="20">
        <f>[1]!EM_S_STM07_IS(A9,"83","2017-12-31","1")/1000000</f>
        <v>7372.3403321800006</v>
      </c>
      <c r="G9" s="3">
        <f t="shared" si="0"/>
        <v>-0.84082096390981931</v>
      </c>
      <c r="H9" s="3">
        <f t="shared" si="1"/>
        <v>-0.83296146146522287</v>
      </c>
      <c r="I9" s="21">
        <f>[1]!EM_S_STM07_IS(A9,"60","2015-12-31","1")/1000000</f>
        <v>1637.81356145</v>
      </c>
      <c r="J9" s="21">
        <f>[1]!EM_S_STM07_IS(A9,"60","2016-12-31","1")/1000000</f>
        <v>1855.1398685499998</v>
      </c>
      <c r="K9" s="21">
        <f>[1]!EM_S_STM07_IS(A9,"60","2017-12-31","1")/1000000</f>
        <v>2043.9948025699998</v>
      </c>
      <c r="L9" s="3">
        <f t="shared" si="2"/>
        <v>-0.86730705361384652</v>
      </c>
      <c r="M9" s="3">
        <f t="shared" si="3"/>
        <v>-0.89819908610577626</v>
      </c>
      <c r="O9" s="80">
        <f>[1]!EM_S_VAL_PE_TTM(A9,"2018-05-21")</f>
        <v>17.793120675146699</v>
      </c>
      <c r="P9" s="21">
        <f>[1]!EM_S_VAL_PE_TTM(A9,"2016-12-31")</f>
        <v>20.470077546344999</v>
      </c>
      <c r="Q9" s="21">
        <f>[1]!EM_S_VAL_PE_TTM(A9,"2015-12-31")</f>
        <v>21.7560138075583</v>
      </c>
      <c r="R9" s="21">
        <f>[1]!EM_S_VAL_PE_TTM(A9,"2014-12-31")</f>
        <v>19.266971271870599</v>
      </c>
      <c r="S9" s="21">
        <f>[1]!EM_S_VAL_PE_TTM(A9,"2013-12-31")</f>
        <v>22.267530441561998</v>
      </c>
    </row>
    <row r="10" spans="1:19" x14ac:dyDescent="0.2">
      <c r="A10" s="19" t="s">
        <v>58</v>
      </c>
      <c r="B10" s="19" t="s">
        <v>59</v>
      </c>
      <c r="C10" t="str">
        <f>[1]!EM_S_INFO_INDUSTRY_SW2014(A10,"3")</f>
        <v>医疗服务</v>
      </c>
      <c r="D10" s="20">
        <f>[1]!EM_S_STM07_IS(A10,"83","2015-12-31","1")/1000000</f>
        <v>193.82732293000001</v>
      </c>
      <c r="E10" s="20">
        <f>[1]!EM_S_STM07_IS(A10,"83","2016-12-31","1")/1000000</f>
        <v>216.83334758000001</v>
      </c>
      <c r="F10" s="20">
        <f>[1]!EM_S_STM07_IS(A10,"83","2017-12-31","1")/1000000</f>
        <v>183.99371496999998</v>
      </c>
      <c r="G10" s="3">
        <f t="shared" si="0"/>
        <v>-0.88130659649925347</v>
      </c>
      <c r="H10" s="3">
        <f t="shared" si="1"/>
        <v>-1.1514510243766076</v>
      </c>
      <c r="I10" s="21">
        <f>[1]!EM_S_STM07_IS(A10,"60","2015-12-31","1")/1000000</f>
        <v>9.6438640299999996</v>
      </c>
      <c r="J10" s="21">
        <f>[1]!EM_S_STM07_IS(A10,"60","2016-12-31","1")/1000000</f>
        <v>13.102480119999999</v>
      </c>
      <c r="K10" s="21">
        <f>[1]!EM_S_STM07_IS(A10,"60","2017-12-31","1")/1000000</f>
        <v>-0.29972010999999998</v>
      </c>
      <c r="L10" s="3">
        <f t="shared" si="2"/>
        <v>-0.64136614958060545</v>
      </c>
      <c r="M10" s="3">
        <f t="shared" si="3"/>
        <v>-2.0228750669533548</v>
      </c>
      <c r="O10" s="80">
        <f>[1]!EM_S_VAL_PE_TTM(A10,"2018-05-21")</f>
        <v>-12084.5465814897</v>
      </c>
      <c r="P10" s="21">
        <f>[1]!EM_S_VAL_PE_TTM(A10,"2016-12-31")</f>
        <v>1081.46871835039</v>
      </c>
      <c r="Q10" s="21">
        <f>[1]!EM_S_VAL_PE_TTM(A10,"2015-12-31")</f>
        <v>-404.17745661096001</v>
      </c>
      <c r="R10" s="21">
        <f>[1]!EM_S_VAL_PE_TTM(A10,"2014-12-31")</f>
        <v>2107.7021684071301</v>
      </c>
      <c r="S10" s="21">
        <f>[1]!EM_S_VAL_PE_TTM(A10,"2013-12-31")</f>
        <v>830.35507854123898</v>
      </c>
    </row>
    <row r="11" spans="1:19" x14ac:dyDescent="0.2">
      <c r="A11" s="19" t="s">
        <v>60</v>
      </c>
      <c r="B11" s="19" t="s">
        <v>61</v>
      </c>
      <c r="C11" t="str">
        <f>[1]!EM_S_INFO_INDUSTRY_SW2014(A11,"3")</f>
        <v>化学制剂</v>
      </c>
      <c r="D11" s="20">
        <f>[1]!EM_S_STM07_IS(A11,"83","2015-12-31","1")/1000000</f>
        <v>6620.5165367299996</v>
      </c>
      <c r="E11" s="20">
        <f>[1]!EM_S_STM07_IS(A11,"83","2016-12-31","1")/1000000</f>
        <v>7651.77528549</v>
      </c>
      <c r="F11" s="20">
        <f>[1]!EM_S_STM07_IS(A11,"83","2017-12-31","1")/1000000</f>
        <v>8530.9685965400004</v>
      </c>
      <c r="G11" s="3">
        <f t="shared" si="0"/>
        <v>-0.84423288680895603</v>
      </c>
      <c r="H11" s="3">
        <f t="shared" si="1"/>
        <v>-0.8850994340205981</v>
      </c>
      <c r="I11" s="21">
        <f>[1]!EM_S_STM07_IS(A11,"60","2015-12-31","1")/1000000</f>
        <v>659.56337791999999</v>
      </c>
      <c r="J11" s="21">
        <f>[1]!EM_S_STM07_IS(A11,"60","2016-12-31","1")/1000000</f>
        <v>829.91550891999998</v>
      </c>
      <c r="K11" s="21">
        <f>[1]!EM_S_STM07_IS(A11,"60","2017-12-31","1")/1000000</f>
        <v>4487.7023834600004</v>
      </c>
      <c r="L11" s="3">
        <f t="shared" si="2"/>
        <v>-0.74171984573003025</v>
      </c>
      <c r="M11" s="3">
        <f t="shared" si="3"/>
        <v>3.4074207979316053</v>
      </c>
      <c r="O11" s="80">
        <f>[1]!EM_S_VAL_PE_TTM(A11,"2018-05-21")</f>
        <v>8.80029269865366</v>
      </c>
      <c r="P11" s="21">
        <f>[1]!EM_S_VAL_PE_TTM(A11,"2016-12-31")</f>
        <v>34.140437429969197</v>
      </c>
      <c r="Q11" s="21">
        <f>[1]!EM_S_VAL_PE_TTM(A11,"2015-12-31")</f>
        <v>38.756239072486402</v>
      </c>
      <c r="R11" s="21">
        <f>[1]!EM_S_VAL_PE_TTM(A11,"2014-12-31")</f>
        <v>27.4781648786321</v>
      </c>
      <c r="S11" s="21">
        <f>[1]!EM_S_VAL_PE_TTM(A11,"2013-12-31")</f>
        <v>23.997615120886898</v>
      </c>
    </row>
    <row r="12" spans="1:19" x14ac:dyDescent="0.2">
      <c r="A12" s="19" t="s">
        <v>62</v>
      </c>
      <c r="B12" s="19" t="s">
        <v>63</v>
      </c>
      <c r="C12" t="str">
        <f>[1]!EM_S_INFO_INDUSTRY_SW2014(A12,"3")</f>
        <v>生物制品</v>
      </c>
      <c r="D12" s="20">
        <f>[1]!EM_S_STM07_IS(A12,"83","2015-12-31","1")/1000000</f>
        <v>237.84381019999998</v>
      </c>
      <c r="E12" s="20">
        <f>[1]!EM_S_STM07_IS(A12,"83","2016-12-31","1")/1000000</f>
        <v>327.31330133</v>
      </c>
      <c r="F12" s="20">
        <f>[1]!EM_S_STM07_IS(A12,"83","2017-12-31","1")/1000000</f>
        <v>346.05464661000002</v>
      </c>
      <c r="G12" s="3">
        <f t="shared" si="0"/>
        <v>-0.62383090375668715</v>
      </c>
      <c r="H12" s="3">
        <f t="shared" si="1"/>
        <v>-0.94274187696055523</v>
      </c>
      <c r="I12" s="21">
        <f>[1]!EM_S_STM07_IS(A12,"60","2015-12-31","1")/1000000</f>
        <v>-112.90343659</v>
      </c>
      <c r="J12" s="21">
        <f>[1]!EM_S_STM07_IS(A12,"60","2016-12-31","1")/1000000</f>
        <v>5.6086619899999999</v>
      </c>
      <c r="K12" s="21">
        <f>[1]!EM_S_STM07_IS(A12,"60","2017-12-31","1")/1000000</f>
        <v>10.65033519</v>
      </c>
      <c r="L12" s="3">
        <f t="shared" si="2"/>
        <v>4.9676627739573709E-2</v>
      </c>
      <c r="M12" s="3">
        <f t="shared" si="3"/>
        <v>-0.10109163130367216</v>
      </c>
      <c r="O12" s="80">
        <f>[1]!EM_S_VAL_PE_TTM(A12,"2018-05-21")</f>
        <v>41080.987022731199</v>
      </c>
      <c r="P12" s="21">
        <f>[1]!EM_S_VAL_PE_TTM(A12,"2016-12-31")</f>
        <v>-153.77676332284801</v>
      </c>
      <c r="Q12" s="21">
        <f>[1]!EM_S_VAL_PE_TTM(A12,"2015-12-31")</f>
        <v>-267.23786851187998</v>
      </c>
      <c r="R12" s="21">
        <f>[1]!EM_S_VAL_PE_TTM(A12,"2014-12-31")</f>
        <v>-128.43477651478</v>
      </c>
      <c r="S12" s="21">
        <f>[1]!EM_S_VAL_PE_TTM(A12,"2013-12-31")</f>
        <v>383.27615855945498</v>
      </c>
    </row>
    <row r="13" spans="1:19" x14ac:dyDescent="0.2">
      <c r="A13" s="19" t="s">
        <v>64</v>
      </c>
      <c r="B13" s="19" t="s">
        <v>65</v>
      </c>
      <c r="C13" t="str">
        <f>[1]!EM_S_INFO_INDUSTRY_SW2014(A13,"3")</f>
        <v>中药</v>
      </c>
      <c r="D13" s="20">
        <f>[1]!EM_S_STM07_IS(A13,"83","2015-12-31","1")/1000000</f>
        <v>20738.126205080003</v>
      </c>
      <c r="E13" s="20">
        <f>[1]!EM_S_STM07_IS(A13,"83","2016-12-31","1")/1000000</f>
        <v>22410.65440431</v>
      </c>
      <c r="F13" s="20">
        <f>[1]!EM_S_STM07_IS(A13,"83","2017-12-31","1")/1000000</f>
        <v>24314.61404421</v>
      </c>
      <c r="G13" s="3">
        <f t="shared" si="0"/>
        <v>-0.91935008097210369</v>
      </c>
      <c r="H13" s="3">
        <f t="shared" si="1"/>
        <v>-0.91504221137184505</v>
      </c>
      <c r="I13" s="21">
        <f>[1]!EM_S_STM07_IS(A13,"60","2015-12-31","1")/1000000</f>
        <v>2755.5811100999999</v>
      </c>
      <c r="J13" s="21">
        <f>[1]!EM_S_STM07_IS(A13,"60","2016-12-31","1")/1000000</f>
        <v>2930.8896030800001</v>
      </c>
      <c r="K13" s="21">
        <f>[1]!EM_S_STM07_IS(A13,"60","2017-12-31","1")/1000000</f>
        <v>3132.5341704499997</v>
      </c>
      <c r="L13" s="3">
        <f t="shared" si="2"/>
        <v>-0.93638057238183114</v>
      </c>
      <c r="M13" s="3">
        <f t="shared" si="3"/>
        <v>-0.93120021744998649</v>
      </c>
      <c r="O13" s="80">
        <f>[1]!EM_S_VAL_PE_TTM(A13,"2018-05-21")</f>
        <v>35.783052165376901</v>
      </c>
      <c r="P13" s="21">
        <f>[1]!EM_S_VAL_PE_TTM(A13,"2016-12-31")</f>
        <v>26.535579506282598</v>
      </c>
      <c r="Q13" s="21">
        <f>[1]!EM_S_VAL_PE_TTM(A13,"2015-12-31")</f>
        <v>27.973268415802099</v>
      </c>
      <c r="R13" s="21">
        <f>[1]!EM_S_VAL_PE_TTM(A13,"2014-12-31")</f>
        <v>26.231929294178101</v>
      </c>
      <c r="S13" s="21">
        <f>[1]!EM_S_VAL_PE_TTM(A13,"2013-12-31")</f>
        <v>31.899541996352902</v>
      </c>
    </row>
    <row r="14" spans="1:19" x14ac:dyDescent="0.2">
      <c r="A14" s="19" t="s">
        <v>66</v>
      </c>
      <c r="B14" s="19" t="s">
        <v>67</v>
      </c>
      <c r="C14" t="str">
        <f>[1]!EM_S_INFO_INDUSTRY_SW2014(A14,"3")</f>
        <v>化学制剂</v>
      </c>
      <c r="D14" s="20">
        <f>[1]!EM_S_STM07_IS(A14,"83","2015-12-31","1")/1000000</f>
        <v>1678.2793246199999</v>
      </c>
      <c r="E14" s="20">
        <f>[1]!EM_S_STM07_IS(A14,"83","2016-12-31","1")/1000000</f>
        <v>1543.98038034</v>
      </c>
      <c r="F14" s="20">
        <f>[1]!EM_S_STM07_IS(A14,"83","2017-12-31","1")/1000000</f>
        <v>1824.5215945799998</v>
      </c>
      <c r="G14" s="3">
        <f t="shared" si="0"/>
        <v>-1.080021807043597</v>
      </c>
      <c r="H14" s="3">
        <f t="shared" si="1"/>
        <v>-0.81830001351557213</v>
      </c>
      <c r="I14" s="21">
        <f>[1]!EM_S_STM07_IS(A14,"60","2015-12-31","1")/1000000</f>
        <v>197.69250508000002</v>
      </c>
      <c r="J14" s="21">
        <f>[1]!EM_S_STM07_IS(A14,"60","2016-12-31","1")/1000000</f>
        <v>159.33358534999999</v>
      </c>
      <c r="K14" s="21">
        <f>[1]!EM_S_STM07_IS(A14,"60","2017-12-31","1")/1000000</f>
        <v>81.206688589999999</v>
      </c>
      <c r="L14" s="3">
        <f t="shared" si="2"/>
        <v>-1.1940332523707835</v>
      </c>
      <c r="M14" s="3">
        <f t="shared" si="3"/>
        <v>-1.4903353965730615</v>
      </c>
      <c r="O14" s="80">
        <f>[1]!EM_S_VAL_PE_TTM(A14,"2018-05-21")</f>
        <v>185.50142820760601</v>
      </c>
      <c r="P14" s="21">
        <f>[1]!EM_S_VAL_PE_TTM(A14,"2016-12-31")</f>
        <v>128.49586010362401</v>
      </c>
      <c r="Q14" s="21">
        <f>[1]!EM_S_VAL_PE_TTM(A14,"2015-12-31")</f>
        <v>93.811870260212999</v>
      </c>
      <c r="R14" s="21">
        <f>[1]!EM_S_VAL_PE_TTM(A14,"2014-12-31")</f>
        <v>42.408416973222202</v>
      </c>
      <c r="S14" s="21">
        <f>[1]!EM_S_VAL_PE_TTM(A14,"2013-12-31")</f>
        <v>78.2689313444194</v>
      </c>
    </row>
    <row r="15" spans="1:19" x14ac:dyDescent="0.2">
      <c r="A15" s="19" t="s">
        <v>68</v>
      </c>
      <c r="B15" s="19" t="s">
        <v>69</v>
      </c>
      <c r="C15" t="str">
        <f>[1]!EM_S_INFO_INDUSTRY_SW2014(A15,"3")</f>
        <v>中药</v>
      </c>
      <c r="D15" s="20">
        <f>[1]!EM_S_STM07_IS(A15,"83","2015-12-31","1")/1000000</f>
        <v>294.71955510000004</v>
      </c>
      <c r="E15" s="20">
        <f>[1]!EM_S_STM07_IS(A15,"83","2016-12-31","1")/1000000</f>
        <v>317.41050447000003</v>
      </c>
      <c r="F15" s="20">
        <f>[1]!EM_S_STM07_IS(A15,"83","2017-12-31","1")/1000000</f>
        <v>343.53919875000003</v>
      </c>
      <c r="G15" s="3">
        <f t="shared" si="0"/>
        <v>-0.92300833461050513</v>
      </c>
      <c r="H15" s="3">
        <f t="shared" si="1"/>
        <v>-0.91768169637728692</v>
      </c>
      <c r="I15" s="21">
        <f>[1]!EM_S_STM07_IS(A15,"60","2015-12-31","1")/1000000</f>
        <v>22.37228232</v>
      </c>
      <c r="J15" s="21">
        <f>[1]!EM_S_STM07_IS(A15,"60","2016-12-31","1")/1000000</f>
        <v>50.108188579999997</v>
      </c>
      <c r="K15" s="21">
        <f>[1]!EM_S_STM07_IS(A15,"60","2017-12-31","1")/1000000</f>
        <v>9.9059573800000003</v>
      </c>
      <c r="L15" s="3">
        <f t="shared" si="2"/>
        <v>0.23974415588368969</v>
      </c>
      <c r="M15" s="3">
        <f t="shared" si="3"/>
        <v>-1.8023086114121909</v>
      </c>
      <c r="O15" s="80">
        <f>[1]!EM_S_VAL_PE_TTM(A15,"2018-05-21")</f>
        <v>235.61431991649999</v>
      </c>
      <c r="P15" s="21">
        <f>[1]!EM_S_VAL_PE_TTM(A15,"2016-12-31")</f>
        <v>1366.4014606554199</v>
      </c>
      <c r="Q15" s="21">
        <f>[1]!EM_S_VAL_PE_TTM(A15,"2015-12-31")</f>
        <v>-104.026085831852</v>
      </c>
      <c r="R15" s="21">
        <f>[1]!EM_S_VAL_PE_TTM(A15,"2014-12-31")</f>
        <v>-21.649252740138198</v>
      </c>
      <c r="S15" s="21">
        <f>[1]!EM_S_VAL_PE_TTM(A15,"2013-12-31")</f>
        <v>37.457206187558299</v>
      </c>
    </row>
    <row r="16" spans="1:19" x14ac:dyDescent="0.2">
      <c r="A16" s="19" t="s">
        <v>70</v>
      </c>
      <c r="B16" s="19" t="s">
        <v>71</v>
      </c>
      <c r="C16" t="str">
        <f>[1]!EM_S_INFO_INDUSTRY_SW2014(A16,"3")</f>
        <v>化学原料药</v>
      </c>
      <c r="D16" s="20">
        <f>[1]!EM_S_STM07_IS(A16,"83","2015-12-31","1")/1000000</f>
        <v>3834.4320306700001</v>
      </c>
      <c r="E16" s="20">
        <f>[1]!EM_S_STM07_IS(A16,"83","2016-12-31","1")/1000000</f>
        <v>4814.4016599799997</v>
      </c>
      <c r="F16" s="20">
        <f>[1]!EM_S_STM07_IS(A16,"83","2017-12-31","1")/1000000</f>
        <v>5676.3515546000008</v>
      </c>
      <c r="G16" s="3">
        <f t="shared" si="0"/>
        <v>-0.74442899979145882</v>
      </c>
      <c r="H16" s="3">
        <f t="shared" si="1"/>
        <v>-0.82096427438013519</v>
      </c>
      <c r="I16" s="21">
        <f>[1]!EM_S_STM07_IS(A16,"60","2015-12-31","1")/1000000</f>
        <v>-392.15010141000005</v>
      </c>
      <c r="J16" s="21">
        <f>[1]!EM_S_STM07_IS(A16,"60","2016-12-31","1")/1000000</f>
        <v>26.345157399999998</v>
      </c>
      <c r="K16" s="21">
        <f>[1]!EM_S_STM07_IS(A16,"60","2017-12-31","1")/1000000</f>
        <v>92.057730809999995</v>
      </c>
      <c r="L16" s="3">
        <f t="shared" si="2"/>
        <v>6.7181309670134803E-2</v>
      </c>
      <c r="M16" s="3">
        <f t="shared" si="3"/>
        <v>1.49429420414091</v>
      </c>
      <c r="O16" s="80">
        <f>[1]!EM_S_VAL_PE_TTM(A16,"2018-05-21")</f>
        <v>39.252478312048602</v>
      </c>
      <c r="P16" s="21">
        <f>[1]!EM_S_VAL_PE_TTM(A16,"2016-12-31")</f>
        <v>-30.410897220852799</v>
      </c>
      <c r="Q16" s="21">
        <f>[1]!EM_S_VAL_PE_TTM(A16,"2015-12-31")</f>
        <v>-25.403687095711501</v>
      </c>
      <c r="R16" s="21">
        <f>[1]!EM_S_VAL_PE_TTM(A16,"2014-12-31")</f>
        <v>-185.408921250021</v>
      </c>
      <c r="S16" s="21">
        <f>[1]!EM_S_VAL_PE_TTM(A16,"2013-12-31")</f>
        <v>-14.3902208477235</v>
      </c>
    </row>
    <row r="17" spans="1:19" x14ac:dyDescent="0.2">
      <c r="A17" s="19" t="s">
        <v>72</v>
      </c>
      <c r="B17" s="19" t="s">
        <v>73</v>
      </c>
      <c r="C17" t="str">
        <f>[1]!EM_S_INFO_INDUSTRY_SW2014(A17,"3")</f>
        <v>中药</v>
      </c>
      <c r="D17" s="20">
        <f>[1]!EM_S_STM07_IS(A17,"83","2015-12-31","1")/1000000</f>
        <v>2334.7608371300003</v>
      </c>
      <c r="E17" s="20">
        <f>[1]!EM_S_STM07_IS(A17,"83","2016-12-31","1")/1000000</f>
        <v>2736.6970773899998</v>
      </c>
      <c r="F17" s="20">
        <f>[1]!EM_S_STM07_IS(A17,"83","2017-12-31","1")/1000000</f>
        <v>2976.7716445100004</v>
      </c>
      <c r="G17" s="3">
        <f t="shared" si="0"/>
        <v>-0.8278469323846982</v>
      </c>
      <c r="H17" s="3">
        <f t="shared" si="1"/>
        <v>-0.91227579804011016</v>
      </c>
      <c r="I17" s="21">
        <f>[1]!EM_S_STM07_IS(A17,"60","2015-12-31","1")/1000000</f>
        <v>2601.8294309799999</v>
      </c>
      <c r="J17" s="21">
        <f>[1]!EM_S_STM07_IS(A17,"60","2016-12-31","1")/1000000</f>
        <v>1655.8414497799999</v>
      </c>
      <c r="K17" s="21">
        <f>[1]!EM_S_STM07_IS(A17,"60","2017-12-31","1")/1000000</f>
        <v>1845.1462439300001</v>
      </c>
      <c r="L17" s="3">
        <f t="shared" si="2"/>
        <v>-1.3635857024046676</v>
      </c>
      <c r="M17" s="3">
        <f t="shared" si="3"/>
        <v>-0.88567456493183472</v>
      </c>
      <c r="O17" s="80">
        <f>[1]!EM_S_VAL_PE_TTM(A17,"2018-05-21")</f>
        <v>13.534130084256599</v>
      </c>
      <c r="P17" s="21">
        <f>[1]!EM_S_VAL_PE_TTM(A17,"2016-12-31")</f>
        <v>14.924941054911001</v>
      </c>
      <c r="Q17" s="21">
        <f>[1]!EM_S_VAL_PE_TTM(A17,"2015-12-31")</f>
        <v>11.008693102416901</v>
      </c>
      <c r="R17" s="21">
        <f>[1]!EM_S_VAL_PE_TTM(A17,"2014-12-31")</f>
        <v>24.433885904020102</v>
      </c>
      <c r="S17" s="21">
        <f>[1]!EM_S_VAL_PE_TTM(A17,"2013-12-31")</f>
        <v>19.868723283062199</v>
      </c>
    </row>
    <row r="18" spans="1:19" x14ac:dyDescent="0.2">
      <c r="A18" s="19" t="s">
        <v>74</v>
      </c>
      <c r="B18" s="19" t="s">
        <v>75</v>
      </c>
      <c r="C18" t="str">
        <f>[1]!EM_S_INFO_INDUSTRY_SW2014(A18,"3")</f>
        <v>中药</v>
      </c>
      <c r="D18" s="20">
        <f>[1]!EM_S_STM07_IS(A18,"83","2015-12-31","1")/1000000</f>
        <v>2523.8426638200003</v>
      </c>
      <c r="E18" s="20">
        <f>[1]!EM_S_STM07_IS(A18,"83","2016-12-31","1")/1000000</f>
        <v>3567.0782602899999</v>
      </c>
      <c r="F18" s="20">
        <f>[1]!EM_S_STM07_IS(A18,"83","2017-12-31","1")/1000000</f>
        <v>3843.7713514799998</v>
      </c>
      <c r="G18" s="3">
        <f t="shared" si="0"/>
        <v>-0.58664792721627324</v>
      </c>
      <c r="H18" s="3">
        <f t="shared" si="1"/>
        <v>-0.9224314492142639</v>
      </c>
      <c r="I18" s="21">
        <f>[1]!EM_S_STM07_IS(A18,"60","2015-12-31","1")/1000000</f>
        <v>435.58874760000003</v>
      </c>
      <c r="J18" s="21">
        <f>[1]!EM_S_STM07_IS(A18,"60","2016-12-31","1")/1000000</f>
        <v>430.79176668999997</v>
      </c>
      <c r="K18" s="21">
        <f>[1]!EM_S_STM07_IS(A18,"60","2017-12-31","1")/1000000</f>
        <v>441.15142936000001</v>
      </c>
      <c r="L18" s="3">
        <f t="shared" si="2"/>
        <v>-1.0110126373475679</v>
      </c>
      <c r="M18" s="3">
        <f t="shared" si="3"/>
        <v>-0.97595204116922019</v>
      </c>
      <c r="O18" s="80">
        <f>[1]!EM_S_VAL_PE_TTM(A18,"2018-05-21")</f>
        <v>19.034799363803</v>
      </c>
      <c r="P18" s="21">
        <f>[1]!EM_S_VAL_PE_TTM(A18,"2016-12-31")</f>
        <v>21.999367764556599</v>
      </c>
      <c r="Q18" s="21">
        <f>[1]!EM_S_VAL_PE_TTM(A18,"2015-12-31")</f>
        <v>35.796742456609003</v>
      </c>
      <c r="R18" s="21">
        <f>[1]!EM_S_VAL_PE_TTM(A18,"2014-12-31")</f>
        <v>35.949551314552998</v>
      </c>
      <c r="S18" s="21">
        <f>[1]!EM_S_VAL_PE_TTM(A18,"2013-12-31")</f>
        <v>20.2954297937058</v>
      </c>
    </row>
    <row r="19" spans="1:19" x14ac:dyDescent="0.2">
      <c r="A19" s="19" t="s">
        <v>76</v>
      </c>
      <c r="B19" s="19" t="s">
        <v>77</v>
      </c>
      <c r="C19" t="str">
        <f>[1]!EM_S_INFO_INDUSTRY_SW2014(A19,"3")</f>
        <v>生物制品</v>
      </c>
      <c r="D19" s="20">
        <f>[1]!EM_S_STM07_IS(A19,"83","2015-12-31","1")/1000000</f>
        <v>2402.0896413099999</v>
      </c>
      <c r="E19" s="20">
        <f>[1]!EM_S_STM07_IS(A19,"83","2016-12-31","1")/1000000</f>
        <v>2897.4398033400003</v>
      </c>
      <c r="F19" s="20">
        <f>[1]!EM_S_STM07_IS(A19,"83","2017-12-31","1")/1000000</f>
        <v>4102.2615780999995</v>
      </c>
      <c r="G19" s="3">
        <f t="shared" si="0"/>
        <v>-0.79378364840711901</v>
      </c>
      <c r="H19" s="3">
        <f t="shared" si="1"/>
        <v>-0.58417711616608892</v>
      </c>
      <c r="I19" s="21">
        <f>[1]!EM_S_STM07_IS(A19,"60","2015-12-31","1")/1000000</f>
        <v>538.49754110000003</v>
      </c>
      <c r="J19" s="21">
        <f>[1]!EM_S_STM07_IS(A19,"60","2016-12-31","1")/1000000</f>
        <v>676.91954749000001</v>
      </c>
      <c r="K19" s="21">
        <f>[1]!EM_S_STM07_IS(A19,"60","2017-12-31","1")/1000000</f>
        <v>927.61183308</v>
      </c>
      <c r="L19" s="3">
        <f t="shared" si="2"/>
        <v>-0.7429477466002119</v>
      </c>
      <c r="M19" s="3">
        <f t="shared" si="3"/>
        <v>-0.62965719261681774</v>
      </c>
      <c r="O19" s="80">
        <f>[1]!EM_S_VAL_PE_TTM(A19,"2018-05-21")</f>
        <v>47.966878990971097</v>
      </c>
      <c r="P19" s="21">
        <f>[1]!EM_S_VAL_PE_TTM(A19,"2016-12-31")</f>
        <v>40.707344929125703</v>
      </c>
      <c r="Q19" s="21">
        <f>[1]!EM_S_VAL_PE_TTM(A19,"2015-12-31")</f>
        <v>35.5000844899225</v>
      </c>
      <c r="R19" s="21">
        <f>[1]!EM_S_VAL_PE_TTM(A19,"2014-12-31")</f>
        <v>45.535089141512302</v>
      </c>
      <c r="S19" s="21">
        <f>[1]!EM_S_VAL_PE_TTM(A19,"2013-12-31")</f>
        <v>42.084909167259198</v>
      </c>
    </row>
    <row r="20" spans="1:19" x14ac:dyDescent="0.2">
      <c r="A20" s="19" t="s">
        <v>78</v>
      </c>
      <c r="B20" s="19" t="s">
        <v>79</v>
      </c>
      <c r="C20" t="str">
        <f>[1]!EM_S_INFO_INDUSTRY_SW2014(A20,"3")</f>
        <v>医药商业</v>
      </c>
      <c r="D20" s="20">
        <f>[1]!EM_S_STM07_IS(A20,"83","2015-12-31","1")/1000000</f>
        <v>2163.5055488200001</v>
      </c>
      <c r="E20" s="20">
        <f>[1]!EM_S_STM07_IS(A20,"83","2016-12-31","1")/1000000</f>
        <v>2440.0038925100002</v>
      </c>
      <c r="F20" s="20">
        <f>[1]!EM_S_STM07_IS(A20,"83","2017-12-31","1")/1000000</f>
        <v>2577.9160469000003</v>
      </c>
      <c r="G20" s="3">
        <f t="shared" si="0"/>
        <v>-0.87219892094069018</v>
      </c>
      <c r="H20" s="3">
        <f t="shared" si="1"/>
        <v>-0.94347871541789563</v>
      </c>
      <c r="I20" s="21">
        <f>[1]!EM_S_STM07_IS(A20,"60","2015-12-31","1")/1000000</f>
        <v>37.067310490000004</v>
      </c>
      <c r="J20" s="21">
        <f>[1]!EM_S_STM07_IS(A20,"60","2016-12-31","1")/1000000</f>
        <v>46.754074840000001</v>
      </c>
      <c r="K20" s="21">
        <f>[1]!EM_S_STM07_IS(A20,"60","2017-12-31","1")/1000000</f>
        <v>62.949918320000002</v>
      </c>
      <c r="L20" s="3">
        <f t="shared" si="2"/>
        <v>-0.73867096851784575</v>
      </c>
      <c r="M20" s="3">
        <f t="shared" si="3"/>
        <v>-0.65359503881908054</v>
      </c>
      <c r="O20" s="80">
        <f>[1]!EM_S_VAL_PE_TTM(A20,"2018-05-21")</f>
        <v>40.395096084122898</v>
      </c>
      <c r="P20" s="21">
        <f>[1]!EM_S_VAL_PE_TTM(A20,"2016-12-31")</f>
        <v>77.420105142518906</v>
      </c>
      <c r="Q20" s="21">
        <f>[1]!EM_S_VAL_PE_TTM(A20,"2015-12-31")</f>
        <v>847.45048647366002</v>
      </c>
      <c r="R20" s="21">
        <f>[1]!EM_S_VAL_PE_TTM(A20,"2014-12-31")</f>
        <v>63.0703100504278</v>
      </c>
      <c r="S20" s="21">
        <f>[1]!EM_S_VAL_PE_TTM(A20,"2013-12-31")</f>
        <v>41.785087846752297</v>
      </c>
    </row>
    <row r="21" spans="1:19" x14ac:dyDescent="0.2">
      <c r="A21" s="19" t="s">
        <v>80</v>
      </c>
      <c r="B21" s="19" t="s">
        <v>81</v>
      </c>
      <c r="C21" t="str">
        <f>[1]!EM_S_INFO_INDUSTRY_SW2014(A21,"3")</f>
        <v>化学原料药</v>
      </c>
      <c r="D21" s="20">
        <f>[1]!EM_S_STM07_IS(A21,"83","2015-12-31","1")/1000000</f>
        <v>4337.9411877299999</v>
      </c>
      <c r="E21" s="20">
        <f>[1]!EM_S_STM07_IS(A21,"83","2016-12-31","1")/1000000</f>
        <v>4772.18887885</v>
      </c>
      <c r="F21" s="20">
        <f>[1]!EM_S_STM07_IS(A21,"83","2017-12-31","1")/1000000</f>
        <v>5551.7630651300005</v>
      </c>
      <c r="G21" s="3">
        <f t="shared" si="0"/>
        <v>-0.89989544064168436</v>
      </c>
      <c r="H21" s="3">
        <f t="shared" si="1"/>
        <v>-0.83664221889141532</v>
      </c>
      <c r="I21" s="21">
        <f>[1]!EM_S_STM07_IS(A21,"60","2015-12-31","1")/1000000</f>
        <v>208.23030231000001</v>
      </c>
      <c r="J21" s="21">
        <f>[1]!EM_S_STM07_IS(A21,"60","2016-12-31","1")/1000000</f>
        <v>262.89708440999999</v>
      </c>
      <c r="K21" s="21">
        <f>[1]!EM_S_STM07_IS(A21,"60","2017-12-31","1")/1000000</f>
        <v>256.59208940999997</v>
      </c>
      <c r="L21" s="3">
        <f t="shared" si="2"/>
        <v>-0.73746961180214998</v>
      </c>
      <c r="M21" s="3">
        <f t="shared" si="3"/>
        <v>-1.0239827498054983</v>
      </c>
      <c r="O21" s="80">
        <f>[1]!EM_S_VAL_PE_TTM(A21,"2018-05-21")</f>
        <v>31.7753610992444</v>
      </c>
      <c r="P21" s="21">
        <f>[1]!EM_S_VAL_PE_TTM(A21,"2016-12-31")</f>
        <v>42.901998954712397</v>
      </c>
      <c r="Q21" s="21">
        <f>[1]!EM_S_VAL_PE_TTM(A21,"2015-12-31")</f>
        <v>40.653474183250097</v>
      </c>
      <c r="R21" s="21">
        <f>[1]!EM_S_VAL_PE_TTM(A21,"2014-12-31")</f>
        <v>28.209547207981402</v>
      </c>
      <c r="S21" s="21">
        <f>[1]!EM_S_VAL_PE_TTM(A21,"2013-12-31")</f>
        <v>31.184234416436698</v>
      </c>
    </row>
    <row r="22" spans="1:19" x14ac:dyDescent="0.2">
      <c r="A22" s="19" t="s">
        <v>82</v>
      </c>
      <c r="B22" s="19" t="s">
        <v>83</v>
      </c>
      <c r="C22" t="str">
        <f>[1]!EM_S_INFO_INDUSTRY_SW2014(A22,"3")</f>
        <v>化学原料药</v>
      </c>
      <c r="D22" s="20">
        <f>[1]!EM_S_STM07_IS(A22,"83","2015-12-31","1")/1000000</f>
        <v>3597.03320979</v>
      </c>
      <c r="E22" s="20">
        <f>[1]!EM_S_STM07_IS(A22,"83","2016-12-31","1")/1000000</f>
        <v>4014.9630657399998</v>
      </c>
      <c r="F22" s="20">
        <f>[1]!EM_S_STM07_IS(A22,"83","2017-12-31","1")/1000000</f>
        <v>4515.71678419</v>
      </c>
      <c r="G22" s="3">
        <f t="shared" si="0"/>
        <v>-0.88381262235429869</v>
      </c>
      <c r="H22" s="3">
        <f t="shared" si="1"/>
        <v>-0.87527812578826147</v>
      </c>
      <c r="I22" s="21">
        <f>[1]!EM_S_STM07_IS(A22,"60","2015-12-31","1")/1000000</f>
        <v>94.008750569999989</v>
      </c>
      <c r="J22" s="21">
        <f>[1]!EM_S_STM07_IS(A22,"60","2016-12-31","1")/1000000</f>
        <v>133.04727387</v>
      </c>
      <c r="K22" s="21">
        <f>[1]!EM_S_STM07_IS(A22,"60","2017-12-31","1")/1000000</f>
        <v>221.24875188999999</v>
      </c>
      <c r="L22" s="3">
        <f t="shared" si="2"/>
        <v>-0.58473521812279083</v>
      </c>
      <c r="M22" s="3">
        <f t="shared" si="3"/>
        <v>-0.33706662711344737</v>
      </c>
      <c r="O22" s="80">
        <f>[1]!EM_S_VAL_PE_TTM(A22,"2018-05-21")</f>
        <v>27.751212582921699</v>
      </c>
      <c r="P22" s="21">
        <f>[1]!EM_S_VAL_PE_TTM(A22,"2016-12-31")</f>
        <v>51.3356844544289</v>
      </c>
      <c r="Q22" s="21">
        <f>[1]!EM_S_VAL_PE_TTM(A22,"2015-12-31")</f>
        <v>95.460516245802097</v>
      </c>
      <c r="R22" s="21">
        <f>[1]!EM_S_VAL_PE_TTM(A22,"2014-12-31")</f>
        <v>73.4614046611172</v>
      </c>
      <c r="S22" s="21">
        <f>[1]!EM_S_VAL_PE_TTM(A22,"2013-12-31")</f>
        <v>82.844080191495095</v>
      </c>
    </row>
    <row r="23" spans="1:19" x14ac:dyDescent="0.2">
      <c r="A23" s="19" t="s">
        <v>84</v>
      </c>
      <c r="B23" s="19" t="s">
        <v>85</v>
      </c>
      <c r="C23" t="str">
        <f>[1]!EM_S_INFO_INDUSTRY_SW2014(A23,"3")</f>
        <v>中药</v>
      </c>
      <c r="D23" s="20">
        <f>[1]!EM_S_STM07_IS(A23,"83","2015-12-31","1")/1000000</f>
        <v>197.55872128000001</v>
      </c>
      <c r="E23" s="20">
        <f>[1]!EM_S_STM07_IS(A23,"83","2016-12-31","1")/1000000</f>
        <v>850.08337107</v>
      </c>
      <c r="F23" s="20">
        <f>[1]!EM_S_STM07_IS(A23,"83","2017-12-31","1")/1000000</f>
        <v>1521.4102943599999</v>
      </c>
      <c r="G23" s="3">
        <f t="shared" si="0"/>
        <v>2.302940237526526</v>
      </c>
      <c r="H23" s="3">
        <f t="shared" si="1"/>
        <v>-0.21028107814295838</v>
      </c>
      <c r="I23" s="21">
        <f>[1]!EM_S_STM07_IS(A23,"60","2015-12-31","1")/1000000</f>
        <v>6.8631160499999995</v>
      </c>
      <c r="J23" s="21">
        <f>[1]!EM_S_STM07_IS(A23,"60","2016-12-31","1")/1000000</f>
        <v>211.92029987000001</v>
      </c>
      <c r="K23" s="21">
        <f>[1]!EM_S_STM07_IS(A23,"60","2017-12-31","1")/1000000</f>
        <v>257.08898391999998</v>
      </c>
      <c r="L23" s="3">
        <f t="shared" si="2"/>
        <v>28.878146067484902</v>
      </c>
      <c r="M23" s="3">
        <f t="shared" si="3"/>
        <v>-0.78686004088467143</v>
      </c>
      <c r="O23" s="80">
        <f>[1]!EM_S_VAL_PE_TTM(A23,"2018-05-21")</f>
        <v>51.205113736130997</v>
      </c>
      <c r="P23" s="21">
        <f>[1]!EM_S_VAL_PE_TTM(A23,"2016-12-31")</f>
        <v>126.764680833189</v>
      </c>
      <c r="Q23" s="21">
        <f>[1]!EM_S_VAL_PE_TTM(A23,"2015-12-31")</f>
        <v>1550.7403000276499</v>
      </c>
      <c r="R23" s="21">
        <f>[1]!EM_S_VAL_PE_TTM(A23,"2014-12-31")</f>
        <v>507.52393514389502</v>
      </c>
      <c r="S23" s="21">
        <f>[1]!EM_S_VAL_PE_TTM(A23,"2013-12-31")</f>
        <v>459.377689205867</v>
      </c>
    </row>
    <row r="24" spans="1:19" x14ac:dyDescent="0.2">
      <c r="A24" s="19" t="s">
        <v>86</v>
      </c>
      <c r="B24" s="19" t="s">
        <v>87</v>
      </c>
      <c r="C24" t="str">
        <f>[1]!EM_S_INFO_INDUSTRY_SW2014(A24,"3")</f>
        <v>化学原料药</v>
      </c>
      <c r="D24" s="20">
        <f>[1]!EM_S_STM07_IS(A24,"83","2015-12-31","1")/1000000</f>
        <v>2010.72635141</v>
      </c>
      <c r="E24" s="20">
        <f>[1]!EM_S_STM07_IS(A24,"83","2016-12-31","1")/1000000</f>
        <v>2070.2624568900001</v>
      </c>
      <c r="F24" s="20">
        <f>[1]!EM_S_STM07_IS(A24,"83","2017-12-31","1")/1000000</f>
        <v>2145.9180885999999</v>
      </c>
      <c r="G24" s="3">
        <f t="shared" si="0"/>
        <v>-0.97039074688693916</v>
      </c>
      <c r="H24" s="3">
        <f t="shared" si="1"/>
        <v>-0.96345601908675305</v>
      </c>
      <c r="I24" s="21">
        <f>[1]!EM_S_STM07_IS(A24,"60","2015-12-31","1")/1000000</f>
        <v>11.723078869999998</v>
      </c>
      <c r="J24" s="21">
        <f>[1]!EM_S_STM07_IS(A24,"60","2016-12-31","1")/1000000</f>
        <v>11.16715005</v>
      </c>
      <c r="K24" s="21">
        <f>[1]!EM_S_STM07_IS(A24,"60","2017-12-31","1")/1000000</f>
        <v>33.139784630000001</v>
      </c>
      <c r="L24" s="3">
        <f t="shared" si="2"/>
        <v>-1.0474217418619141</v>
      </c>
      <c r="M24" s="3">
        <f t="shared" si="3"/>
        <v>0.96761344493620394</v>
      </c>
      <c r="O24" s="80">
        <f>[1]!EM_S_VAL_PE_TTM(A24,"2018-05-21")</f>
        <v>126.257466825119</v>
      </c>
      <c r="P24" s="21">
        <f>[1]!EM_S_VAL_PE_TTM(A24,"2016-12-31")</f>
        <v>37.546170884593501</v>
      </c>
      <c r="Q24" s="21">
        <f>[1]!EM_S_VAL_PE_TTM(A24,"2015-12-31")</f>
        <v>-33.433740332617703</v>
      </c>
      <c r="R24" s="21">
        <f>[1]!EM_S_VAL_PE_TTM(A24,"2014-12-31")</f>
        <v>146.93628793761101</v>
      </c>
      <c r="S24" s="21">
        <f>[1]!EM_S_VAL_PE_TTM(A24,"2013-12-31")</f>
        <v>89.2737090551162</v>
      </c>
    </row>
    <row r="25" spans="1:19" x14ac:dyDescent="0.2">
      <c r="A25" s="19" t="s">
        <v>88</v>
      </c>
      <c r="B25" s="19" t="s">
        <v>89</v>
      </c>
      <c r="C25" t="str">
        <f>[1]!EM_S_INFO_INDUSTRY_SW2014(A25,"3")</f>
        <v>中药</v>
      </c>
      <c r="D25" s="20">
        <f>[1]!EM_S_STM07_IS(A25,"83","2015-12-31","1")/1000000</f>
        <v>463.31185192999999</v>
      </c>
      <c r="E25" s="20">
        <f>[1]!EM_S_STM07_IS(A25,"83","2016-12-31","1")/1000000</f>
        <v>575.19422165000003</v>
      </c>
      <c r="F25" s="20">
        <f>[1]!EM_S_STM07_IS(A25,"83","2017-12-31","1")/1000000</f>
        <v>590.94888829000001</v>
      </c>
      <c r="G25" s="3">
        <f t="shared" si="0"/>
        <v>-0.75851606373992797</v>
      </c>
      <c r="H25" s="3">
        <f t="shared" si="1"/>
        <v>-0.9726098315195062</v>
      </c>
      <c r="I25" s="21">
        <f>[1]!EM_S_STM07_IS(A25,"60","2015-12-31","1")/1000000</f>
        <v>-37.407972749999999</v>
      </c>
      <c r="J25" s="21">
        <f>[1]!EM_S_STM07_IS(A25,"60","2016-12-31","1")/1000000</f>
        <v>82.497356640000007</v>
      </c>
      <c r="K25" s="21">
        <f>[1]!EM_S_STM07_IS(A25,"60","2017-12-31","1")/1000000</f>
        <v>171.66702122999999</v>
      </c>
      <c r="L25" s="3">
        <f t="shared" si="2"/>
        <v>2.2053415508863683</v>
      </c>
      <c r="M25" s="3">
        <f t="shared" si="3"/>
        <v>8.087905142362839E-2</v>
      </c>
      <c r="O25" s="80">
        <f>[1]!EM_S_VAL_PE_TTM(A25,"2018-05-21")</f>
        <v>20.027478936643099</v>
      </c>
      <c r="P25" s="21">
        <f>[1]!EM_S_VAL_PE_TTM(A25,"2016-12-31")</f>
        <v>138.541146160681</v>
      </c>
      <c r="Q25" s="21">
        <f>[1]!EM_S_VAL_PE_TTM(A25,"2015-12-31")</f>
        <v>-835.96022066238299</v>
      </c>
      <c r="R25" s="21">
        <f>[1]!EM_S_VAL_PE_TTM(A25,"2014-12-31")</f>
        <v>85.522156163637405</v>
      </c>
      <c r="S25" s="21">
        <f>[1]!EM_S_VAL_PE_TTM(A25,"2013-12-31")</f>
        <v>90.905850188170803</v>
      </c>
    </row>
    <row r="26" spans="1:19" x14ac:dyDescent="0.2">
      <c r="A26" s="19" t="s">
        <v>90</v>
      </c>
      <c r="B26" s="19" t="s">
        <v>91</v>
      </c>
      <c r="C26" t="str">
        <f>[1]!EM_S_INFO_INDUSTRY_SW2014(A26,"3")</f>
        <v>化学制剂</v>
      </c>
      <c r="D26" s="20">
        <f>[1]!EM_S_STM07_IS(A26,"83","2015-12-31","1")/1000000</f>
        <v>2459.0386812699999</v>
      </c>
      <c r="E26" s="20">
        <f>[1]!EM_S_STM07_IS(A26,"83","2016-12-31","1")/1000000</f>
        <v>2640.5036299499998</v>
      </c>
      <c r="F26" s="20">
        <f>[1]!EM_S_STM07_IS(A26,"83","2017-12-31","1")/1000000</f>
        <v>2583.6523352199997</v>
      </c>
      <c r="G26" s="3">
        <f t="shared" si="0"/>
        <v>-0.92620492306112068</v>
      </c>
      <c r="H26" s="3">
        <f t="shared" si="1"/>
        <v>-1.0215304739918409</v>
      </c>
      <c r="I26" s="21">
        <f>[1]!EM_S_STM07_IS(A26,"60","2015-12-31","1")/1000000</f>
        <v>370.19348297000005</v>
      </c>
      <c r="J26" s="21">
        <f>[1]!EM_S_STM07_IS(A26,"60","2016-12-31","1")/1000000</f>
        <v>388.10439018</v>
      </c>
      <c r="K26" s="21">
        <f>[1]!EM_S_STM07_IS(A26,"60","2017-12-31","1")/1000000</f>
        <v>185.21685113000001</v>
      </c>
      <c r="L26" s="3">
        <f t="shared" si="2"/>
        <v>-0.95161744321833075</v>
      </c>
      <c r="M26" s="3">
        <f t="shared" si="3"/>
        <v>-1.5227653800976131</v>
      </c>
      <c r="O26" s="80">
        <f>[1]!EM_S_VAL_PE_TTM(A26,"2018-05-21")</f>
        <v>35.9170714452939</v>
      </c>
      <c r="P26" s="21">
        <f>[1]!EM_S_VAL_PE_TTM(A26,"2016-12-31")</f>
        <v>28.8240443549799</v>
      </c>
      <c r="Q26" s="21">
        <f>[1]!EM_S_VAL_PE_TTM(A26,"2015-12-31")</f>
        <v>47.954413695439001</v>
      </c>
      <c r="R26" s="21">
        <f>[1]!EM_S_VAL_PE_TTM(A26,"2014-12-31")</f>
        <v>-1955.0321822931301</v>
      </c>
      <c r="S26" s="21">
        <f>[1]!EM_S_VAL_PE_TTM(A26,"2013-12-31")</f>
        <v>-58.403867622368502</v>
      </c>
    </row>
    <row r="27" spans="1:19" x14ac:dyDescent="0.2">
      <c r="A27" s="19" t="s">
        <v>92</v>
      </c>
      <c r="B27" s="19" t="s">
        <v>93</v>
      </c>
      <c r="C27" t="str">
        <f>[1]!EM_S_INFO_INDUSTRY_SW2014(A27,"3")</f>
        <v>化学制剂</v>
      </c>
      <c r="D27" s="20">
        <f>[1]!EM_S_STM07_IS(A27,"83","2015-12-31","1")/1000000</f>
        <v>1232.9663483900001</v>
      </c>
      <c r="E27" s="20">
        <f>[1]!EM_S_STM07_IS(A27,"83","2016-12-31","1")/1000000</f>
        <v>1544.72506868</v>
      </c>
      <c r="F27" s="20">
        <f>[1]!EM_S_STM07_IS(A27,"83","2017-12-31","1")/1000000</f>
        <v>1767.2331952300001</v>
      </c>
      <c r="G27" s="3">
        <f t="shared" si="0"/>
        <v>-0.74714742158446379</v>
      </c>
      <c r="H27" s="3">
        <f t="shared" si="1"/>
        <v>-0.85595616264573349</v>
      </c>
      <c r="I27" s="21">
        <f>[1]!EM_S_STM07_IS(A27,"60","2015-12-31","1")/1000000</f>
        <v>261.47285306999999</v>
      </c>
      <c r="J27" s="21">
        <f>[1]!EM_S_STM07_IS(A27,"60","2016-12-31","1")/1000000</f>
        <v>350.95675419999998</v>
      </c>
      <c r="K27" s="21">
        <f>[1]!EM_S_STM07_IS(A27,"60","2017-12-31","1")/1000000</f>
        <v>450.83211041999999</v>
      </c>
      <c r="L27" s="3">
        <f t="shared" si="2"/>
        <v>-0.65776982168759268</v>
      </c>
      <c r="M27" s="3">
        <f t="shared" si="3"/>
        <v>-0.71541976319086886</v>
      </c>
      <c r="O27" s="80">
        <f>[1]!EM_S_VAL_PE_TTM(A27,"2018-05-21")</f>
        <v>24.8861020755689</v>
      </c>
      <c r="P27" s="21">
        <f>[1]!EM_S_VAL_PE_TTM(A27,"2016-12-31")</f>
        <v>33.176837443863299</v>
      </c>
      <c r="Q27" s="21">
        <f>[1]!EM_S_VAL_PE_TTM(A27,"2015-12-31")</f>
        <v>39.115240437390803</v>
      </c>
      <c r="R27" s="21">
        <f>[1]!EM_S_VAL_PE_TTM(A27,"2014-12-31")</f>
        <v>26.436438007774399</v>
      </c>
      <c r="S27" s="21">
        <f>[1]!EM_S_VAL_PE_TTM(A27,"2013-12-31")</f>
        <v>36.5333002900894</v>
      </c>
    </row>
    <row r="28" spans="1:19" x14ac:dyDescent="0.2">
      <c r="A28" s="19" t="s">
        <v>94</v>
      </c>
      <c r="B28" s="19" t="s">
        <v>95</v>
      </c>
      <c r="C28" t="str">
        <f>[1]!EM_S_INFO_INDUSTRY_SW2014(A28,"3")</f>
        <v>中药</v>
      </c>
      <c r="D28" s="20">
        <f>[1]!EM_S_STM07_IS(A28,"83","2015-12-31","1")/1000000</f>
        <v>3221.3753853000003</v>
      </c>
      <c r="E28" s="20">
        <f>[1]!EM_S_STM07_IS(A28,"83","2016-12-31","1")/1000000</f>
        <v>3578.6527744499999</v>
      </c>
      <c r="F28" s="20">
        <f>[1]!EM_S_STM07_IS(A28,"83","2017-12-31","1")/1000000</f>
        <v>3191.81186389</v>
      </c>
      <c r="G28" s="3">
        <f t="shared" si="0"/>
        <v>-0.88909166228178427</v>
      </c>
      <c r="H28" s="3">
        <f t="shared" si="1"/>
        <v>-1.108096799254142</v>
      </c>
      <c r="I28" s="21">
        <f>[1]!EM_S_STM07_IS(A28,"60","2015-12-31","1")/1000000</f>
        <v>262.00429687000002</v>
      </c>
      <c r="J28" s="21">
        <f>[1]!EM_S_STM07_IS(A28,"60","2016-12-31","1")/1000000</f>
        <v>222.33435897000001</v>
      </c>
      <c r="K28" s="21">
        <f>[1]!EM_S_STM07_IS(A28,"60","2017-12-31","1")/1000000</f>
        <v>172.93092859000001</v>
      </c>
      <c r="L28" s="3">
        <f t="shared" si="2"/>
        <v>-1.1514094935614099</v>
      </c>
      <c r="M28" s="3">
        <f t="shared" si="3"/>
        <v>-1.2222033095058695</v>
      </c>
      <c r="O28" s="80">
        <f>[1]!EM_S_VAL_PE_TTM(A28,"2018-05-21")</f>
        <v>30.8758986277372</v>
      </c>
      <c r="P28" s="21">
        <f>[1]!EM_S_VAL_PE_TTM(A28,"2016-12-31")</f>
        <v>34.177139934950198</v>
      </c>
      <c r="Q28" s="21">
        <f>[1]!EM_S_VAL_PE_TTM(A28,"2015-12-31")</f>
        <v>43.907980632445003</v>
      </c>
      <c r="R28" s="21">
        <f>[1]!EM_S_VAL_PE_TTM(A28,"2014-12-31")</f>
        <v>34.957740367008</v>
      </c>
      <c r="S28" s="21">
        <f>[1]!EM_S_VAL_PE_TTM(A28,"2013-12-31")</f>
        <v>28.342510010176699</v>
      </c>
    </row>
    <row r="29" spans="1:19" x14ac:dyDescent="0.2">
      <c r="A29" s="19" t="s">
        <v>96</v>
      </c>
      <c r="B29" s="19" t="s">
        <v>97</v>
      </c>
      <c r="C29" t="str">
        <f>[1]!EM_S_INFO_INDUSTRY_SW2014(A29,"3")</f>
        <v>化学原料药</v>
      </c>
      <c r="D29" s="20">
        <f>[1]!EM_S_STM07_IS(A29,"83","2015-12-31","1")/1000000</f>
        <v>560.35547196000005</v>
      </c>
      <c r="E29" s="20">
        <f>[1]!EM_S_STM07_IS(A29,"83","2016-12-31","1")/1000000</f>
        <v>714.72395330999996</v>
      </c>
      <c r="F29" s="20">
        <f>[1]!EM_S_STM07_IS(A29,"83","2017-12-31","1")/1000000</f>
        <v>801.55632569000011</v>
      </c>
      <c r="G29" s="3">
        <f t="shared" si="0"/>
        <v>-0.72451686639187629</v>
      </c>
      <c r="H29" s="3">
        <f t="shared" si="1"/>
        <v>-0.87850921747079325</v>
      </c>
      <c r="I29" s="21">
        <f>[1]!EM_S_STM07_IS(A29,"60","2015-12-31","1")/1000000</f>
        <v>18.415716190000001</v>
      </c>
      <c r="J29" s="21">
        <f>[1]!EM_S_STM07_IS(A29,"60","2016-12-31","1")/1000000</f>
        <v>145.31690346000002</v>
      </c>
      <c r="K29" s="21">
        <f>[1]!EM_S_STM07_IS(A29,"60","2017-12-31","1")/1000000</f>
        <v>106.05539062000001</v>
      </c>
      <c r="L29" s="3">
        <f t="shared" si="2"/>
        <v>5.8909178421694612</v>
      </c>
      <c r="M29" s="3">
        <f t="shared" si="3"/>
        <v>-1.2701785677039776</v>
      </c>
      <c r="O29" s="80">
        <f>[1]!EM_S_VAL_PE_TTM(A29,"2018-05-21")</f>
        <v>22.487663637694901</v>
      </c>
      <c r="P29" s="21">
        <f>[1]!EM_S_VAL_PE_TTM(A29,"2016-12-31")</f>
        <v>29.987845503578001</v>
      </c>
      <c r="Q29" s="21">
        <f>[1]!EM_S_VAL_PE_TTM(A29,"2015-12-31")</f>
        <v>-32.681937473783996</v>
      </c>
      <c r="R29" s="21">
        <f>[1]!EM_S_VAL_PE_TTM(A29,"2014-12-31")</f>
        <v>-46.670102627127797</v>
      </c>
      <c r="S29" s="21">
        <f>[1]!EM_S_VAL_PE_TTM(A29,"2013-12-31")</f>
        <v>-37.1302635678747</v>
      </c>
    </row>
    <row r="30" spans="1:19" x14ac:dyDescent="0.2">
      <c r="A30" s="19" t="s">
        <v>98</v>
      </c>
      <c r="B30" s="19" t="s">
        <v>99</v>
      </c>
      <c r="C30" t="str">
        <f>[1]!EM_S_INFO_INDUSTRY_SW2014(A30,"3")</f>
        <v>医药商业</v>
      </c>
      <c r="D30" s="20">
        <f>[1]!EM_S_STM07_IS(A30,"83","2015-12-31","1")/1000000</f>
        <v>21727.383494049998</v>
      </c>
      <c r="E30" s="20">
        <f>[1]!EM_S_STM07_IS(A30,"83","2016-12-31","1")/1000000</f>
        <v>25379.667502880002</v>
      </c>
      <c r="F30" s="20">
        <f>[1]!EM_S_STM07_IS(A30,"83","2017-12-31","1")/1000000</f>
        <v>27831.823148070001</v>
      </c>
      <c r="G30" s="3">
        <f t="shared" si="0"/>
        <v>-0.83190410341723042</v>
      </c>
      <c r="H30" s="3">
        <f t="shared" si="1"/>
        <v>-0.90338109650523446</v>
      </c>
      <c r="I30" s="21">
        <f>[1]!EM_S_STM07_IS(A30,"60","2015-12-31","1")/1000000</f>
        <v>1152.16646812</v>
      </c>
      <c r="J30" s="21">
        <f>[1]!EM_S_STM07_IS(A30,"60","2016-12-31","1")/1000000</f>
        <v>1535.4102647699999</v>
      </c>
      <c r="K30" s="21">
        <f>[1]!EM_S_STM07_IS(A30,"60","2017-12-31","1")/1000000</f>
        <v>1888.2156932099999</v>
      </c>
      <c r="L30" s="3">
        <f t="shared" si="2"/>
        <v>-0.6673711592428635</v>
      </c>
      <c r="M30" s="3">
        <f t="shared" si="3"/>
        <v>-0.77022074390465978</v>
      </c>
      <c r="O30" s="80">
        <f>[1]!EM_S_VAL_PE_TTM(A30,"2018-05-21")</f>
        <v>38.044439861188501</v>
      </c>
      <c r="P30" s="21">
        <f>[1]!EM_S_VAL_PE_TTM(A30,"2016-12-31")</f>
        <v>25.666752345308801</v>
      </c>
      <c r="Q30" s="21">
        <f>[1]!EM_S_VAL_PE_TTM(A30,"2015-12-31")</f>
        <v>31.329385344381102</v>
      </c>
      <c r="R30" s="21">
        <f>[1]!EM_S_VAL_PE_TTM(A30,"2014-12-31")</f>
        <v>34.8639067839025</v>
      </c>
      <c r="S30" s="21">
        <f>[1]!EM_S_VAL_PE_TTM(A30,"2013-12-31")</f>
        <v>35.654675461982997</v>
      </c>
    </row>
    <row r="31" spans="1:19" x14ac:dyDescent="0.2">
      <c r="A31" s="19" t="s">
        <v>100</v>
      </c>
      <c r="B31" s="19" t="s">
        <v>101</v>
      </c>
      <c r="C31" t="str">
        <f>[1]!EM_S_INFO_INDUSTRY_SW2014(A31,"3")</f>
        <v>中药</v>
      </c>
      <c r="D31" s="20">
        <f>[1]!EM_S_STM07_IS(A31,"83","2015-12-31","1")/1000000</f>
        <v>871.51268071000004</v>
      </c>
      <c r="E31" s="20">
        <f>[1]!EM_S_STM07_IS(A31,"83","2016-12-31","1")/1000000</f>
        <v>2673.7980434699998</v>
      </c>
      <c r="F31" s="20">
        <f>[1]!EM_S_STM07_IS(A31,"83","2017-12-31","1")/1000000</f>
        <v>3836.5658851599997</v>
      </c>
      <c r="G31" s="3">
        <f t="shared" si="0"/>
        <v>1.0679967172614426</v>
      </c>
      <c r="H31" s="3">
        <f t="shared" si="1"/>
        <v>-0.56512503084152765</v>
      </c>
      <c r="I31" s="21">
        <f>[1]!EM_S_STM07_IS(A31,"60","2015-12-31","1")/1000000</f>
        <v>471.03152279</v>
      </c>
      <c r="J31" s="21">
        <f>[1]!EM_S_STM07_IS(A31,"60","2016-12-31","1")/1000000</f>
        <v>651.95575538000003</v>
      </c>
      <c r="K31" s="21">
        <f>[1]!EM_S_STM07_IS(A31,"60","2017-12-31","1")/1000000</f>
        <v>721.36111511000001</v>
      </c>
      <c r="L31" s="3">
        <f t="shared" si="2"/>
        <v>-0.61589782459068776</v>
      </c>
      <c r="M31" s="3">
        <f t="shared" si="3"/>
        <v>-0.89354283759709086</v>
      </c>
      <c r="O31" s="80">
        <f>[1]!EM_S_VAL_PE_TTM(A31,"2018-05-21")</f>
        <v>24.340056604233801</v>
      </c>
      <c r="P31" s="21">
        <f>[1]!EM_S_VAL_PE_TTM(A31,"2016-12-31")</f>
        <v>33.002836922073598</v>
      </c>
      <c r="Q31" s="21">
        <f>[1]!EM_S_VAL_PE_TTM(A31,"2015-12-31")</f>
        <v>107.052099873511</v>
      </c>
      <c r="R31" s="21">
        <f>[1]!EM_S_VAL_PE_TTM(A31,"2014-12-31")</f>
        <v>35.033924203479501</v>
      </c>
      <c r="S31" s="21">
        <f>[1]!EM_S_VAL_PE_TTM(A31,"2013-12-31")</f>
        <v>18.595491362701999</v>
      </c>
    </row>
    <row r="32" spans="1:19" x14ac:dyDescent="0.2">
      <c r="A32" s="19" t="s">
        <v>102</v>
      </c>
      <c r="B32" s="19" t="s">
        <v>103</v>
      </c>
      <c r="C32" t="str">
        <f>[1]!EM_S_INFO_INDUSTRY_SW2014(A32,"3")</f>
        <v>中药</v>
      </c>
      <c r="D32" s="20">
        <f>[1]!EM_S_STM07_IS(A32,"83","2015-12-31","1")/1000000</f>
        <v>7900.1895636099998</v>
      </c>
      <c r="E32" s="20">
        <f>[1]!EM_S_STM07_IS(A32,"83","2016-12-31","1")/1000000</f>
        <v>8981.7210805800005</v>
      </c>
      <c r="F32" s="20">
        <f>[1]!EM_S_STM07_IS(A32,"83","2017-12-31","1")/1000000</f>
        <v>11119.916379780001</v>
      </c>
      <c r="G32" s="3">
        <f t="shared" si="0"/>
        <v>-0.8631005612888365</v>
      </c>
      <c r="H32" s="3">
        <f t="shared" si="1"/>
        <v>-0.76193924527191781</v>
      </c>
      <c r="I32" s="21">
        <f>[1]!EM_S_STM07_IS(A32,"60","2015-12-31","1")/1000000</f>
        <v>1274.6986683800001</v>
      </c>
      <c r="J32" s="21">
        <f>[1]!EM_S_STM07_IS(A32,"60","2016-12-31","1")/1000000</f>
        <v>1207.7594737300001</v>
      </c>
      <c r="K32" s="21">
        <f>[1]!EM_S_STM07_IS(A32,"60","2017-12-31","1")/1000000</f>
        <v>1326.4771003199999</v>
      </c>
      <c r="L32" s="3">
        <f t="shared" si="2"/>
        <v>-1.0525137401571716</v>
      </c>
      <c r="M32" s="3">
        <f t="shared" si="3"/>
        <v>-0.90170424726758169</v>
      </c>
      <c r="O32" s="80">
        <f>[1]!EM_S_VAL_PE_TTM(A32,"2018-05-21")</f>
        <v>20.775840422525</v>
      </c>
      <c r="P32" s="21">
        <f>[1]!EM_S_VAL_PE_TTM(A32,"2016-12-31")</f>
        <v>18.765388710437001</v>
      </c>
      <c r="Q32" s="21">
        <f>[1]!EM_S_VAL_PE_TTM(A32,"2015-12-31")</f>
        <v>23.0332132812539</v>
      </c>
      <c r="R32" s="21">
        <f>[1]!EM_S_VAL_PE_TTM(A32,"2014-12-31")</f>
        <v>20.258904709910901</v>
      </c>
      <c r="S32" s="21">
        <f>[1]!EM_S_VAL_PE_TTM(A32,"2013-12-31")</f>
        <v>21.311166822349499</v>
      </c>
    </row>
    <row r="33" spans="1:19" x14ac:dyDescent="0.2">
      <c r="A33" s="19" t="s">
        <v>104</v>
      </c>
      <c r="B33" s="19" t="s">
        <v>105</v>
      </c>
      <c r="C33" t="str">
        <f>[1]!EM_S_INFO_INDUSTRY_SW2014(A33,"3")</f>
        <v>化学原料药</v>
      </c>
      <c r="D33" s="20">
        <f>[1]!EM_S_STM07_IS(A33,"83","2015-12-31","1")/1000000</f>
        <v>3822.54297163</v>
      </c>
      <c r="E33" s="20">
        <f>[1]!EM_S_STM07_IS(A33,"83","2016-12-31","1")/1000000</f>
        <v>4696.2773276099997</v>
      </c>
      <c r="F33" s="20">
        <f>[1]!EM_S_STM07_IS(A33,"83","2017-12-31","1")/1000000</f>
        <v>6235.1081501899998</v>
      </c>
      <c r="G33" s="3">
        <f t="shared" si="0"/>
        <v>-0.77142589044396703</v>
      </c>
      <c r="H33" s="3">
        <f t="shared" si="1"/>
        <v>-0.67232965277986845</v>
      </c>
      <c r="I33" s="21">
        <f>[1]!EM_S_STM07_IS(A33,"60","2015-12-31","1")/1000000</f>
        <v>389.83585873999999</v>
      </c>
      <c r="J33" s="21">
        <f>[1]!EM_S_STM07_IS(A33,"60","2016-12-31","1")/1000000</f>
        <v>1225.38478278</v>
      </c>
      <c r="K33" s="21">
        <f>[1]!EM_S_STM07_IS(A33,"60","2017-12-31","1")/1000000</f>
        <v>1713.8019626500002</v>
      </c>
      <c r="L33" s="3">
        <f t="shared" si="2"/>
        <v>1.1433352148276006</v>
      </c>
      <c r="M33" s="3">
        <f t="shared" si="3"/>
        <v>-0.60141729623739881</v>
      </c>
      <c r="O33" s="80">
        <f>[1]!EM_S_VAL_PE_TTM(A33,"2018-05-21")</f>
        <v>15.850194139327799</v>
      </c>
      <c r="P33" s="21">
        <f>[1]!EM_S_VAL_PE_TTM(A33,"2016-12-31")</f>
        <v>22.175755937961501</v>
      </c>
      <c r="Q33" s="21">
        <f>[1]!EM_S_VAL_PE_TTM(A33,"2015-12-31")</f>
        <v>49.939156383068898</v>
      </c>
      <c r="R33" s="21">
        <f>[1]!EM_S_VAL_PE_TTM(A33,"2014-12-31")</f>
        <v>16.785112229411499</v>
      </c>
      <c r="S33" s="21">
        <f>[1]!EM_S_VAL_PE_TTM(A33,"2013-12-31")</f>
        <v>20.017945440335701</v>
      </c>
    </row>
    <row r="34" spans="1:19" x14ac:dyDescent="0.2">
      <c r="A34" s="19" t="s">
        <v>106</v>
      </c>
      <c r="B34" s="19" t="s">
        <v>107</v>
      </c>
      <c r="C34" t="str">
        <f>[1]!EM_S_INFO_INDUSTRY_SW2014(A34,"3")</f>
        <v>生物制品</v>
      </c>
      <c r="D34" s="20">
        <f>[1]!EM_S_STM07_IS(A34,"83","2015-12-31","1")/1000000</f>
        <v>1471.7633082</v>
      </c>
      <c r="E34" s="20">
        <f>[1]!EM_S_STM07_IS(A34,"83","2016-12-31","1")/1000000</f>
        <v>1934.66966301</v>
      </c>
      <c r="F34" s="20">
        <f>[1]!EM_S_STM07_IS(A34,"83","2017-12-31","1")/1000000</f>
        <v>2368.1765692800004</v>
      </c>
      <c r="G34" s="3">
        <f t="shared" si="0"/>
        <v>-0.68547499979725335</v>
      </c>
      <c r="H34" s="3">
        <f t="shared" si="1"/>
        <v>-0.77592717012187951</v>
      </c>
      <c r="I34" s="21">
        <f>[1]!EM_S_STM07_IS(A34,"60","2015-12-31","1")/1000000</f>
        <v>581.99864616000002</v>
      </c>
      <c r="J34" s="21">
        <f>[1]!EM_S_STM07_IS(A34,"60","2016-12-31","1")/1000000</f>
        <v>771.36441561000004</v>
      </c>
      <c r="K34" s="21">
        <f>[1]!EM_S_STM07_IS(A34,"60","2017-12-31","1")/1000000</f>
        <v>803.69623992999993</v>
      </c>
      <c r="L34" s="3">
        <f t="shared" si="2"/>
        <v>-0.67462850523892703</v>
      </c>
      <c r="M34" s="3">
        <f t="shared" si="3"/>
        <v>-0.95808489001345531</v>
      </c>
      <c r="O34" s="80">
        <f>[1]!EM_S_VAL_PE_TTM(A34,"2018-05-21")</f>
        <v>42.001768687740601</v>
      </c>
      <c r="P34" s="21">
        <f>[1]!EM_S_VAL_PE_TTM(A34,"2016-12-31")</f>
        <v>45.1191498611512</v>
      </c>
      <c r="Q34" s="21">
        <f>[1]!EM_S_VAL_PE_TTM(A34,"2015-12-31")</f>
        <v>44.463179107741702</v>
      </c>
      <c r="R34" s="21">
        <f>[1]!EM_S_VAL_PE_TTM(A34,"2014-12-31")</f>
        <v>35.361861330081602</v>
      </c>
      <c r="S34" s="21">
        <f>[1]!EM_S_VAL_PE_TTM(A34,"2013-12-31")</f>
        <v>40.110033658823397</v>
      </c>
    </row>
    <row r="35" spans="1:19" x14ac:dyDescent="0.2">
      <c r="A35" s="19" t="s">
        <v>108</v>
      </c>
      <c r="B35" s="19" t="s">
        <v>109</v>
      </c>
      <c r="C35" t="str">
        <f>[1]!EM_S_INFO_INDUSTRY_SW2014(A35,"3")</f>
        <v>化学原料药</v>
      </c>
      <c r="D35" s="20">
        <f>[1]!EM_S_STM07_IS(A35,"83","2015-12-31","1")/1000000</f>
        <v>2434.9297658400001</v>
      </c>
      <c r="E35" s="20">
        <f>[1]!EM_S_STM07_IS(A35,"83","2016-12-31","1")/1000000</f>
        <v>3504.6009530799997</v>
      </c>
      <c r="F35" s="20">
        <f>[1]!EM_S_STM07_IS(A35,"83","2017-12-31","1")/1000000</f>
        <v>4373.2939787599998</v>
      </c>
      <c r="G35" s="3">
        <f t="shared" si="0"/>
        <v>-0.56069731363648367</v>
      </c>
      <c r="H35" s="3">
        <f t="shared" si="1"/>
        <v>-0.7521278350059929</v>
      </c>
      <c r="I35" s="21">
        <f>[1]!EM_S_STM07_IS(A35,"60","2015-12-31","1")/1000000</f>
        <v>361.96154068999999</v>
      </c>
      <c r="J35" s="21">
        <f>[1]!EM_S_STM07_IS(A35,"60","2016-12-31","1")/1000000</f>
        <v>683.39572322000004</v>
      </c>
      <c r="K35" s="21">
        <f>[1]!EM_S_STM07_IS(A35,"60","2017-12-31","1")/1000000</f>
        <v>1265.65759983</v>
      </c>
      <c r="L35" s="3">
        <f t="shared" si="2"/>
        <v>-0.11196592345900469</v>
      </c>
      <c r="M35" s="3">
        <f t="shared" si="3"/>
        <v>-0.14798723956521298</v>
      </c>
      <c r="O35" s="80">
        <f>[1]!EM_S_VAL_PE_TTM(A35,"2018-05-21")</f>
        <v>16.996287192871598</v>
      </c>
      <c r="P35" s="21">
        <f>[1]!EM_S_VAL_PE_TTM(A35,"2016-12-31")</f>
        <v>27.882484807215501</v>
      </c>
      <c r="Q35" s="21">
        <f>[1]!EM_S_VAL_PE_TTM(A35,"2015-12-31")</f>
        <v>41.933972954507198</v>
      </c>
      <c r="R35" s="21">
        <f>[1]!EM_S_VAL_PE_TTM(A35,"2014-12-31")</f>
        <v>176.75629919983001</v>
      </c>
      <c r="S35" s="21">
        <f>[1]!EM_S_VAL_PE_TTM(A35,"2013-12-31")</f>
        <v>1100.9492972763501</v>
      </c>
    </row>
    <row r="36" spans="1:19" x14ac:dyDescent="0.2">
      <c r="A36" s="19" t="s">
        <v>110</v>
      </c>
      <c r="B36" s="19" t="s">
        <v>111</v>
      </c>
      <c r="C36" t="str">
        <f>[1]!EM_S_INFO_INDUSTRY_SW2014(A36,"3")</f>
        <v>化学原料药</v>
      </c>
      <c r="D36" s="20">
        <f>[1]!EM_S_STM07_IS(A36,"83","2015-12-31","1")/1000000</f>
        <v>1415.6963569500001</v>
      </c>
      <c r="E36" s="20">
        <f>[1]!EM_S_STM07_IS(A36,"83","2016-12-31","1")/1000000</f>
        <v>1875.4609152</v>
      </c>
      <c r="F36" s="20">
        <f>[1]!EM_S_STM07_IS(A36,"83","2017-12-31","1")/1000000</f>
        <v>2219.06597018</v>
      </c>
      <c r="G36" s="3">
        <f t="shared" si="0"/>
        <v>-0.67523787428504489</v>
      </c>
      <c r="H36" s="3">
        <f t="shared" si="1"/>
        <v>-0.81678900786724329</v>
      </c>
      <c r="I36" s="21">
        <f>[1]!EM_S_STM07_IS(A36,"60","2015-12-31","1")/1000000</f>
        <v>166.61721284000001</v>
      </c>
      <c r="J36" s="21">
        <f>[1]!EM_S_STM07_IS(A36,"60","2016-12-31","1")/1000000</f>
        <v>216.72880776</v>
      </c>
      <c r="K36" s="21">
        <f>[1]!EM_S_STM07_IS(A36,"60","2017-12-31","1")/1000000</f>
        <v>267.02608494999998</v>
      </c>
      <c r="L36" s="3">
        <f t="shared" si="2"/>
        <v>-0.69924118843518657</v>
      </c>
      <c r="M36" s="3">
        <f t="shared" si="3"/>
        <v>-0.76792528086207201</v>
      </c>
      <c r="O36" s="80">
        <f>[1]!EM_S_VAL_PE_TTM(A36,"2018-05-21")</f>
        <v>31.582465283456902</v>
      </c>
      <c r="P36" s="21">
        <f>[1]!EM_S_VAL_PE_TTM(A36,"2016-12-31")</f>
        <v>32.561859061346603</v>
      </c>
      <c r="Q36" s="21">
        <f>[1]!EM_S_VAL_PE_TTM(A36,"2015-12-31")</f>
        <v>67.731106284941603</v>
      </c>
      <c r="R36" s="21">
        <f>[1]!EM_S_VAL_PE_TTM(A36,"2014-12-31")</f>
        <v>46.494442615298198</v>
      </c>
      <c r="S36" s="21">
        <f>[1]!EM_S_VAL_PE_TTM(A36,"2013-12-31")</f>
        <v>59.105861537226097</v>
      </c>
    </row>
    <row r="37" spans="1:19" x14ac:dyDescent="0.2">
      <c r="A37" s="19" t="s">
        <v>112</v>
      </c>
      <c r="B37" s="19" t="s">
        <v>113</v>
      </c>
      <c r="C37" t="str">
        <f>[1]!EM_S_INFO_INDUSTRY_SW2014(A37,"3")</f>
        <v>医疗器械</v>
      </c>
      <c r="D37" s="20">
        <f>[1]!EM_S_STM07_IS(A37,"83","2015-12-31","1")/1000000</f>
        <v>1155.7833433699998</v>
      </c>
      <c r="E37" s="20">
        <f>[1]!EM_S_STM07_IS(A37,"83","2016-12-31","1")/1000000</f>
        <v>1396.6720889400001</v>
      </c>
      <c r="F37" s="20">
        <f>[1]!EM_S_STM07_IS(A37,"83","2017-12-31","1")/1000000</f>
        <v>1594.11621229</v>
      </c>
      <c r="G37" s="3">
        <f t="shared" si="0"/>
        <v>-0.79157967022813824</v>
      </c>
      <c r="H37" s="3">
        <f t="shared" si="1"/>
        <v>-0.85863244142019801</v>
      </c>
      <c r="I37" s="21">
        <f>[1]!EM_S_STM07_IS(A37,"60","2015-12-31","1")/1000000</f>
        <v>209.85740952</v>
      </c>
      <c r="J37" s="21">
        <f>[1]!EM_S_STM07_IS(A37,"60","2016-12-31","1")/1000000</f>
        <v>230.82828058999999</v>
      </c>
      <c r="K37" s="21">
        <f>[1]!EM_S_STM07_IS(A37,"60","2017-12-31","1")/1000000</f>
        <v>221.41900998</v>
      </c>
      <c r="L37" s="3">
        <f t="shared" si="2"/>
        <v>-0.90007085707402001</v>
      </c>
      <c r="M37" s="3">
        <f t="shared" si="3"/>
        <v>-1.0407630754167114</v>
      </c>
      <c r="O37" s="80">
        <f>[1]!EM_S_VAL_PE_TTM(A37,"2018-05-21")</f>
        <v>34.528449291279003</v>
      </c>
      <c r="P37" s="21">
        <f>[1]!EM_S_VAL_PE_TTM(A37,"2016-12-31")</f>
        <v>45.534789760349803</v>
      </c>
      <c r="Q37" s="21">
        <f>[1]!EM_S_VAL_PE_TTM(A37,"2015-12-31")</f>
        <v>63.0580871745831</v>
      </c>
      <c r="R37" s="21">
        <f>[1]!EM_S_VAL_PE_TTM(A37,"2014-12-31")</f>
        <v>35.833929230735798</v>
      </c>
      <c r="S37" s="21">
        <f>[1]!EM_S_VAL_PE_TTM(A37,"2013-12-31")</f>
        <v>29.504728043960402</v>
      </c>
    </row>
    <row r="38" spans="1:19" x14ac:dyDescent="0.2">
      <c r="A38" s="19" t="s">
        <v>114</v>
      </c>
      <c r="B38" s="19" t="s">
        <v>115</v>
      </c>
      <c r="C38" t="str">
        <f>[1]!EM_S_INFO_INDUSTRY_SW2014(A38,"3")</f>
        <v>生物制品</v>
      </c>
      <c r="D38" s="20">
        <f>[1]!EM_S_STM07_IS(A38,"83","2015-12-31","1")/1000000</f>
        <v>1474.33910216</v>
      </c>
      <c r="E38" s="20">
        <f>[1]!EM_S_STM07_IS(A38,"83","2016-12-31","1")/1000000</f>
        <v>1612.5604718099999</v>
      </c>
      <c r="F38" s="20">
        <f>[1]!EM_S_STM07_IS(A38,"83","2017-12-31","1")/1000000</f>
        <v>1542.4293450999999</v>
      </c>
      <c r="G38" s="3">
        <f t="shared" si="0"/>
        <v>-0.90624858999703883</v>
      </c>
      <c r="H38" s="3">
        <f t="shared" si="1"/>
        <v>-1.0434905406252963</v>
      </c>
      <c r="I38" s="21">
        <f>[1]!EM_S_STM07_IS(A38,"60","2015-12-31","1")/1000000</f>
        <v>117.75255423</v>
      </c>
      <c r="J38" s="21">
        <f>[1]!EM_S_STM07_IS(A38,"60","2016-12-31","1")/1000000</f>
        <v>135.91246107000001</v>
      </c>
      <c r="K38" s="21">
        <f>[1]!EM_S_STM07_IS(A38,"60","2017-12-31","1")/1000000</f>
        <v>96.120587319999998</v>
      </c>
      <c r="L38" s="3">
        <f t="shared" si="2"/>
        <v>-0.84577908344536468</v>
      </c>
      <c r="M38" s="3">
        <f t="shared" si="3"/>
        <v>-1.2927757575481302</v>
      </c>
      <c r="O38" s="80">
        <f>[1]!EM_S_VAL_PE_TTM(A38,"2018-05-21")</f>
        <v>142.55016983928601</v>
      </c>
      <c r="P38" s="21">
        <f>[1]!EM_S_VAL_PE_TTM(A38,"2016-12-31")</f>
        <v>156.84991874824701</v>
      </c>
      <c r="Q38" s="21">
        <f>[1]!EM_S_VAL_PE_TTM(A38,"2015-12-31")</f>
        <v>203.347886493728</v>
      </c>
      <c r="R38" s="21">
        <f>[1]!EM_S_VAL_PE_TTM(A38,"2014-12-31")</f>
        <v>97.771732050132101</v>
      </c>
      <c r="S38" s="21">
        <f>[1]!EM_S_VAL_PE_TTM(A38,"2013-12-31")</f>
        <v>48.149866015624902</v>
      </c>
    </row>
    <row r="39" spans="1:19" x14ac:dyDescent="0.2">
      <c r="A39" s="19" t="s">
        <v>116</v>
      </c>
      <c r="B39" s="19" t="s">
        <v>117</v>
      </c>
      <c r="C39" t="str">
        <f>[1]!EM_S_INFO_INDUSTRY_SW2014(A39,"3")</f>
        <v>生物制品</v>
      </c>
      <c r="D39" s="20">
        <f>[1]!EM_S_STM07_IS(A39,"83","2015-12-31","1")/1000000</f>
        <v>1156.54815134</v>
      </c>
      <c r="E39" s="20">
        <f>[1]!EM_S_STM07_IS(A39,"83","2016-12-31","1")/1000000</f>
        <v>1009.84741387</v>
      </c>
      <c r="F39" s="20">
        <f>[1]!EM_S_STM07_IS(A39,"83","2017-12-31","1")/1000000</f>
        <v>1242.0762694300001</v>
      </c>
      <c r="G39" s="3">
        <f t="shared" si="0"/>
        <v>-1.1268436055170117</v>
      </c>
      <c r="H39" s="3">
        <f t="shared" si="1"/>
        <v>-0.77003569809617245</v>
      </c>
      <c r="I39" s="21">
        <f>[1]!EM_S_STM07_IS(A39,"60","2015-12-31","1")/1000000</f>
        <v>577.21712809999997</v>
      </c>
      <c r="J39" s="21">
        <f>[1]!EM_S_STM07_IS(A39,"60","2016-12-31","1")/1000000</f>
        <v>447.38553067999999</v>
      </c>
      <c r="K39" s="21">
        <f>[1]!EM_S_STM07_IS(A39,"60","2017-12-31","1")/1000000</f>
        <v>528.75851795999995</v>
      </c>
      <c r="L39" s="3">
        <f t="shared" si="2"/>
        <v>-1.2249267928818415</v>
      </c>
      <c r="M39" s="3">
        <f t="shared" si="3"/>
        <v>-0.81811439642154327</v>
      </c>
      <c r="O39" s="80">
        <f>[1]!EM_S_VAL_PE_TTM(A39,"2018-05-21")</f>
        <v>52.969438785286897</v>
      </c>
      <c r="P39" s="21">
        <f>[1]!EM_S_VAL_PE_TTM(A39,"2016-12-31")</f>
        <v>41.250734649375197</v>
      </c>
      <c r="Q39" s="21">
        <f>[1]!EM_S_VAL_PE_TTM(A39,"2015-12-31")</f>
        <v>33.733496651088103</v>
      </c>
      <c r="R39" s="21">
        <f>[1]!EM_S_VAL_PE_TTM(A39,"2014-12-31")</f>
        <v>27.0965192625717</v>
      </c>
      <c r="S39" s="21">
        <f>[1]!EM_S_VAL_PE_TTM(A39,"2013-12-31")</f>
        <v>40.357239931398802</v>
      </c>
    </row>
    <row r="40" spans="1:19" x14ac:dyDescent="0.2">
      <c r="A40" s="19" t="s">
        <v>118</v>
      </c>
      <c r="B40" s="19" t="s">
        <v>119</v>
      </c>
      <c r="C40" t="str">
        <f>[1]!EM_S_INFO_INDUSTRY_SW2014(A40,"3")</f>
        <v>医疗服务</v>
      </c>
      <c r="D40" s="20">
        <f>[1]!EM_S_STM07_IS(A40,"83","2015-12-31","1")/1000000</f>
        <v>2101.4821380899998</v>
      </c>
      <c r="E40" s="20">
        <f>[1]!EM_S_STM07_IS(A40,"83","2016-12-31","1")/1000000</f>
        <v>3081.8607484600002</v>
      </c>
      <c r="F40" s="20">
        <f>[1]!EM_S_STM07_IS(A40,"83","2017-12-31","1")/1000000</f>
        <v>6233.0507892700007</v>
      </c>
      <c r="G40" s="3">
        <f t="shared" si="0"/>
        <v>-0.53348230156214926</v>
      </c>
      <c r="H40" s="3">
        <f t="shared" si="1"/>
        <v>2.249591983824839E-2</v>
      </c>
      <c r="I40" s="21">
        <f>[1]!EM_S_STM07_IS(A40,"60","2015-12-31","1")/1000000</f>
        <v>286.16023318999999</v>
      </c>
      <c r="J40" s="21">
        <f>[1]!EM_S_STM07_IS(A40,"60","2016-12-31","1")/1000000</f>
        <v>378.51548367999999</v>
      </c>
      <c r="K40" s="21">
        <f>[1]!EM_S_STM07_IS(A40,"60","2017-12-31","1")/1000000</f>
        <v>694.32619520000003</v>
      </c>
      <c r="L40" s="3">
        <f t="shared" si="2"/>
        <v>-0.67726036053136895</v>
      </c>
      <c r="M40" s="3">
        <f t="shared" si="3"/>
        <v>-0.16565972823719688</v>
      </c>
      <c r="O40" s="80">
        <f>[1]!EM_S_VAL_PE_TTM(A40,"2018-05-21")</f>
        <v>116.876716257344</v>
      </c>
      <c r="P40" s="21">
        <f>[1]!EM_S_VAL_PE_TTM(A40,"2016-12-31")</f>
        <v>115.165517350568</v>
      </c>
      <c r="Q40" s="21">
        <f>[1]!EM_S_VAL_PE_TTM(A40,"2015-12-31")</f>
        <v>314.41223261245</v>
      </c>
      <c r="R40" s="21">
        <f>[1]!EM_S_VAL_PE_TTM(A40,"2014-12-31")</f>
        <v>-356.56707243727197</v>
      </c>
      <c r="S40" s="21">
        <f>[1]!EM_S_VAL_PE_TTM(A40,"2013-12-31")</f>
        <v>26.235233147232499</v>
      </c>
    </row>
    <row r="41" spans="1:19" x14ac:dyDescent="0.2">
      <c r="A41" s="19" t="s">
        <v>120</v>
      </c>
      <c r="B41" s="19" t="s">
        <v>121</v>
      </c>
      <c r="C41" t="str">
        <f>[1]!EM_S_INFO_INDUSTRY_SW2014(A41,"3")</f>
        <v>化学原料药</v>
      </c>
      <c r="D41" s="20">
        <f>[1]!EM_S_STM07_IS(A41,"83","2015-12-31","1")/1000000</f>
        <v>2464.49553358</v>
      </c>
      <c r="E41" s="20">
        <f>[1]!EM_S_STM07_IS(A41,"83","2016-12-31","1")/1000000</f>
        <v>2433.8620719</v>
      </c>
      <c r="F41" s="20">
        <f>[1]!EM_S_STM07_IS(A41,"83","2017-12-31","1")/1000000</f>
        <v>2308.9221702899999</v>
      </c>
      <c r="G41" s="3">
        <f t="shared" si="0"/>
        <v>-1.0124299116239424</v>
      </c>
      <c r="H41" s="3">
        <f t="shared" si="1"/>
        <v>-1.0513340106871649</v>
      </c>
      <c r="I41" s="21">
        <f>[1]!EM_S_STM07_IS(A41,"60","2015-12-31","1")/1000000</f>
        <v>509.49669688</v>
      </c>
      <c r="J41" s="21">
        <f>[1]!EM_S_STM07_IS(A41,"60","2016-12-31","1")/1000000</f>
        <v>224.56249007</v>
      </c>
      <c r="K41" s="21">
        <f>[1]!EM_S_STM07_IS(A41,"60","2017-12-31","1")/1000000</f>
        <v>342.35667144000001</v>
      </c>
      <c r="L41" s="3">
        <f t="shared" si="2"/>
        <v>-1.5592464260413244</v>
      </c>
      <c r="M41" s="3">
        <f t="shared" si="3"/>
        <v>-0.47545032416909194</v>
      </c>
      <c r="O41" s="80">
        <f>[1]!EM_S_VAL_PE_TTM(A41,"2018-05-21")</f>
        <v>35.347138201220602</v>
      </c>
      <c r="P41" s="21">
        <f>[1]!EM_S_VAL_PE_TTM(A41,"2016-12-31")</f>
        <v>27.5129247525024</v>
      </c>
      <c r="Q41" s="21">
        <f>[1]!EM_S_VAL_PE_TTM(A41,"2015-12-31")</f>
        <v>36.508479080355798</v>
      </c>
      <c r="R41" s="21">
        <f>[1]!EM_S_VAL_PE_TTM(A41,"2014-12-31")</f>
        <v>-122.1338421837</v>
      </c>
      <c r="S41" s="21">
        <f>[1]!EM_S_VAL_PE_TTM(A41,"2013-12-31")</f>
        <v>-30.2385130888544</v>
      </c>
    </row>
    <row r="42" spans="1:19" x14ac:dyDescent="0.2">
      <c r="A42" s="19" t="s">
        <v>122</v>
      </c>
      <c r="B42" s="19" t="s">
        <v>123</v>
      </c>
      <c r="C42" t="str">
        <f>[1]!EM_S_INFO_INDUSTRY_SW2014(A42,"3")</f>
        <v>化学原料药</v>
      </c>
      <c r="D42" s="20">
        <f>[1]!EM_S_STM07_IS(A42,"83","2015-12-31","1")/1000000</f>
        <v>1316.2334341199999</v>
      </c>
      <c r="E42" s="20">
        <f>[1]!EM_S_STM07_IS(A42,"83","2016-12-31","1")/1000000</f>
        <v>887.20694879999996</v>
      </c>
      <c r="F42" s="20">
        <f>[1]!EM_S_STM07_IS(A42,"83","2017-12-31","1")/1000000</f>
        <v>9735.8687856800007</v>
      </c>
      <c r="G42" s="3">
        <f t="shared" si="0"/>
        <v>-1.3259501500255051</v>
      </c>
      <c r="H42" s="3">
        <f t="shared" si="1"/>
        <v>8.9736164700336722</v>
      </c>
      <c r="I42" s="21">
        <f>[1]!EM_S_STM07_IS(A42,"60","2015-12-31","1")/1000000</f>
        <v>191.30190236000001</v>
      </c>
      <c r="J42" s="21">
        <f>[1]!EM_S_STM07_IS(A42,"60","2016-12-31","1")/1000000</f>
        <v>247.51871905000002</v>
      </c>
      <c r="K42" s="21">
        <f>[1]!EM_S_STM07_IS(A42,"60","2017-12-31","1")/1000000</f>
        <v>278.16669024999999</v>
      </c>
      <c r="L42" s="3">
        <f t="shared" si="2"/>
        <v>-0.70613561079905618</v>
      </c>
      <c r="M42" s="3">
        <f t="shared" si="3"/>
        <v>-0.87617917821476388</v>
      </c>
      <c r="O42" s="80">
        <f>[1]!EM_S_VAL_PE_TTM(A42,"2018-05-21")</f>
        <v>22.2124540411255</v>
      </c>
      <c r="P42" s="21">
        <f>[1]!EM_S_VAL_PE_TTM(A42,"2016-12-31")</f>
        <v>42.729718370000199</v>
      </c>
      <c r="Q42" s="21">
        <f>[1]!EM_S_VAL_PE_TTM(A42,"2015-12-31")</f>
        <v>185.83093062475001</v>
      </c>
      <c r="R42" s="21">
        <f>[1]!EM_S_VAL_PE_TTM(A42,"2014-12-31")</f>
        <v>365.116138021339</v>
      </c>
      <c r="S42" s="21">
        <f>[1]!EM_S_VAL_PE_TTM(A42,"2013-12-31")</f>
        <v>19.944615614719002</v>
      </c>
    </row>
    <row r="43" spans="1:19" x14ac:dyDescent="0.2">
      <c r="A43" s="19" t="s">
        <v>124</v>
      </c>
      <c r="B43" s="19" t="s">
        <v>125</v>
      </c>
      <c r="C43" t="str">
        <f>[1]!EM_S_INFO_INDUSTRY_SW2014(A43,"3")</f>
        <v>中药</v>
      </c>
      <c r="D43" s="20">
        <f>[1]!EM_S_STM07_IS(A43,"83","2015-12-31","1")/1000000</f>
        <v>468.92366887000003</v>
      </c>
      <c r="E43" s="20">
        <f>[1]!EM_S_STM07_IS(A43,"83","2016-12-31","1")/1000000</f>
        <v>562.84561766000002</v>
      </c>
      <c r="F43" s="20">
        <f>[1]!EM_S_STM07_IS(A43,"83","2017-12-31","1")/1000000</f>
        <v>726.64614073999996</v>
      </c>
      <c r="G43" s="3">
        <f t="shared" si="0"/>
        <v>-0.79970738304523925</v>
      </c>
      <c r="H43" s="3">
        <f t="shared" si="1"/>
        <v>-0.7089778832053597</v>
      </c>
      <c r="I43" s="21">
        <f>[1]!EM_S_STM07_IS(A43,"60","2015-12-31","1")/1000000</f>
        <v>81.928389379999999</v>
      </c>
      <c r="J43" s="21">
        <f>[1]!EM_S_STM07_IS(A43,"60","2016-12-31","1")/1000000</f>
        <v>61.453894750000003</v>
      </c>
      <c r="K43" s="21">
        <f>[1]!EM_S_STM07_IS(A43,"60","2017-12-31","1")/1000000</f>
        <v>80.797936079999999</v>
      </c>
      <c r="L43" s="3">
        <f t="shared" si="2"/>
        <v>-1.2499072029237053</v>
      </c>
      <c r="M43" s="3">
        <f t="shared" si="3"/>
        <v>-0.68522676376016034</v>
      </c>
      <c r="O43" s="80">
        <f>[1]!EM_S_VAL_PE_TTM(A43,"2018-05-21")</f>
        <v>75.508458773394906</v>
      </c>
      <c r="P43" s="21">
        <f>[1]!EM_S_VAL_PE_TTM(A43,"2016-12-31")</f>
        <v>113.133798188135</v>
      </c>
      <c r="Q43" s="21">
        <f>[1]!EM_S_VAL_PE_TTM(A43,"2015-12-31")</f>
        <v>116.200478602887</v>
      </c>
      <c r="R43" s="21">
        <f>[1]!EM_S_VAL_PE_TTM(A43,"2014-12-31")</f>
        <v>202.51571507011201</v>
      </c>
      <c r="S43" s="21">
        <f>[1]!EM_S_VAL_PE_TTM(A43,"2013-12-31")</f>
        <v>185.026235938676</v>
      </c>
    </row>
    <row r="44" spans="1:19" x14ac:dyDescent="0.2">
      <c r="A44" s="19" t="s">
        <v>126</v>
      </c>
      <c r="B44" s="19" t="s">
        <v>127</v>
      </c>
      <c r="C44" t="str">
        <f>[1]!EM_S_INFO_INDUSTRY_SW2014(A44,"3")</f>
        <v>中药</v>
      </c>
      <c r="D44" s="20">
        <f>[1]!EM_S_STM07_IS(A44,"83","2015-12-31","1")/1000000</f>
        <v>633.26002820000008</v>
      </c>
      <c r="E44" s="20">
        <f>[1]!EM_S_STM07_IS(A44,"83","2016-12-31","1")/1000000</f>
        <v>819.51554734000001</v>
      </c>
      <c r="F44" s="20">
        <f>[1]!EM_S_STM07_IS(A44,"83","2017-12-31","1")/1000000</f>
        <v>1327.2308392699999</v>
      </c>
      <c r="G44" s="3">
        <f t="shared" si="0"/>
        <v>-0.70587829509874644</v>
      </c>
      <c r="H44" s="3">
        <f t="shared" si="1"/>
        <v>-0.38046899344624707</v>
      </c>
      <c r="I44" s="21">
        <f>[1]!EM_S_STM07_IS(A44,"60","2015-12-31","1")/1000000</f>
        <v>39.232133879999999</v>
      </c>
      <c r="J44" s="21">
        <f>[1]!EM_S_STM07_IS(A44,"60","2016-12-31","1")/1000000</f>
        <v>162.67377825999998</v>
      </c>
      <c r="K44" s="21">
        <f>[1]!EM_S_STM07_IS(A44,"60","2017-12-31","1")/1000000</f>
        <v>371.41352315</v>
      </c>
      <c r="L44" s="3">
        <f t="shared" si="2"/>
        <v>2.1464422699405814</v>
      </c>
      <c r="M44" s="3">
        <f t="shared" si="3"/>
        <v>0.28318003751270382</v>
      </c>
      <c r="O44" s="80">
        <f>[1]!EM_S_VAL_PE_TTM(A44,"2018-05-21")</f>
        <v>25.375969341665702</v>
      </c>
      <c r="P44" s="21">
        <f>[1]!EM_S_VAL_PE_TTM(A44,"2016-12-31")</f>
        <v>64.908912963803303</v>
      </c>
      <c r="Q44" s="21">
        <f>[1]!EM_S_VAL_PE_TTM(A44,"2015-12-31")</f>
        <v>148.25705252402099</v>
      </c>
      <c r="R44" s="21">
        <f>[1]!EM_S_VAL_PE_TTM(A44,"2014-12-31")</f>
        <v>-206.00640841213499</v>
      </c>
      <c r="S44" s="21">
        <f>[1]!EM_S_VAL_PE_TTM(A44,"2013-12-31")</f>
        <v>96.446086661898605</v>
      </c>
    </row>
    <row r="45" spans="1:19" x14ac:dyDescent="0.2">
      <c r="A45" s="19" t="s">
        <v>128</v>
      </c>
      <c r="B45" s="19" t="s">
        <v>129</v>
      </c>
      <c r="C45" t="str">
        <f>[1]!EM_S_INFO_INDUSTRY_SW2014(A45,"3")</f>
        <v>中药</v>
      </c>
      <c r="D45" s="20">
        <f>[1]!EM_S_STM07_IS(A45,"83","2015-12-31","1")/1000000</f>
        <v>514.47124429999997</v>
      </c>
      <c r="E45" s="20">
        <f>[1]!EM_S_STM07_IS(A45,"83","2016-12-31","1")/1000000</f>
        <v>571.44823137000003</v>
      </c>
      <c r="F45" s="20">
        <f>[1]!EM_S_STM07_IS(A45,"83","2017-12-31","1")/1000000</f>
        <v>801.26268751999999</v>
      </c>
      <c r="G45" s="3">
        <f t="shared" si="0"/>
        <v>-0.88925136691065387</v>
      </c>
      <c r="H45" s="3">
        <f t="shared" si="1"/>
        <v>-0.59783853806137655</v>
      </c>
      <c r="I45" s="21">
        <f>[1]!EM_S_STM07_IS(A45,"60","2015-12-31","1")/1000000</f>
        <v>75.290260110000006</v>
      </c>
      <c r="J45" s="21">
        <f>[1]!EM_S_STM07_IS(A45,"60","2016-12-31","1")/1000000</f>
        <v>69.554648540000002</v>
      </c>
      <c r="K45" s="21">
        <f>[1]!EM_S_STM07_IS(A45,"60","2017-12-31","1")/1000000</f>
        <v>205.88823958</v>
      </c>
      <c r="L45" s="3">
        <f t="shared" si="2"/>
        <v>-1.0761799940871528</v>
      </c>
      <c r="M45" s="3">
        <f t="shared" si="3"/>
        <v>0.96009316273945733</v>
      </c>
      <c r="O45" s="80">
        <f>[1]!EM_S_VAL_PE_TTM(A45,"2018-05-21")</f>
        <v>20.615272189079</v>
      </c>
      <c r="P45" s="21">
        <f>[1]!EM_S_VAL_PE_TTM(A45,"2016-12-31")</f>
        <v>87.897599253837498</v>
      </c>
      <c r="Q45" s="21">
        <f>[1]!EM_S_VAL_PE_TTM(A45,"2015-12-31")</f>
        <v>85.371168727358594</v>
      </c>
      <c r="R45" s="21">
        <f>[1]!EM_S_VAL_PE_TTM(A45,"2014-12-31")</f>
        <v>85.761540019006404</v>
      </c>
      <c r="S45" s="21">
        <f>[1]!EM_S_VAL_PE_TTM(A45,"2013-12-31")</f>
        <v>-197.09864538894001</v>
      </c>
    </row>
    <row r="46" spans="1:19" x14ac:dyDescent="0.2">
      <c r="A46" s="19" t="s">
        <v>130</v>
      </c>
      <c r="B46" s="19" t="s">
        <v>131</v>
      </c>
      <c r="C46" t="str">
        <f>[1]!EM_S_INFO_INDUSTRY_SW2014(A46,"3")</f>
        <v>中药</v>
      </c>
      <c r="D46" s="20">
        <f>[1]!EM_S_STM07_IS(A46,"83","2015-12-31","1")/1000000</f>
        <v>475.80504429000001</v>
      </c>
      <c r="E46" s="20">
        <f>[1]!EM_S_STM07_IS(A46,"83","2016-12-31","1")/1000000</f>
        <v>449.95086863</v>
      </c>
      <c r="F46" s="20">
        <f>[1]!EM_S_STM07_IS(A46,"83","2017-12-31","1")/1000000</f>
        <v>468.08073566000002</v>
      </c>
      <c r="G46" s="3">
        <f t="shared" si="0"/>
        <v>-1.0543377502409201</v>
      </c>
      <c r="H46" s="3">
        <f t="shared" si="1"/>
        <v>-0.95970700737793568</v>
      </c>
      <c r="I46" s="21">
        <f>[1]!EM_S_STM07_IS(A46,"60","2015-12-31","1")/1000000</f>
        <v>66.354921060000009</v>
      </c>
      <c r="J46" s="21">
        <f>[1]!EM_S_STM07_IS(A46,"60","2016-12-31","1")/1000000</f>
        <v>55.172042099999999</v>
      </c>
      <c r="K46" s="21">
        <f>[1]!EM_S_STM07_IS(A46,"60","2017-12-31","1")/1000000</f>
        <v>-214.76169331</v>
      </c>
      <c r="L46" s="3">
        <f t="shared" si="2"/>
        <v>-1.1685312676340633</v>
      </c>
      <c r="M46" s="3">
        <f t="shared" si="3"/>
        <v>-5.8925819153248273</v>
      </c>
      <c r="O46" s="80">
        <f>[1]!EM_S_VAL_PE_TTM(A46,"2018-05-21")</f>
        <v>-24.695184765807401</v>
      </c>
      <c r="P46" s="21">
        <f>[1]!EM_S_VAL_PE_TTM(A46,"2016-12-31")</f>
        <v>151.81549007034499</v>
      </c>
      <c r="Q46" s="21">
        <f>[1]!EM_S_VAL_PE_TTM(A46,"2015-12-31")</f>
        <v>85.878345927250706</v>
      </c>
      <c r="R46" s="21">
        <f>[1]!EM_S_VAL_PE_TTM(A46,"2014-12-31")</f>
        <v>26.8163311609384</v>
      </c>
      <c r="S46" s="21">
        <f>[1]!EM_S_VAL_PE_TTM(A46,"2013-12-31")</f>
        <v>163.68689306400299</v>
      </c>
    </row>
    <row r="47" spans="1:19" x14ac:dyDescent="0.2">
      <c r="A47" s="19" t="s">
        <v>132</v>
      </c>
      <c r="B47" s="19" t="s">
        <v>133</v>
      </c>
      <c r="C47" t="str">
        <f>[1]!EM_S_INFO_INDUSTRY_SW2014(A47,"3")</f>
        <v>医疗服务</v>
      </c>
      <c r="D47" s="20">
        <f>[1]!EM_S_STM07_IS(A47,"83","2015-12-31","1")/1000000</f>
        <v>1181.7282231500001</v>
      </c>
      <c r="E47" s="20">
        <f>[1]!EM_S_STM07_IS(A47,"83","2016-12-31","1")/1000000</f>
        <v>2175.2211873900001</v>
      </c>
      <c r="F47" s="20">
        <f>[1]!EM_S_STM07_IS(A47,"83","2017-12-31","1")/1000000</f>
        <v>3399.3241435</v>
      </c>
      <c r="G47" s="3">
        <f t="shared" si="0"/>
        <v>-0.15928811314012836</v>
      </c>
      <c r="H47" s="3">
        <f t="shared" si="1"/>
        <v>-0.43725127209763248</v>
      </c>
      <c r="I47" s="21">
        <f>[1]!EM_S_STM07_IS(A47,"60","2015-12-31","1")/1000000</f>
        <v>322.11049076</v>
      </c>
      <c r="J47" s="21">
        <f>[1]!EM_S_STM07_IS(A47,"60","2016-12-31","1")/1000000</f>
        <v>396.16789906000002</v>
      </c>
      <c r="K47" s="21">
        <f>[1]!EM_S_STM07_IS(A47,"60","2017-12-31","1")/1000000</f>
        <v>222.70532115</v>
      </c>
      <c r="L47" s="3">
        <f t="shared" si="2"/>
        <v>-0.77008694089637975</v>
      </c>
      <c r="M47" s="3">
        <f t="shared" si="3"/>
        <v>-1.4378511694702678</v>
      </c>
      <c r="O47" s="80">
        <f>[1]!EM_S_VAL_PE_TTM(A47,"2018-05-21")</f>
        <v>119.87484325835899</v>
      </c>
      <c r="P47" s="21">
        <f>[1]!EM_S_VAL_PE_TTM(A47,"2016-12-31")</f>
        <v>66.633957941138306</v>
      </c>
      <c r="Q47" s="21">
        <f>[1]!EM_S_VAL_PE_TTM(A47,"2015-12-31")</f>
        <v>122.78996554197199</v>
      </c>
      <c r="R47" s="21">
        <f>[1]!EM_S_VAL_PE_TTM(A47,"2014-12-31")</f>
        <v>46.773027250875899</v>
      </c>
      <c r="S47" s="21">
        <f>[1]!EM_S_VAL_PE_TTM(A47,"2013-12-31")</f>
        <v>68.951313691311498</v>
      </c>
    </row>
    <row r="48" spans="1:19" x14ac:dyDescent="0.2">
      <c r="A48" s="19" t="s">
        <v>134</v>
      </c>
      <c r="B48" s="19" t="s">
        <v>135</v>
      </c>
      <c r="C48" t="str">
        <f>[1]!EM_S_INFO_INDUSTRY_SW2014(A48,"3")</f>
        <v>医疗器械</v>
      </c>
      <c r="D48" s="20">
        <f>[1]!EM_S_STM07_IS(A48,"83","2015-12-31","1")/1000000</f>
        <v>2103.7372702399998</v>
      </c>
      <c r="E48" s="20">
        <f>[1]!EM_S_STM07_IS(A48,"83","2016-12-31","1")/1000000</f>
        <v>2632.5947373499998</v>
      </c>
      <c r="F48" s="20">
        <f>[1]!EM_S_STM07_IS(A48,"83","2017-12-31","1")/1000000</f>
        <v>3541.5627110500004</v>
      </c>
      <c r="G48" s="3">
        <f t="shared" si="0"/>
        <v>-0.7486104968565459</v>
      </c>
      <c r="H48" s="3">
        <f t="shared" si="1"/>
        <v>-0.65472544603846683</v>
      </c>
      <c r="I48" s="21">
        <f>[1]!EM_S_STM07_IS(A48,"60","2015-12-31","1")/1000000</f>
        <v>366.68105877999994</v>
      </c>
      <c r="J48" s="21">
        <f>[1]!EM_S_STM07_IS(A48,"60","2016-12-31","1")/1000000</f>
        <v>501.58519577999999</v>
      </c>
      <c r="K48" s="21">
        <f>[1]!EM_S_STM07_IS(A48,"60","2017-12-31","1")/1000000</f>
        <v>627.54165991000002</v>
      </c>
      <c r="L48" s="3">
        <f t="shared" si="2"/>
        <v>-0.63209406711967797</v>
      </c>
      <c r="M48" s="3">
        <f t="shared" si="3"/>
        <v>-0.74888321029066862</v>
      </c>
      <c r="O48" s="80">
        <f>[1]!EM_S_VAL_PE_TTM(A48,"2018-05-21")</f>
        <v>33.810622306874698</v>
      </c>
      <c r="P48" s="21">
        <f>[1]!EM_S_VAL_PE_TTM(A48,"2016-12-31")</f>
        <v>44.648530429391101</v>
      </c>
      <c r="Q48" s="21">
        <f>[1]!EM_S_VAL_PE_TTM(A48,"2015-12-31")</f>
        <v>59.689165983102001</v>
      </c>
      <c r="R48" s="21">
        <f>[1]!EM_S_VAL_PE_TTM(A48,"2014-12-31")</f>
        <v>44.178749003811603</v>
      </c>
      <c r="S48" s="21">
        <f>[1]!EM_S_VAL_PE_TTM(A48,"2013-12-31")</f>
        <v>45.767127401836397</v>
      </c>
    </row>
    <row r="49" spans="1:19" x14ac:dyDescent="0.2">
      <c r="A49" s="19" t="s">
        <v>136</v>
      </c>
      <c r="B49" s="19" t="s">
        <v>137</v>
      </c>
      <c r="C49" t="str">
        <f>[1]!EM_S_INFO_INDUSTRY_SW2014(A49,"3")</f>
        <v>生物制品</v>
      </c>
      <c r="D49" s="20">
        <f>[1]!EM_S_STM07_IS(A49,"83","2015-12-31","1")/1000000</f>
        <v>2013.3216292499999</v>
      </c>
      <c r="E49" s="20">
        <f>[1]!EM_S_STM07_IS(A49,"83","2016-12-31","1")/1000000</f>
        <v>2326.2503487499998</v>
      </c>
      <c r="F49" s="20">
        <f>[1]!EM_S_STM07_IS(A49,"83","2017-12-31","1")/1000000</f>
        <v>1927.74842511</v>
      </c>
      <c r="G49" s="3">
        <f t="shared" si="0"/>
        <v>-0.84457092450917948</v>
      </c>
      <c r="H49" s="3">
        <f t="shared" si="1"/>
        <v>-1.1713065508422742</v>
      </c>
      <c r="I49" s="21">
        <f>[1]!EM_S_STM07_IS(A49,"60","2015-12-31","1")/1000000</f>
        <v>1480.42823486</v>
      </c>
      <c r="J49" s="21">
        <f>[1]!EM_S_STM07_IS(A49,"60","2016-12-31","1")/1000000</f>
        <v>1650.4126922</v>
      </c>
      <c r="K49" s="21">
        <f>[1]!EM_S_STM07_IS(A49,"60","2017-12-31","1")/1000000</f>
        <v>831.95499473999996</v>
      </c>
      <c r="L49" s="3">
        <f t="shared" si="2"/>
        <v>-0.88517886018563063</v>
      </c>
      <c r="M49" s="3">
        <f t="shared" si="3"/>
        <v>-1.4959109326583013</v>
      </c>
      <c r="O49" s="80">
        <f>[1]!EM_S_VAL_PE_TTM(A49,"2018-05-21")</f>
        <v>-1283.7404144535201</v>
      </c>
      <c r="P49" s="21">
        <f>[1]!EM_S_VAL_PE_TTM(A49,"2016-12-31")</f>
        <v>76.023896375004696</v>
      </c>
      <c r="Q49" s="21">
        <f>[1]!EM_S_VAL_PE_TTM(A49,"2015-12-31")</f>
        <v>80.635793390955897</v>
      </c>
      <c r="R49" s="21">
        <f>[1]!EM_S_VAL_PE_TTM(A49,"2014-12-31")</f>
        <v>195.791358093664</v>
      </c>
      <c r="S49" s="21">
        <f>[1]!EM_S_VAL_PE_TTM(A49,"2013-12-31")</f>
        <v>100.54508155385901</v>
      </c>
    </row>
    <row r="50" spans="1:19" x14ac:dyDescent="0.2">
      <c r="A50" s="19" t="s">
        <v>138</v>
      </c>
      <c r="B50" s="19" t="s">
        <v>139</v>
      </c>
      <c r="C50" t="str">
        <f>[1]!EM_S_INFO_INDUSTRY_SW2014(A50,"3")</f>
        <v>化学制剂</v>
      </c>
      <c r="D50" s="20">
        <f>[1]!EM_S_STM07_IS(A50,"83","2015-12-31","1")/1000000</f>
        <v>2766.5676228699999</v>
      </c>
      <c r="E50" s="20">
        <f>[1]!EM_S_STM07_IS(A50,"83","2016-12-31","1")/1000000</f>
        <v>3017.7857600000002</v>
      </c>
      <c r="F50" s="20">
        <f>[1]!EM_S_STM07_IS(A50,"83","2017-12-31","1")/1000000</f>
        <v>3393.6769559899999</v>
      </c>
      <c r="G50" s="3">
        <f t="shared" si="0"/>
        <v>-0.90919501296361227</v>
      </c>
      <c r="H50" s="3">
        <f t="shared" si="1"/>
        <v>-0.87544139117748387</v>
      </c>
      <c r="I50" s="21">
        <f>[1]!EM_S_STM07_IS(A50,"60","2015-12-31","1")/1000000</f>
        <v>255.28136952</v>
      </c>
      <c r="J50" s="21">
        <f>[1]!EM_S_STM07_IS(A50,"60","2016-12-31","1")/1000000</f>
        <v>301.68583883999997</v>
      </c>
      <c r="K50" s="21">
        <f>[1]!EM_S_STM07_IS(A50,"60","2017-12-31","1")/1000000</f>
        <v>375.25198417000001</v>
      </c>
      <c r="L50" s="3">
        <f t="shared" si="2"/>
        <v>-0.81822226429114941</v>
      </c>
      <c r="M50" s="3">
        <f t="shared" si="3"/>
        <v>-0.75614982256752172</v>
      </c>
      <c r="O50" s="80">
        <f>[1]!EM_S_VAL_PE_TTM(A50,"2018-05-21")</f>
        <v>45.759550587116699</v>
      </c>
      <c r="P50" s="21">
        <f>[1]!EM_S_VAL_PE_TTM(A50,"2016-12-31")</f>
        <v>44.4390370624252</v>
      </c>
      <c r="Q50" s="21">
        <f>[1]!EM_S_VAL_PE_TTM(A50,"2015-12-31")</f>
        <v>55.2973919153048</v>
      </c>
      <c r="R50" s="21">
        <f>[1]!EM_S_VAL_PE_TTM(A50,"2014-12-31")</f>
        <v>45.8010242521976</v>
      </c>
      <c r="S50" s="21">
        <f>[1]!EM_S_VAL_PE_TTM(A50,"2013-12-31")</f>
        <v>54.5348361204029</v>
      </c>
    </row>
    <row r="51" spans="1:19" x14ac:dyDescent="0.2">
      <c r="A51" s="19" t="s">
        <v>140</v>
      </c>
      <c r="B51" s="19" t="s">
        <v>141</v>
      </c>
      <c r="C51" t="str">
        <f>[1]!EM_S_INFO_INDUSTRY_SW2014(A51,"3")</f>
        <v>中药</v>
      </c>
      <c r="D51" s="20">
        <f>[1]!EM_S_STM07_IS(A51,"83","2015-12-31","1")/1000000</f>
        <v>1371.8212074600001</v>
      </c>
      <c r="E51" s="20">
        <f>[1]!EM_S_STM07_IS(A51,"83","2016-12-31","1")/1000000</f>
        <v>1525.2239964100002</v>
      </c>
      <c r="F51" s="20">
        <f>[1]!EM_S_STM07_IS(A51,"83","2017-12-31","1")/1000000</f>
        <v>1616.01618796</v>
      </c>
      <c r="G51" s="3">
        <f t="shared" si="0"/>
        <v>-0.88817581466462858</v>
      </c>
      <c r="H51" s="3">
        <f t="shared" si="1"/>
        <v>-0.94047288020402098</v>
      </c>
      <c r="I51" s="21">
        <f>[1]!EM_S_STM07_IS(A51,"60","2015-12-31","1")/1000000</f>
        <v>376.67283542000001</v>
      </c>
      <c r="J51" s="21">
        <f>[1]!EM_S_STM07_IS(A51,"60","2016-12-31","1")/1000000</f>
        <v>393.66003616</v>
      </c>
      <c r="K51" s="21">
        <f>[1]!EM_S_STM07_IS(A51,"60","2017-12-31","1")/1000000</f>
        <v>464.40233376999998</v>
      </c>
      <c r="L51" s="3">
        <f t="shared" si="2"/>
        <v>-0.9549019755537751</v>
      </c>
      <c r="M51" s="3">
        <f t="shared" si="3"/>
        <v>-0.82029596323756027</v>
      </c>
      <c r="O51" s="80">
        <f>[1]!EM_S_VAL_PE_TTM(A51,"2018-05-21")</f>
        <v>20.536743984631499</v>
      </c>
      <c r="P51" s="21">
        <f>[1]!EM_S_VAL_PE_TTM(A51,"2016-12-31")</f>
        <v>26.692758496739099</v>
      </c>
      <c r="Q51" s="21">
        <f>[1]!EM_S_VAL_PE_TTM(A51,"2015-12-31")</f>
        <v>34.064649386633199</v>
      </c>
      <c r="R51" s="21">
        <f>[1]!EM_S_VAL_PE_TTM(A51,"2014-12-31")</f>
        <v>24.980279398480999</v>
      </c>
      <c r="S51" s="21">
        <f>[1]!EM_S_VAL_PE_TTM(A51,"2013-12-31")</f>
        <v>24.146855116527401</v>
      </c>
    </row>
    <row r="52" spans="1:19" x14ac:dyDescent="0.2">
      <c r="A52" s="19" t="s">
        <v>142</v>
      </c>
      <c r="B52" s="19" t="s">
        <v>143</v>
      </c>
      <c r="C52" t="str">
        <f>[1]!EM_S_INFO_INDUSTRY_SW2014(A52,"3")</f>
        <v>中药</v>
      </c>
      <c r="D52" s="20">
        <f>[1]!EM_S_STM07_IS(A52,"83","2015-12-31","1")/1000000</f>
        <v>994.72783002999995</v>
      </c>
      <c r="E52" s="20">
        <f>[1]!EM_S_STM07_IS(A52,"83","2016-12-31","1")/1000000</f>
        <v>968.35394386999997</v>
      </c>
      <c r="F52" s="20">
        <f>[1]!EM_S_STM07_IS(A52,"83","2017-12-31","1")/1000000</f>
        <v>1053.1508987300001</v>
      </c>
      <c r="G52" s="3">
        <f t="shared" si="0"/>
        <v>-1.0265136707386628</v>
      </c>
      <c r="H52" s="3">
        <f t="shared" si="1"/>
        <v>-0.91243185882931255</v>
      </c>
      <c r="I52" s="21">
        <f>[1]!EM_S_STM07_IS(A52,"60","2015-12-31","1")/1000000</f>
        <v>261.35737653000001</v>
      </c>
      <c r="J52" s="21">
        <f>[1]!EM_S_STM07_IS(A52,"60","2016-12-31","1")/1000000</f>
        <v>287.78557618000002</v>
      </c>
      <c r="K52" s="21">
        <f>[1]!EM_S_STM07_IS(A52,"60","2017-12-31","1")/1000000</f>
        <v>300.77261823999999</v>
      </c>
      <c r="L52" s="3">
        <f t="shared" si="2"/>
        <v>-0.8988809881669193</v>
      </c>
      <c r="M52" s="3">
        <f t="shared" si="3"/>
        <v>-0.95487250531320234</v>
      </c>
      <c r="O52" s="80">
        <f>[1]!EM_S_VAL_PE_TTM(A52,"2018-05-21")</f>
        <v>43.769235118487799</v>
      </c>
      <c r="P52" s="21">
        <f>[1]!EM_S_VAL_PE_TTM(A52,"2016-12-31")</f>
        <v>64.508356255556293</v>
      </c>
      <c r="Q52" s="21">
        <f>[1]!EM_S_VAL_PE_TTM(A52,"2015-12-31")</f>
        <v>66.900273727200002</v>
      </c>
      <c r="R52" s="21">
        <f>[1]!EM_S_VAL_PE_TTM(A52,"2014-12-31")</f>
        <v>38.9752911182388</v>
      </c>
      <c r="S52" s="21">
        <f>[1]!EM_S_VAL_PE_TTM(A52,"2013-12-31")</f>
        <v>38.435992819189103</v>
      </c>
    </row>
    <row r="53" spans="1:19" x14ac:dyDescent="0.2">
      <c r="A53" s="19" t="s">
        <v>144</v>
      </c>
      <c r="B53" s="19" t="s">
        <v>145</v>
      </c>
      <c r="C53" t="str">
        <f>[1]!EM_S_INFO_INDUSTRY_SW2014(A53,"3")</f>
        <v>化学制剂</v>
      </c>
      <c r="D53" s="20">
        <f>[1]!EM_S_STM07_IS(A53,"83","2015-12-31","1")/1000000</f>
        <v>3477.69286818</v>
      </c>
      <c r="E53" s="20">
        <f>[1]!EM_S_STM07_IS(A53,"83","2016-12-31","1")/1000000</f>
        <v>3833.4902236999997</v>
      </c>
      <c r="F53" s="20">
        <f>[1]!EM_S_STM07_IS(A53,"83","2017-12-31","1")/1000000</f>
        <v>4153.7766092299998</v>
      </c>
      <c r="G53" s="3">
        <f t="shared" si="0"/>
        <v>-0.89769155327790606</v>
      </c>
      <c r="H53" s="3">
        <f t="shared" si="1"/>
        <v>-0.91645044937120856</v>
      </c>
      <c r="I53" s="21">
        <f>[1]!EM_S_STM07_IS(A53,"60","2015-12-31","1")/1000000</f>
        <v>1269.6736983699998</v>
      </c>
      <c r="J53" s="21">
        <f>[1]!EM_S_STM07_IS(A53,"60","2016-12-31","1")/1000000</f>
        <v>1390.0387631600001</v>
      </c>
      <c r="K53" s="21">
        <f>[1]!EM_S_STM07_IS(A53,"60","2017-12-31","1")/1000000</f>
        <v>1436.8804524100001</v>
      </c>
      <c r="L53" s="3">
        <f t="shared" si="2"/>
        <v>-0.90520000142987578</v>
      </c>
      <c r="M53" s="3">
        <f t="shared" si="3"/>
        <v>-0.96630188273058382</v>
      </c>
      <c r="O53" s="80">
        <f>[1]!EM_S_VAL_PE_TTM(A53,"2018-05-21")</f>
        <v>29.595780911811399</v>
      </c>
      <c r="P53" s="21">
        <f>[1]!EM_S_VAL_PE_TTM(A53,"2016-12-31")</f>
        <v>22.1700759851215</v>
      </c>
      <c r="Q53" s="21">
        <f>[1]!EM_S_VAL_PE_TTM(A53,"2015-12-31")</f>
        <v>25.892215793638801</v>
      </c>
      <c r="R53" s="21">
        <f>[1]!EM_S_VAL_PE_TTM(A53,"2014-12-31")</f>
        <v>23.429592355364498</v>
      </c>
      <c r="S53" s="21">
        <f>[1]!EM_S_VAL_PE_TTM(A53,"2013-12-31")</f>
        <v>28.367355188616099</v>
      </c>
    </row>
    <row r="54" spans="1:19" x14ac:dyDescent="0.2">
      <c r="A54" s="19" t="s">
        <v>146</v>
      </c>
      <c r="B54" s="19" t="s">
        <v>147</v>
      </c>
      <c r="C54" t="str">
        <f>[1]!EM_S_INFO_INDUSTRY_SW2014(A54,"3")</f>
        <v>中药</v>
      </c>
      <c r="D54" s="20">
        <f>[1]!EM_S_STM07_IS(A54,"83","2015-12-31","1")/1000000</f>
        <v>1577.7365936400001</v>
      </c>
      <c r="E54" s="20">
        <f>[1]!EM_S_STM07_IS(A54,"83","2016-12-31","1")/1000000</f>
        <v>1692.4858232399999</v>
      </c>
      <c r="F54" s="20">
        <f>[1]!EM_S_STM07_IS(A54,"83","2017-12-31","1")/1000000</f>
        <v>1964.23500156</v>
      </c>
      <c r="G54" s="3">
        <f t="shared" si="0"/>
        <v>-0.92726971659111901</v>
      </c>
      <c r="H54" s="3">
        <f t="shared" si="1"/>
        <v>-0.83943784072602823</v>
      </c>
      <c r="I54" s="21">
        <f>[1]!EM_S_STM07_IS(A54,"60","2015-12-31","1")/1000000</f>
        <v>295.63280397000005</v>
      </c>
      <c r="J54" s="21">
        <f>[1]!EM_S_STM07_IS(A54,"60","2016-12-31","1")/1000000</f>
        <v>420.48712710000001</v>
      </c>
      <c r="K54" s="21">
        <f>[1]!EM_S_STM07_IS(A54,"60","2017-12-31","1")/1000000</f>
        <v>423.00147155000002</v>
      </c>
      <c r="L54" s="3">
        <f t="shared" si="2"/>
        <v>-0.5776709436390226</v>
      </c>
      <c r="M54" s="3">
        <f t="shared" si="3"/>
        <v>-0.99402040089231547</v>
      </c>
      <c r="O54" s="80">
        <f>[1]!EM_S_VAL_PE_TTM(A54,"2018-05-21")</f>
        <v>23.201624953457099</v>
      </c>
      <c r="P54" s="21">
        <f>[1]!EM_S_VAL_PE_TTM(A54,"2016-12-31")</f>
        <v>26.487431499660399</v>
      </c>
      <c r="Q54" s="21">
        <f>[1]!EM_S_VAL_PE_TTM(A54,"2015-12-31")</f>
        <v>35.4245185047589</v>
      </c>
      <c r="R54" s="21">
        <f>[1]!EM_S_VAL_PE_TTM(A54,"2014-12-31")</f>
        <v>32.389125761458097</v>
      </c>
      <c r="S54" s="21">
        <f>[1]!EM_S_VAL_PE_TTM(A54,"2013-12-31")</f>
        <v>37.956286539348497</v>
      </c>
    </row>
    <row r="55" spans="1:19" x14ac:dyDescent="0.2">
      <c r="A55" s="19" t="s">
        <v>148</v>
      </c>
      <c r="B55" s="19" t="s">
        <v>149</v>
      </c>
      <c r="C55" t="str">
        <f>[1]!EM_S_INFO_INDUSTRY_SW2014(A55,"3")</f>
        <v>化学制剂</v>
      </c>
      <c r="D55" s="20">
        <f>[1]!EM_S_STM07_IS(A55,"83","2015-12-31","1")/1000000</f>
        <v>2480.2461536399996</v>
      </c>
      <c r="E55" s="20">
        <f>[1]!EM_S_STM07_IS(A55,"83","2016-12-31","1")/1000000</f>
        <v>2503.7303451500002</v>
      </c>
      <c r="F55" s="20">
        <f>[1]!EM_S_STM07_IS(A55,"83","2017-12-31","1")/1000000</f>
        <v>2852.5552627399998</v>
      </c>
      <c r="G55" s="3">
        <f t="shared" si="0"/>
        <v>-0.99053150773944953</v>
      </c>
      <c r="H55" s="3">
        <f t="shared" si="1"/>
        <v>-0.86067792074106075</v>
      </c>
      <c r="I55" s="21">
        <f>[1]!EM_S_STM07_IS(A55,"60","2015-12-31","1")/1000000</f>
        <v>104.60188624</v>
      </c>
      <c r="J55" s="21">
        <f>[1]!EM_S_STM07_IS(A55,"60","2016-12-31","1")/1000000</f>
        <v>146.4125842</v>
      </c>
      <c r="K55" s="21">
        <f>[1]!EM_S_STM07_IS(A55,"60","2017-12-31","1")/1000000</f>
        <v>230.09834891</v>
      </c>
      <c r="L55" s="3">
        <f t="shared" si="2"/>
        <v>-0.60028734219888769</v>
      </c>
      <c r="M55" s="3">
        <f t="shared" si="3"/>
        <v>-0.42842505535121889</v>
      </c>
      <c r="O55" s="80">
        <f>[1]!EM_S_VAL_PE_TTM(A55,"2018-05-21")</f>
        <v>36.665092036383399</v>
      </c>
      <c r="P55" s="21">
        <f>[1]!EM_S_VAL_PE_TTM(A55,"2016-12-31")</f>
        <v>58.3458486381288</v>
      </c>
      <c r="Q55" s="21">
        <f>[1]!EM_S_VAL_PE_TTM(A55,"2015-12-31")</f>
        <v>105.333226291245</v>
      </c>
      <c r="R55" s="21">
        <f>[1]!EM_S_VAL_PE_TTM(A55,"2014-12-31")</f>
        <v>123.84617580288899</v>
      </c>
      <c r="S55" s="21">
        <f>[1]!EM_S_VAL_PE_TTM(A55,"2013-12-31")</f>
        <v>61.874690384951002</v>
      </c>
    </row>
    <row r="56" spans="1:19" x14ac:dyDescent="0.2">
      <c r="A56" s="19" t="s">
        <v>150</v>
      </c>
      <c r="B56" s="19" t="s">
        <v>151</v>
      </c>
      <c r="C56" t="str">
        <f>[1]!EM_S_INFO_INDUSTRY_SW2014(A56,"3")</f>
        <v>中药</v>
      </c>
      <c r="D56" s="20">
        <f>[1]!EM_S_STM07_IS(A56,"83","2015-12-31","1")/1000000</f>
        <v>780.33401000000003</v>
      </c>
      <c r="E56" s="20">
        <f>[1]!EM_S_STM07_IS(A56,"83","2016-12-31","1")/1000000</f>
        <v>881.48717096000007</v>
      </c>
      <c r="F56" s="20">
        <f>[1]!EM_S_STM07_IS(A56,"83","2017-12-31","1")/1000000</f>
        <v>1120.9203178099999</v>
      </c>
      <c r="G56" s="3">
        <f t="shared" si="0"/>
        <v>-0.87037196935707051</v>
      </c>
      <c r="H56" s="3">
        <f t="shared" si="1"/>
        <v>-0.72837591432074877</v>
      </c>
      <c r="I56" s="21">
        <f>[1]!EM_S_STM07_IS(A56,"60","2015-12-31","1")/1000000</f>
        <v>81.841950230000009</v>
      </c>
      <c r="J56" s="21">
        <f>[1]!EM_S_STM07_IS(A56,"60","2016-12-31","1")/1000000</f>
        <v>173.45955759</v>
      </c>
      <c r="K56" s="21">
        <f>[1]!EM_S_STM07_IS(A56,"60","2017-12-31","1")/1000000</f>
        <v>190.32626341999998</v>
      </c>
      <c r="L56" s="3">
        <f t="shared" si="2"/>
        <v>0.11944555454174188</v>
      </c>
      <c r="M56" s="3">
        <f t="shared" si="3"/>
        <v>-0.90276289145238575</v>
      </c>
      <c r="O56" s="80">
        <f>[1]!EM_S_VAL_PE_TTM(A56,"2018-05-21")</f>
        <v>32.572647245506602</v>
      </c>
      <c r="P56" s="21">
        <f>[1]!EM_S_VAL_PE_TTM(A56,"2016-12-31")</f>
        <v>59.571671506257204</v>
      </c>
      <c r="Q56" s="21">
        <f>[1]!EM_S_VAL_PE_TTM(A56,"2015-12-31")</f>
        <v>186.25527683032999</v>
      </c>
      <c r="R56" s="21">
        <f>[1]!EM_S_VAL_PE_TTM(A56,"2014-12-31")</f>
        <v>136.293865496634</v>
      </c>
      <c r="S56" s="21">
        <f>[1]!EM_S_VAL_PE_TTM(A56,"2013-12-31")</f>
        <v>65.280887873920094</v>
      </c>
    </row>
    <row r="57" spans="1:19" x14ac:dyDescent="0.2">
      <c r="A57" s="19" t="s">
        <v>152</v>
      </c>
      <c r="B57" s="19" t="s">
        <v>153</v>
      </c>
      <c r="C57" t="str">
        <f>[1]!EM_S_INFO_INDUSTRY_SW2014(A57,"3")</f>
        <v>化学原料药</v>
      </c>
      <c r="D57" s="20">
        <f>[1]!EM_S_STM07_IS(A57,"83","2015-12-31","1")/1000000</f>
        <v>555.89365177000002</v>
      </c>
      <c r="E57" s="20">
        <f>[1]!EM_S_STM07_IS(A57,"83","2016-12-31","1")/1000000</f>
        <v>549.39972497000008</v>
      </c>
      <c r="F57" s="20">
        <f>[1]!EM_S_STM07_IS(A57,"83","2017-12-31","1")/1000000</f>
        <v>932.77172882000002</v>
      </c>
      <c r="G57" s="3">
        <f t="shared" si="0"/>
        <v>-1.0116819589130455</v>
      </c>
      <c r="H57" s="3">
        <f t="shared" si="1"/>
        <v>-0.30219840595855063</v>
      </c>
      <c r="I57" s="21">
        <f>[1]!EM_S_STM07_IS(A57,"60","2015-12-31","1")/1000000</f>
        <v>17.18260355</v>
      </c>
      <c r="J57" s="21">
        <f>[1]!EM_S_STM07_IS(A57,"60","2016-12-31","1")/1000000</f>
        <v>61.988681110000002</v>
      </c>
      <c r="K57" s="21">
        <f>[1]!EM_S_STM07_IS(A57,"60","2017-12-31","1")/1000000</f>
        <v>132.95536888000001</v>
      </c>
      <c r="L57" s="3">
        <f t="shared" si="2"/>
        <v>1.6076419344494512</v>
      </c>
      <c r="M57" s="3">
        <f t="shared" si="3"/>
        <v>0.14483300014188671</v>
      </c>
      <c r="O57" s="80">
        <f>[1]!EM_S_VAL_PE_TTM(A57,"2018-05-21")</f>
        <v>34.864121338782397</v>
      </c>
      <c r="P57" s="21">
        <f>[1]!EM_S_VAL_PE_TTM(A57,"2016-12-31")</f>
        <v>93.016352729332695</v>
      </c>
      <c r="Q57" s="21">
        <f>[1]!EM_S_VAL_PE_TTM(A57,"2015-12-31")</f>
        <v>210.80384300139201</v>
      </c>
      <c r="R57" s="21">
        <f>[1]!EM_S_VAL_PE_TTM(A57,"2014-12-31")</f>
        <v>79.086293934333099</v>
      </c>
      <c r="S57" s="21">
        <f>[1]!EM_S_VAL_PE_TTM(A57,"2013-12-31")</f>
        <v>41.2354081109468</v>
      </c>
    </row>
    <row r="58" spans="1:19" x14ac:dyDescent="0.2">
      <c r="A58" s="19" t="s">
        <v>154</v>
      </c>
      <c r="B58" s="19" t="s">
        <v>155</v>
      </c>
      <c r="C58" t="str">
        <f>[1]!EM_S_INFO_INDUSTRY_SW2014(A58,"3")</f>
        <v>化学制剂</v>
      </c>
      <c r="D58" s="20">
        <f>[1]!EM_S_STM07_IS(A58,"83","2015-12-31","1")/1000000</f>
        <v>463.14551902999995</v>
      </c>
      <c r="E58" s="20">
        <f>[1]!EM_S_STM07_IS(A58,"83","2016-12-31","1")/1000000</f>
        <v>862.87454746000003</v>
      </c>
      <c r="F58" s="20">
        <f>[1]!EM_S_STM07_IS(A58,"83","2017-12-31","1")/1000000</f>
        <v>1082.9510505200001</v>
      </c>
      <c r="G58" s="3">
        <f t="shared" si="0"/>
        <v>-0.13692562703147326</v>
      </c>
      <c r="H58" s="3">
        <f t="shared" si="1"/>
        <v>-0.74494959469157118</v>
      </c>
      <c r="I58" s="21">
        <f>[1]!EM_S_STM07_IS(A58,"60","2015-12-31","1")/1000000</f>
        <v>56.488998989999999</v>
      </c>
      <c r="J58" s="21">
        <f>[1]!EM_S_STM07_IS(A58,"60","2016-12-31","1")/1000000</f>
        <v>127.27026572</v>
      </c>
      <c r="K58" s="21">
        <f>[1]!EM_S_STM07_IS(A58,"60","2017-12-31","1")/1000000</f>
        <v>203.04214784000001</v>
      </c>
      <c r="L58" s="3">
        <f t="shared" si="2"/>
        <v>0.25300975403246384</v>
      </c>
      <c r="M58" s="3">
        <f t="shared" si="3"/>
        <v>-0.40463798286788066</v>
      </c>
      <c r="O58" s="80">
        <f>[1]!EM_S_VAL_PE_TTM(A58,"2018-05-21")</f>
        <v>45.323136826267103</v>
      </c>
      <c r="P58" s="21">
        <f>[1]!EM_S_VAL_PE_TTM(A58,"2016-12-31")</f>
        <v>80.272799938947898</v>
      </c>
      <c r="Q58" s="21">
        <f>[1]!EM_S_VAL_PE_TTM(A58,"2015-12-31")</f>
        <v>129.743079088239</v>
      </c>
      <c r="R58" s="21">
        <f>[1]!EM_S_VAL_PE_TTM(A58,"2014-12-31")</f>
        <v>81.753592191345007</v>
      </c>
      <c r="S58" s="21">
        <f>[1]!EM_S_VAL_PE_TTM(A58,"2013-12-31")</f>
        <v>-191.70508237750201</v>
      </c>
    </row>
    <row r="59" spans="1:19" x14ac:dyDescent="0.2">
      <c r="A59" s="19" t="s">
        <v>156</v>
      </c>
      <c r="B59" s="19" t="s">
        <v>157</v>
      </c>
      <c r="C59" t="str">
        <f>[1]!EM_S_INFO_INDUSTRY_SW2014(A59,"3")</f>
        <v>中药</v>
      </c>
      <c r="D59" s="20">
        <f>[1]!EM_S_STM07_IS(A59,"83","2015-12-31","1")/1000000</f>
        <v>4179.7560991500004</v>
      </c>
      <c r="E59" s="20">
        <f>[1]!EM_S_STM07_IS(A59,"83","2016-12-31","1")/1000000</f>
        <v>5157.0317752800001</v>
      </c>
      <c r="F59" s="20">
        <f>[1]!EM_S_STM07_IS(A59,"83","2017-12-31","1")/1000000</f>
        <v>6002.4710309600005</v>
      </c>
      <c r="G59" s="3">
        <f t="shared" si="0"/>
        <v>-0.76618834856686024</v>
      </c>
      <c r="H59" s="3">
        <f t="shared" si="1"/>
        <v>-0.83606087910247606</v>
      </c>
      <c r="I59" s="21">
        <f>[1]!EM_S_STM07_IS(A59,"60","2015-12-31","1")/1000000</f>
        <v>168.40906308000001</v>
      </c>
      <c r="J59" s="21">
        <f>[1]!EM_S_STM07_IS(A59,"60","2016-12-31","1")/1000000</f>
        <v>242.70378688</v>
      </c>
      <c r="K59" s="21">
        <f>[1]!EM_S_STM07_IS(A59,"60","2017-12-31","1")/1000000</f>
        <v>331.48649160000002</v>
      </c>
      <c r="L59" s="3">
        <f t="shared" si="2"/>
        <v>-0.55884367241739552</v>
      </c>
      <c r="M59" s="3">
        <f t="shared" si="3"/>
        <v>-0.6341931625323306</v>
      </c>
      <c r="O59" s="80">
        <f>[1]!EM_S_VAL_PE_TTM(A59,"2018-05-21")</f>
        <v>46.197525749544198</v>
      </c>
      <c r="P59" s="21">
        <f>[1]!EM_S_VAL_PE_TTM(A59,"2016-12-31")</f>
        <v>69.276259382200294</v>
      </c>
      <c r="Q59" s="21">
        <f>[1]!EM_S_VAL_PE_TTM(A59,"2015-12-31")</f>
        <v>94.771663105706395</v>
      </c>
      <c r="R59" s="21">
        <f>[1]!EM_S_VAL_PE_TTM(A59,"2014-12-31")</f>
        <v>101.447219968577</v>
      </c>
      <c r="S59" s="21">
        <f>[1]!EM_S_VAL_PE_TTM(A59,"2013-12-31")</f>
        <v>114.81023325788701</v>
      </c>
    </row>
    <row r="60" spans="1:19" x14ac:dyDescent="0.2">
      <c r="A60" s="19" t="s">
        <v>158</v>
      </c>
      <c r="B60" s="19" t="s">
        <v>159</v>
      </c>
      <c r="C60" t="str">
        <f>[1]!EM_S_INFO_INDUSTRY_SW2014(A60,"3")</f>
        <v>化学制剂</v>
      </c>
      <c r="D60" s="20">
        <f>[1]!EM_S_STM07_IS(A60,"83","2015-12-31","1")/1000000</f>
        <v>774.78219271</v>
      </c>
      <c r="E60" s="20">
        <f>[1]!EM_S_STM07_IS(A60,"83","2016-12-31","1")/1000000</f>
        <v>846.85322372999997</v>
      </c>
      <c r="F60" s="20">
        <f>[1]!EM_S_STM07_IS(A60,"83","2017-12-31","1")/1000000</f>
        <v>1029.4334314</v>
      </c>
      <c r="G60" s="3">
        <f t="shared" si="0"/>
        <v>-0.90697897848179365</v>
      </c>
      <c r="H60" s="3">
        <f t="shared" si="1"/>
        <v>-0.78440159102681573</v>
      </c>
      <c r="I60" s="21">
        <f>[1]!EM_S_STM07_IS(A60,"60","2015-12-31","1")/1000000</f>
        <v>114.21651345000001</v>
      </c>
      <c r="J60" s="21">
        <f>[1]!EM_S_STM07_IS(A60,"60","2016-12-31","1")/1000000</f>
        <v>115.60630574</v>
      </c>
      <c r="K60" s="21">
        <f>[1]!EM_S_STM07_IS(A60,"60","2017-12-31","1")/1000000</f>
        <v>116.81724426999999</v>
      </c>
      <c r="L60" s="3">
        <f t="shared" si="2"/>
        <v>-0.98783194961901555</v>
      </c>
      <c r="M60" s="3">
        <f t="shared" si="3"/>
        <v>-0.98952532457248998</v>
      </c>
      <c r="O60" s="80">
        <f>[1]!EM_S_VAL_PE_TTM(A60,"2018-05-21")</f>
        <v>46.378809446004198</v>
      </c>
      <c r="P60" s="21">
        <f>[1]!EM_S_VAL_PE_TTM(A60,"2016-12-31")</f>
        <v>101.86068857785899</v>
      </c>
      <c r="Q60" s="21">
        <f>[1]!EM_S_VAL_PE_TTM(A60,"2015-12-31")</f>
        <v>84.543457224607806</v>
      </c>
      <c r="R60" s="21">
        <f>[1]!EM_S_VAL_PE_TTM(A60,"2014-12-31")</f>
        <v>43.466514056121902</v>
      </c>
      <c r="S60" s="21">
        <f>[1]!EM_S_VAL_PE_TTM(A60,"2013-12-31")</f>
        <v>24.342737583386299</v>
      </c>
    </row>
    <row r="61" spans="1:19" x14ac:dyDescent="0.2">
      <c r="A61" s="19" t="s">
        <v>160</v>
      </c>
      <c r="B61" s="19" t="s">
        <v>161</v>
      </c>
      <c r="C61" t="str">
        <f>[1]!EM_S_INFO_INDUSTRY_SW2014(A61,"3")</f>
        <v>化学原料药</v>
      </c>
      <c r="D61" s="20">
        <f>[1]!EM_S_STM07_IS(A61,"83","2015-12-31","1")/1000000</f>
        <v>2292.29999959</v>
      </c>
      <c r="E61" s="20">
        <f>[1]!EM_S_STM07_IS(A61,"83","2016-12-31","1")/1000000</f>
        <v>2260.9324157600004</v>
      </c>
      <c r="F61" s="20">
        <f>[1]!EM_S_STM07_IS(A61,"83","2017-12-31","1")/1000000</f>
        <v>2670.2058619299996</v>
      </c>
      <c r="G61" s="3">
        <f t="shared" si="0"/>
        <v>-1.0136838912165118</v>
      </c>
      <c r="H61" s="3">
        <f t="shared" si="1"/>
        <v>-0.81898023872048198</v>
      </c>
      <c r="I61" s="21">
        <f>[1]!EM_S_STM07_IS(A61,"60","2015-12-31","1")/1000000</f>
        <v>568.07799473</v>
      </c>
      <c r="J61" s="21">
        <f>[1]!EM_S_STM07_IS(A61,"60","2016-12-31","1")/1000000</f>
        <v>386.11815179000001</v>
      </c>
      <c r="K61" s="21">
        <f>[1]!EM_S_STM07_IS(A61,"60","2017-12-31","1")/1000000</f>
        <v>118.18875804000001</v>
      </c>
      <c r="L61" s="3">
        <f t="shared" si="2"/>
        <v>-1.3203078531962553</v>
      </c>
      <c r="M61" s="3">
        <f t="shared" si="3"/>
        <v>-1.6939052010580433</v>
      </c>
      <c r="O61" s="80">
        <f>[1]!EM_S_VAL_PE_TTM(A61,"2018-05-21")</f>
        <v>153.646831835352</v>
      </c>
      <c r="P61" s="21">
        <f>[1]!EM_S_VAL_PE_TTM(A61,"2016-12-31")</f>
        <v>48.805440447589</v>
      </c>
      <c r="Q61" s="21">
        <f>[1]!EM_S_VAL_PE_TTM(A61,"2015-12-31")</f>
        <v>53.184082627349802</v>
      </c>
      <c r="R61" s="21">
        <f>[1]!EM_S_VAL_PE_TTM(A61,"2014-12-31")</f>
        <v>82.634624843428597</v>
      </c>
      <c r="S61" s="21">
        <f>[1]!EM_S_VAL_PE_TTM(A61,"2013-12-31")</f>
        <v>37.270846448993098</v>
      </c>
    </row>
    <row r="62" spans="1:19" x14ac:dyDescent="0.2">
      <c r="A62" s="19" t="s">
        <v>162</v>
      </c>
      <c r="B62" s="19" t="s">
        <v>163</v>
      </c>
      <c r="C62" t="str">
        <f>[1]!EM_S_INFO_INDUSTRY_SW2014(A62,"3")</f>
        <v>化学制剂</v>
      </c>
      <c r="D62" s="20">
        <f>[1]!EM_S_STM07_IS(A62,"83","2015-12-31","1")/1000000</f>
        <v>2023.40396584</v>
      </c>
      <c r="E62" s="20">
        <f>[1]!EM_S_STM07_IS(A62,"83","2016-12-31","1")/1000000</f>
        <v>3723.9046049699996</v>
      </c>
      <c r="F62" s="20">
        <f>[1]!EM_S_STM07_IS(A62,"83","2017-12-31","1")/1000000</f>
        <v>5368.0057507900001</v>
      </c>
      <c r="G62" s="3">
        <f t="shared" si="0"/>
        <v>-0.15958421163613246</v>
      </c>
      <c r="H62" s="3">
        <f t="shared" si="1"/>
        <v>-0.55850073505488051</v>
      </c>
      <c r="I62" s="21">
        <f>[1]!EM_S_STM07_IS(A62,"60","2015-12-31","1")/1000000</f>
        <v>568.28616814999998</v>
      </c>
      <c r="J62" s="21">
        <f>[1]!EM_S_STM07_IS(A62,"60","2016-12-31","1")/1000000</f>
        <v>962.05882926000004</v>
      </c>
      <c r="K62" s="21">
        <f>[1]!EM_S_STM07_IS(A62,"60","2017-12-31","1")/1000000</f>
        <v>900.88087833000009</v>
      </c>
      <c r="L62" s="3">
        <f t="shared" si="2"/>
        <v>-0.30708737396884311</v>
      </c>
      <c r="M62" s="3">
        <f t="shared" si="3"/>
        <v>-1.0635906548220726</v>
      </c>
      <c r="O62" s="80">
        <f>[1]!EM_S_VAL_PE_TTM(A62,"2018-05-21")</f>
        <v>52.045242775344498</v>
      </c>
      <c r="P62" s="21">
        <f>[1]!EM_S_VAL_PE_TTM(A62,"2016-12-31")</f>
        <v>41.204675025106098</v>
      </c>
      <c r="Q62" s="21">
        <f>[1]!EM_S_VAL_PE_TTM(A62,"2015-12-31")</f>
        <v>3162.6180175949298</v>
      </c>
      <c r="R62" s="21">
        <f>[1]!EM_S_VAL_PE_TTM(A62,"2014-12-31")</f>
        <v>329.88117266982903</v>
      </c>
      <c r="S62" s="21">
        <f>[1]!EM_S_VAL_PE_TTM(A62,"2013-12-31")</f>
        <v>122.97501641749</v>
      </c>
    </row>
    <row r="63" spans="1:19" x14ac:dyDescent="0.2">
      <c r="A63" s="19" t="s">
        <v>164</v>
      </c>
      <c r="B63" s="19" t="s">
        <v>165</v>
      </c>
      <c r="C63" t="str">
        <f>[1]!EM_S_INFO_INDUSTRY_SW2014(A63,"3")</f>
        <v>中药</v>
      </c>
      <c r="D63" s="20">
        <f>[1]!EM_S_STM07_IS(A63,"83","2015-12-31","1")/1000000</f>
        <v>781.12786603999996</v>
      </c>
      <c r="E63" s="20">
        <f>[1]!EM_S_STM07_IS(A63,"83","2016-12-31","1")/1000000</f>
        <v>798.46693753</v>
      </c>
      <c r="F63" s="20">
        <f>[1]!EM_S_STM07_IS(A63,"83","2017-12-31","1")/1000000</f>
        <v>829.93783366999992</v>
      </c>
      <c r="G63" s="3">
        <f t="shared" si="0"/>
        <v>-0.97780251832788645</v>
      </c>
      <c r="H63" s="3">
        <f t="shared" si="1"/>
        <v>-0.96058584938112423</v>
      </c>
      <c r="I63" s="21">
        <f>[1]!EM_S_STM07_IS(A63,"60","2015-12-31","1")/1000000</f>
        <v>100.29904556999999</v>
      </c>
      <c r="J63" s="21">
        <f>[1]!EM_S_STM07_IS(A63,"60","2016-12-31","1")/1000000</f>
        <v>85.021332170000008</v>
      </c>
      <c r="K63" s="21">
        <f>[1]!EM_S_STM07_IS(A63,"60","2017-12-31","1")/1000000</f>
        <v>108.80633433</v>
      </c>
      <c r="L63" s="3">
        <f t="shared" si="2"/>
        <v>-1.1523216229344622</v>
      </c>
      <c r="M63" s="3">
        <f t="shared" si="3"/>
        <v>-0.7202466539521879</v>
      </c>
      <c r="O63" s="80">
        <f>[1]!EM_S_VAL_PE_TTM(A63,"2018-05-21")</f>
        <v>42.942341483534904</v>
      </c>
      <c r="P63" s="21">
        <f>[1]!EM_S_VAL_PE_TTM(A63,"2016-12-31")</f>
        <v>59.836486153668801</v>
      </c>
      <c r="Q63" s="21">
        <f>[1]!EM_S_VAL_PE_TTM(A63,"2015-12-31")</f>
        <v>73.629893600525406</v>
      </c>
      <c r="R63" s="21">
        <f>[1]!EM_S_VAL_PE_TTM(A63,"2014-12-31")</f>
        <v>36.573434490619903</v>
      </c>
      <c r="S63" s="21">
        <f>[1]!EM_S_VAL_PE_TTM(A63,"2013-12-31")</f>
        <v>56.8963217900518</v>
      </c>
    </row>
    <row r="64" spans="1:19" x14ac:dyDescent="0.2">
      <c r="A64" s="19" t="s">
        <v>166</v>
      </c>
      <c r="B64" s="19" t="s">
        <v>167</v>
      </c>
      <c r="C64" t="str">
        <f>[1]!EM_S_INFO_INDUSTRY_SW2014(A64,"3")</f>
        <v>化学制剂</v>
      </c>
      <c r="D64" s="20">
        <f>[1]!EM_S_STM07_IS(A64,"83","2015-12-31","1")/1000000</f>
        <v>7763.3399820000004</v>
      </c>
      <c r="E64" s="20">
        <f>[1]!EM_S_STM07_IS(A64,"83","2016-12-31","1")/1000000</f>
        <v>8565.9434149999997</v>
      </c>
      <c r="F64" s="20">
        <f>[1]!EM_S_STM07_IS(A64,"83","2017-12-31","1")/1000000</f>
        <v>11434.948840999999</v>
      </c>
      <c r="G64" s="3">
        <f t="shared" si="0"/>
        <v>-0.89661621996963836</v>
      </c>
      <c r="H64" s="3">
        <f t="shared" si="1"/>
        <v>-0.66506836585261286</v>
      </c>
      <c r="I64" s="21">
        <f>[1]!EM_S_STM07_IS(A64,"60","2015-12-31","1")/1000000</f>
        <v>541.88938599999994</v>
      </c>
      <c r="J64" s="21">
        <f>[1]!EM_S_STM07_IS(A64,"60","2016-12-31","1")/1000000</f>
        <v>624.32480599999997</v>
      </c>
      <c r="K64" s="21">
        <f>[1]!EM_S_STM07_IS(A64,"60","2017-12-31","1")/1000000</f>
        <v>811.08264699999995</v>
      </c>
      <c r="L64" s="3">
        <f t="shared" si="2"/>
        <v>-0.84787408255307661</v>
      </c>
      <c r="M64" s="3">
        <f t="shared" si="3"/>
        <v>-0.70086429498686298</v>
      </c>
      <c r="O64" s="80">
        <f>[1]!EM_S_VAL_PE_TTM(A64,"2018-05-21")</f>
        <v>51.859318279952099</v>
      </c>
      <c r="P64" s="21">
        <f>[1]!EM_S_VAL_PE_TTM(A64,"2016-12-31")</f>
        <v>36.720543976589497</v>
      </c>
      <c r="Q64" s="21">
        <f>[1]!EM_S_VAL_PE_TTM(A64,"2015-12-31")</f>
        <v>36.853947726728798</v>
      </c>
      <c r="R64" s="21">
        <f>[1]!EM_S_VAL_PE_TTM(A64,"2014-12-31")</f>
        <v>19.920001924986799</v>
      </c>
      <c r="S64" s="21">
        <f>[1]!EM_S_VAL_PE_TTM(A64,"2013-12-31")</f>
        <v>18.834435533270199</v>
      </c>
    </row>
    <row r="65" spans="1:19" x14ac:dyDescent="0.2">
      <c r="A65" s="19" t="s">
        <v>168</v>
      </c>
      <c r="B65" s="19" t="s">
        <v>169</v>
      </c>
      <c r="C65" t="str">
        <f>[1]!EM_S_INFO_INDUSTRY_SW2014(A65,"3")</f>
        <v>中药</v>
      </c>
      <c r="D65" s="20">
        <f>[1]!EM_S_STM07_IS(A65,"83","2015-12-31","1")/1000000</f>
        <v>1899.08761914</v>
      </c>
      <c r="E65" s="20">
        <f>[1]!EM_S_STM07_IS(A65,"83","2016-12-31","1")/1000000</f>
        <v>2214.2110744000001</v>
      </c>
      <c r="F65" s="20">
        <f>[1]!EM_S_STM07_IS(A65,"83","2017-12-31","1")/1000000</f>
        <v>2591.81665006</v>
      </c>
      <c r="G65" s="3">
        <f t="shared" si="0"/>
        <v>-0.83406586821796913</v>
      </c>
      <c r="H65" s="3">
        <f t="shared" si="1"/>
        <v>-0.82946270117345422</v>
      </c>
      <c r="I65" s="21">
        <f>[1]!EM_S_STM07_IS(A65,"60","2015-12-31","1")/1000000</f>
        <v>416.14867376000001</v>
      </c>
      <c r="J65" s="21">
        <f>[1]!EM_S_STM07_IS(A65,"60","2016-12-31","1")/1000000</f>
        <v>486.26198189999997</v>
      </c>
      <c r="K65" s="21">
        <f>[1]!EM_S_STM07_IS(A65,"60","2017-12-31","1")/1000000</f>
        <v>532.03047744000003</v>
      </c>
      <c r="L65" s="3">
        <f t="shared" si="2"/>
        <v>-0.83151860726477889</v>
      </c>
      <c r="M65" s="3">
        <f t="shared" si="3"/>
        <v>-0.90587687862998023</v>
      </c>
      <c r="O65" s="80">
        <f>[1]!EM_S_VAL_PE_TTM(A65,"2018-05-21")</f>
        <v>38.529075674607</v>
      </c>
      <c r="P65" s="21">
        <f>[1]!EM_S_VAL_PE_TTM(A65,"2016-12-31")</f>
        <v>54.116935401806501</v>
      </c>
      <c r="Q65" s="21">
        <f>[1]!EM_S_VAL_PE_TTM(A65,"2015-12-31")</f>
        <v>98.540528789189295</v>
      </c>
      <c r="R65" s="21">
        <f>[1]!EM_S_VAL_PE_TTM(A65,"2014-12-31")</f>
        <v>66.838488495922604</v>
      </c>
      <c r="S65" s="21">
        <f>[1]!EM_S_VAL_PE_TTM(A65,"2013-12-31")</f>
        <v>49.9166475801864</v>
      </c>
    </row>
    <row r="66" spans="1:19" x14ac:dyDescent="0.2">
      <c r="A66" s="19" t="s">
        <v>170</v>
      </c>
      <c r="B66" s="19" t="s">
        <v>171</v>
      </c>
      <c r="C66" t="str">
        <f>[1]!EM_S_INFO_INDUSTRY_SW2014(A66,"3")</f>
        <v>医疗器械</v>
      </c>
      <c r="D66" s="20">
        <f>[1]!EM_S_STM07_IS(A66,"83","2015-12-31","1")/1000000</f>
        <v>397.85803729000003</v>
      </c>
      <c r="E66" s="20">
        <f>[1]!EM_S_STM07_IS(A66,"83","2016-12-31","1")/1000000</f>
        <v>420.13812535</v>
      </c>
      <c r="F66" s="20">
        <f>[1]!EM_S_STM07_IS(A66,"83","2017-12-31","1")/1000000</f>
        <v>597.91893436999999</v>
      </c>
      <c r="G66" s="3">
        <f t="shared" si="0"/>
        <v>-0.9439999045595252</v>
      </c>
      <c r="H66" s="3">
        <f t="shared" si="1"/>
        <v>-0.57685152026634567</v>
      </c>
      <c r="I66" s="21">
        <f>[1]!EM_S_STM07_IS(A66,"60","2015-12-31","1")/1000000</f>
        <v>-150.76129366000001</v>
      </c>
      <c r="J66" s="21">
        <f>[1]!EM_S_STM07_IS(A66,"60","2016-12-31","1")/1000000</f>
        <v>14.497917749999999</v>
      </c>
      <c r="K66" s="21">
        <f>[1]!EM_S_STM07_IS(A66,"60","2017-12-31","1")/1000000</f>
        <v>-165.87184435</v>
      </c>
      <c r="L66" s="3">
        <f t="shared" si="2"/>
        <v>9.6164721050324697E-2</v>
      </c>
      <c r="M66" s="3">
        <f t="shared" si="3"/>
        <v>-13.441080519993983</v>
      </c>
      <c r="O66" s="80">
        <f>[1]!EM_S_VAL_PE_TTM(A66,"2018-05-21")</f>
        <v>-24.127146797072999</v>
      </c>
      <c r="P66" s="21">
        <f>[1]!EM_S_VAL_PE_TTM(A66,"2016-12-31")</f>
        <v>-36.751974230425397</v>
      </c>
      <c r="Q66" s="21">
        <f>[1]!EM_S_VAL_PE_TTM(A66,"2015-12-31")</f>
        <v>-344.61782224440401</v>
      </c>
      <c r="R66" s="21">
        <f>[1]!EM_S_VAL_PE_TTM(A66,"2014-12-31")</f>
        <v>-188.435711508883</v>
      </c>
      <c r="S66" s="21">
        <f>[1]!EM_S_VAL_PE_TTM(A66,"2013-12-31")</f>
        <v>921.38345519919505</v>
      </c>
    </row>
    <row r="67" spans="1:19" x14ac:dyDescent="0.2">
      <c r="A67" s="19" t="s">
        <v>172</v>
      </c>
      <c r="B67" s="19" t="s">
        <v>173</v>
      </c>
      <c r="C67" t="str">
        <f>[1]!EM_S_INFO_INDUSTRY_SW2014(A67,"3")</f>
        <v>中药</v>
      </c>
      <c r="D67" s="20">
        <f>[1]!EM_S_STM07_IS(A67,"83","2015-12-31","1")/1000000</f>
        <v>2371.6477756500003</v>
      </c>
      <c r="E67" s="20">
        <f>[1]!EM_S_STM07_IS(A67,"83","2016-12-31","1")/1000000</f>
        <v>3075.4454548400004</v>
      </c>
      <c r="F67" s="20">
        <f>[1]!EM_S_STM07_IS(A67,"83","2017-12-31","1")/1000000</f>
        <v>3238.9405604099998</v>
      </c>
      <c r="G67" s="3">
        <f t="shared" ref="G67:G129" si="4">(E67-D67)/ABS(D67)-1</f>
        <v>-0.70324527680038429</v>
      </c>
      <c r="H67" s="3">
        <f t="shared" ref="H67:H129" si="5">(F67-E67)/ABS(E67)-1</f>
        <v>-0.94683856112203257</v>
      </c>
      <c r="I67" s="21">
        <f>[1]!EM_S_STM07_IS(A67,"60","2015-12-31","1")/1000000</f>
        <v>195.57825362</v>
      </c>
      <c r="J67" s="21">
        <f>[1]!EM_S_STM07_IS(A67,"60","2016-12-31","1")/1000000</f>
        <v>252.87983818999999</v>
      </c>
      <c r="K67" s="21">
        <f>[1]!EM_S_STM07_IS(A67,"60","2017-12-31","1")/1000000</f>
        <v>294.31402610999999</v>
      </c>
      <c r="L67" s="3">
        <f t="shared" ref="L67:L129" si="6">(J67-I67)/ABS(I67)-1</f>
        <v>-0.7070145401679756</v>
      </c>
      <c r="M67" s="3">
        <f t="shared" ref="M67:M129" si="7">(K67-J67)/ABS(J67)-1</f>
        <v>-0.83615068636326539</v>
      </c>
      <c r="O67" s="80">
        <f>[1]!EM_S_VAL_PE_TTM(A67,"2018-05-21")</f>
        <v>22.1021562958991</v>
      </c>
      <c r="P67" s="21">
        <f>[1]!EM_S_VAL_PE_TTM(A67,"2016-12-31")</f>
        <v>38.218928174974998</v>
      </c>
      <c r="Q67" s="21">
        <f>[1]!EM_S_VAL_PE_TTM(A67,"2015-12-31")</f>
        <v>51.961445164186998</v>
      </c>
      <c r="R67" s="21">
        <f>[1]!EM_S_VAL_PE_TTM(A67,"2014-12-31")</f>
        <v>47.132349020301902</v>
      </c>
      <c r="S67" s="21">
        <f>[1]!EM_S_VAL_PE_TTM(A67,"2013-12-31")</f>
        <v>34.902399227957197</v>
      </c>
    </row>
    <row r="68" spans="1:19" x14ac:dyDescent="0.2">
      <c r="A68" s="19" t="s">
        <v>174</v>
      </c>
      <c r="B68" s="19" t="s">
        <v>175</v>
      </c>
      <c r="C68" t="str">
        <f>[1]!EM_S_INFO_INDUSTRY_SW2014(A68,"3")</f>
        <v>化学制剂</v>
      </c>
      <c r="D68" s="20">
        <f>[1]!EM_S_STM07_IS(A68,"83","2015-12-31","1")/1000000</f>
        <v>2681.2253076799998</v>
      </c>
      <c r="E68" s="20">
        <f>[1]!EM_S_STM07_IS(A68,"83","2016-12-31","1")/1000000</f>
        <v>2983.72813649</v>
      </c>
      <c r="F68" s="20">
        <f>[1]!EM_S_STM07_IS(A68,"83","2017-12-31","1")/1000000</f>
        <v>3041.8834536700001</v>
      </c>
      <c r="G68" s="3">
        <f t="shared" si="4"/>
        <v>-0.88717739313308641</v>
      </c>
      <c r="H68" s="3">
        <f t="shared" si="5"/>
        <v>-0.98050917693580053</v>
      </c>
      <c r="I68" s="21">
        <f>[1]!EM_S_STM07_IS(A68,"60","2015-12-31","1")/1000000</f>
        <v>701.03191515000003</v>
      </c>
      <c r="J68" s="21">
        <f>[1]!EM_S_STM07_IS(A68,"60","2016-12-31","1")/1000000</f>
        <v>728.39943453000001</v>
      </c>
      <c r="K68" s="21">
        <f>[1]!EM_S_STM07_IS(A68,"60","2017-12-31","1")/1000000</f>
        <v>305.27033595</v>
      </c>
      <c r="L68" s="3">
        <f t="shared" si="6"/>
        <v>-0.96096109351291925</v>
      </c>
      <c r="M68" s="3">
        <f t="shared" si="7"/>
        <v>-1.5809025632385674</v>
      </c>
      <c r="O68" s="80">
        <f>[1]!EM_S_VAL_PE_TTM(A68,"2018-05-21")</f>
        <v>43.619050070152802</v>
      </c>
      <c r="P68" s="21">
        <f>[1]!EM_S_VAL_PE_TTM(A68,"2016-12-31")</f>
        <v>24.708492634803299</v>
      </c>
      <c r="Q68" s="21">
        <f>[1]!EM_S_VAL_PE_TTM(A68,"2015-12-31")</f>
        <v>34.395491812745099</v>
      </c>
      <c r="R68" s="21">
        <f>[1]!EM_S_VAL_PE_TTM(A68,"2014-12-31")</f>
        <v>44.592993412058902</v>
      </c>
      <c r="S68" s="21">
        <f>[1]!EM_S_VAL_PE_TTM(A68,"2013-12-31")</f>
        <v>58.751157681394801</v>
      </c>
    </row>
    <row r="69" spans="1:19" x14ac:dyDescent="0.2">
      <c r="A69" s="19" t="s">
        <v>176</v>
      </c>
      <c r="B69" s="19" t="s">
        <v>177</v>
      </c>
      <c r="C69" t="str">
        <f>[1]!EM_S_INFO_INDUSTRY_SW2014(A69,"3")</f>
        <v>医药商业</v>
      </c>
      <c r="D69" s="20">
        <f>[1]!EM_S_STM07_IS(A69,"83","2015-12-31","1")/1000000</f>
        <v>8199.8319088799999</v>
      </c>
      <c r="E69" s="20">
        <f>[1]!EM_S_STM07_IS(A69,"83","2016-12-31","1")/1000000</f>
        <v>10971.57655767</v>
      </c>
      <c r="F69" s="20">
        <f>[1]!EM_S_STM07_IS(A69,"83","2017-12-31","1")/1000000</f>
        <v>14238.89971688</v>
      </c>
      <c r="G69" s="3">
        <f t="shared" si="4"/>
        <v>-0.66197543076604515</v>
      </c>
      <c r="H69" s="3">
        <f t="shared" si="5"/>
        <v>-0.70220112469379958</v>
      </c>
      <c r="I69" s="21">
        <f>[1]!EM_S_STM07_IS(A69,"60","2015-12-31","1")/1000000</f>
        <v>301.34494785999999</v>
      </c>
      <c r="J69" s="21">
        <f>[1]!EM_S_STM07_IS(A69,"60","2016-12-31","1")/1000000</f>
        <v>409.99927801999996</v>
      </c>
      <c r="K69" s="21">
        <f>[1]!EM_S_STM07_IS(A69,"60","2017-12-31","1")/1000000</f>
        <v>469.44390169000002</v>
      </c>
      <c r="L69" s="3">
        <f t="shared" si="6"/>
        <v>-0.63943536823295599</v>
      </c>
      <c r="M69" s="3">
        <f t="shared" si="7"/>
        <v>-0.85501285768825108</v>
      </c>
      <c r="O69" s="80">
        <f>[1]!EM_S_VAL_PE_TTM(A69,"2018-05-21")</f>
        <v>20.909527378529901</v>
      </c>
      <c r="P69" s="21">
        <f>[1]!EM_S_VAL_PE_TTM(A69,"2016-12-31")</f>
        <v>50.437601777814002</v>
      </c>
      <c r="Q69" s="21">
        <f>[1]!EM_S_VAL_PE_TTM(A69,"2015-12-31")</f>
        <v>73.042323043323293</v>
      </c>
      <c r="R69" s="21">
        <f>[1]!EM_S_VAL_PE_TTM(A69,"2014-12-31")</f>
        <v>26.3643735581696</v>
      </c>
      <c r="S69" s="21">
        <f>[1]!EM_S_VAL_PE_TTM(A69,"2013-12-31")</f>
        <v>40.560878136139202</v>
      </c>
    </row>
    <row r="70" spans="1:19" x14ac:dyDescent="0.2">
      <c r="A70" s="19" t="s">
        <v>178</v>
      </c>
      <c r="B70" s="19" t="s">
        <v>179</v>
      </c>
      <c r="C70" t="str">
        <f>[1]!EM_S_INFO_INDUSTRY_SW2014(A70,"3")</f>
        <v>化学原料药</v>
      </c>
      <c r="D70" s="20">
        <f>[1]!EM_S_STM07_IS(A70,"83","2015-12-31","1")/1000000</f>
        <v>757.05112871000006</v>
      </c>
      <c r="E70" s="20">
        <f>[1]!EM_S_STM07_IS(A70,"83","2016-12-31","1")/1000000</f>
        <v>776.38897285000007</v>
      </c>
      <c r="F70" s="20">
        <f>[1]!EM_S_STM07_IS(A70,"83","2017-12-31","1")/1000000</f>
        <v>1065.4661019299999</v>
      </c>
      <c r="G70" s="3">
        <f t="shared" si="4"/>
        <v>-0.97445635650401674</v>
      </c>
      <c r="H70" s="3">
        <f t="shared" si="5"/>
        <v>-0.62766456094959233</v>
      </c>
      <c r="I70" s="21">
        <f>[1]!EM_S_STM07_IS(A70,"60","2015-12-31","1")/1000000</f>
        <v>262.29198607000001</v>
      </c>
      <c r="J70" s="21">
        <f>[1]!EM_S_STM07_IS(A70,"60","2016-12-31","1")/1000000</f>
        <v>224.68346753999998</v>
      </c>
      <c r="K70" s="21">
        <f>[1]!EM_S_STM07_IS(A70,"60","2017-12-31","1")/1000000</f>
        <v>174.90905477000001</v>
      </c>
      <c r="L70" s="3">
        <f t="shared" si="6"/>
        <v>-1.1433841692744784</v>
      </c>
      <c r="M70" s="3">
        <f t="shared" si="7"/>
        <v>-1.221531264916671</v>
      </c>
      <c r="O70" s="80">
        <f>[1]!EM_S_VAL_PE_TTM(A70,"2018-05-21")</f>
        <v>43.932845978442302</v>
      </c>
      <c r="P70" s="21">
        <f>[1]!EM_S_VAL_PE_TTM(A70,"2016-12-31")</f>
        <v>36.981841201231802</v>
      </c>
      <c r="Q70" s="21">
        <f>[1]!EM_S_VAL_PE_TTM(A70,"2015-12-31")</f>
        <v>52.828157091179001</v>
      </c>
      <c r="R70" s="21">
        <f>[1]!EM_S_VAL_PE_TTM(A70,"2014-12-31")</f>
        <v>28.798269102972199</v>
      </c>
      <c r="S70" s="21">
        <f>[1]!EM_S_VAL_PE_TTM(A70,"2013-12-31")</f>
        <v>30.083848301173902</v>
      </c>
    </row>
    <row r="71" spans="1:19" x14ac:dyDescent="0.2">
      <c r="A71" s="19" t="s">
        <v>180</v>
      </c>
      <c r="B71" s="19" t="s">
        <v>181</v>
      </c>
      <c r="C71" t="str">
        <f>[1]!EM_S_INFO_INDUSTRY_SW2014(A71,"3")</f>
        <v>医疗器械</v>
      </c>
      <c r="D71" s="20">
        <f>[1]!EM_S_STM07_IS(A71,"83","2015-12-31","1")/1000000</f>
        <v>1666.3194552699999</v>
      </c>
      <c r="E71" s="20">
        <f>[1]!EM_S_STM07_IS(A71,"83","2016-12-31","1")/1000000</f>
        <v>1946.0499382999999</v>
      </c>
      <c r="F71" s="20">
        <f>[1]!EM_S_STM07_IS(A71,"83","2017-12-31","1")/1000000</f>
        <v>2006.4771123599999</v>
      </c>
      <c r="G71" s="3">
        <f t="shared" si="4"/>
        <v>-0.83212673767607537</v>
      </c>
      <c r="H71" s="3">
        <f t="shared" si="5"/>
        <v>-0.96894880605541556</v>
      </c>
      <c r="I71" s="21">
        <f>[1]!EM_S_STM07_IS(A71,"60","2015-12-31","1")/1000000</f>
        <v>155.07467606</v>
      </c>
      <c r="J71" s="21">
        <f>[1]!EM_S_STM07_IS(A71,"60","2016-12-31","1")/1000000</f>
        <v>136.32356956000001</v>
      </c>
      <c r="K71" s="21">
        <f>[1]!EM_S_STM07_IS(A71,"60","2017-12-31","1")/1000000</f>
        <v>189.17436427000001</v>
      </c>
      <c r="L71" s="3">
        <f t="shared" si="6"/>
        <v>-1.1209166253086029</v>
      </c>
      <c r="M71" s="3">
        <f t="shared" si="7"/>
        <v>-0.61231359418930986</v>
      </c>
      <c r="O71" s="80">
        <f>[1]!EM_S_VAL_PE_TTM(A71,"2018-05-21")</f>
        <v>32.193150856962603</v>
      </c>
      <c r="P71" s="21">
        <f>[1]!EM_S_VAL_PE_TTM(A71,"2016-12-31")</f>
        <v>59.161844794181903</v>
      </c>
      <c r="Q71" s="21">
        <f>[1]!EM_S_VAL_PE_TTM(A71,"2015-12-31")</f>
        <v>108.22657368861</v>
      </c>
      <c r="R71" s="21">
        <f>[1]!EM_S_VAL_PE_TTM(A71,"2014-12-31")</f>
        <v>76.956933364589702</v>
      </c>
      <c r="S71" s="21">
        <f>[1]!EM_S_VAL_PE_TTM(A71,"2013-12-31")</f>
        <v>114.38677516712799</v>
      </c>
    </row>
    <row r="72" spans="1:19" x14ac:dyDescent="0.2">
      <c r="A72" s="19" t="s">
        <v>182</v>
      </c>
      <c r="B72" s="19" t="s">
        <v>183</v>
      </c>
      <c r="C72" t="str">
        <f>[1]!EM_S_INFO_INDUSTRY_SW2014(A72,"3")</f>
        <v>中药</v>
      </c>
      <c r="D72" s="20">
        <f>[1]!EM_S_STM07_IS(A72,"83","2015-12-31","1")/1000000</f>
        <v>819.59811729</v>
      </c>
      <c r="E72" s="20">
        <f>[1]!EM_S_STM07_IS(A72,"83","2016-12-31","1")/1000000</f>
        <v>939.01262841999994</v>
      </c>
      <c r="F72" s="20">
        <f>[1]!EM_S_STM07_IS(A72,"83","2017-12-31","1")/1000000</f>
        <v>1034.4423768500001</v>
      </c>
      <c r="G72" s="3">
        <f t="shared" si="4"/>
        <v>-0.85430114026512916</v>
      </c>
      <c r="H72" s="3">
        <f t="shared" si="5"/>
        <v>-0.8983722417124762</v>
      </c>
      <c r="I72" s="21">
        <f>[1]!EM_S_STM07_IS(A72,"60","2015-12-31","1")/1000000</f>
        <v>10.51446692</v>
      </c>
      <c r="J72" s="21">
        <f>[1]!EM_S_STM07_IS(A72,"60","2016-12-31","1")/1000000</f>
        <v>16.751223619999998</v>
      </c>
      <c r="K72" s="21">
        <f>[1]!EM_S_STM07_IS(A72,"60","2017-12-31","1")/1000000</f>
        <v>82.800045890000007</v>
      </c>
      <c r="L72" s="3">
        <f t="shared" si="6"/>
        <v>-0.40684042781695329</v>
      </c>
      <c r="M72" s="3">
        <f t="shared" si="7"/>
        <v>2.9429252315121341</v>
      </c>
      <c r="O72" s="80">
        <f>[1]!EM_S_VAL_PE_TTM(A72,"2018-05-21")</f>
        <v>47.854906067617897</v>
      </c>
      <c r="P72" s="21">
        <f>[1]!EM_S_VAL_PE_TTM(A72,"2016-12-31")</f>
        <v>-146.97893144805099</v>
      </c>
      <c r="Q72" s="21">
        <f>[1]!EM_S_VAL_PE_TTM(A72,"2015-12-31")</f>
        <v>54.215375487741603</v>
      </c>
      <c r="R72" s="21">
        <f>[1]!EM_S_VAL_PE_TTM(A72,"2014-12-31")</f>
        <v>51.298092254917499</v>
      </c>
      <c r="S72" s="21">
        <f>[1]!EM_S_VAL_PE_TTM(A72,"2013-12-31")</f>
        <v>56.768065328261798</v>
      </c>
    </row>
    <row r="73" spans="1:19" x14ac:dyDescent="0.2">
      <c r="A73" s="19" t="s">
        <v>184</v>
      </c>
      <c r="B73" s="19" t="s">
        <v>185</v>
      </c>
      <c r="C73" t="str">
        <f>[1]!EM_S_INFO_INDUSTRY_SW2014(A73,"3")</f>
        <v>生物制品</v>
      </c>
      <c r="D73" s="20">
        <f>[1]!EM_S_STM07_IS(A73,"83","2015-12-31","1")/1000000</f>
        <v>858.28572286999997</v>
      </c>
      <c r="E73" s="20">
        <f>[1]!EM_S_STM07_IS(A73,"83","2016-12-31","1")/1000000</f>
        <v>1264.8794361300002</v>
      </c>
      <c r="F73" s="20">
        <f>[1]!EM_S_STM07_IS(A73,"83","2017-12-31","1")/1000000</f>
        <v>1162.41664255</v>
      </c>
      <c r="G73" s="3">
        <f t="shared" si="4"/>
        <v>-0.52627230952834481</v>
      </c>
      <c r="H73" s="3">
        <f t="shared" si="5"/>
        <v>-1.0810059762640249</v>
      </c>
      <c r="I73" s="21">
        <f>[1]!EM_S_STM07_IS(A73,"60","2015-12-31","1")/1000000</f>
        <v>240.30299062999998</v>
      </c>
      <c r="J73" s="21">
        <f>[1]!EM_S_STM07_IS(A73,"60","2016-12-31","1")/1000000</f>
        <v>416.51470614999999</v>
      </c>
      <c r="K73" s="21">
        <f>[1]!EM_S_STM07_IS(A73,"60","2017-12-31","1")/1000000</f>
        <v>392.20479816000005</v>
      </c>
      <c r="L73" s="3">
        <f t="shared" si="6"/>
        <v>-0.2667102683240542</v>
      </c>
      <c r="M73" s="3">
        <f t="shared" si="7"/>
        <v>-1.058365065221119</v>
      </c>
      <c r="O73" s="80">
        <f>[1]!EM_S_VAL_PE_TTM(A73,"2018-05-21")</f>
        <v>26.051806404763301</v>
      </c>
      <c r="P73" s="21">
        <f>[1]!EM_S_VAL_PE_TTM(A73,"2016-12-31")</f>
        <v>42.800270133225098</v>
      </c>
      <c r="Q73" s="21">
        <f>[1]!EM_S_VAL_PE_TTM(A73,"2015-12-31")</f>
        <v>373.18432434737099</v>
      </c>
      <c r="R73" s="21">
        <f>[1]!EM_S_VAL_PE_TTM(A73,"2014-12-31")</f>
        <v>52.453444147441502</v>
      </c>
      <c r="S73" s="21">
        <f>[1]!EM_S_VAL_PE_TTM(A73,"2013-12-31")</f>
        <v>24.5293613261119</v>
      </c>
    </row>
    <row r="74" spans="1:19" x14ac:dyDescent="0.2">
      <c r="A74" s="19" t="s">
        <v>186</v>
      </c>
      <c r="B74" s="19" t="s">
        <v>187</v>
      </c>
      <c r="C74" t="str">
        <f>[1]!EM_S_INFO_INDUSTRY_SW2014(A74,"3")</f>
        <v>医药商业</v>
      </c>
      <c r="D74" s="20">
        <f>[1]!EM_S_STM07_IS(A74,"83","2015-12-31","1")/1000000</f>
        <v>9749.9579153199993</v>
      </c>
      <c r="E74" s="20">
        <f>[1]!EM_S_STM07_IS(A74,"83","2016-12-31","1")/1000000</f>
        <v>15618.66623725</v>
      </c>
      <c r="F74" s="20">
        <f>[1]!EM_S_STM07_IS(A74,"83","2017-12-31","1")/1000000</f>
        <v>23293.620460210001</v>
      </c>
      <c r="G74" s="3">
        <f t="shared" si="4"/>
        <v>-0.39807859963081837</v>
      </c>
      <c r="H74" s="3">
        <f t="shared" si="5"/>
        <v>-0.50860373694038674</v>
      </c>
      <c r="I74" s="21">
        <f>[1]!EM_S_STM07_IS(A74,"60","2015-12-31","1")/1000000</f>
        <v>243.13374635</v>
      </c>
      <c r="J74" s="21">
        <f>[1]!EM_S_STM07_IS(A74,"60","2016-12-31","1")/1000000</f>
        <v>675.07363985000006</v>
      </c>
      <c r="K74" s="21">
        <f>[1]!EM_S_STM07_IS(A74,"60","2017-12-31","1")/1000000</f>
        <v>1368.45573597</v>
      </c>
      <c r="L74" s="3">
        <f t="shared" si="6"/>
        <v>0.77655261757948901</v>
      </c>
      <c r="M74" s="3">
        <f t="shared" si="7"/>
        <v>2.7120680158786659E-2</v>
      </c>
      <c r="O74" s="80">
        <f>[1]!EM_S_VAL_PE_TTM(A74,"2018-05-21")</f>
        <v>21.880575721469999</v>
      </c>
      <c r="P74" s="21">
        <f>[1]!EM_S_VAL_PE_TTM(A74,"2016-12-31")</f>
        <v>47.981989623356498</v>
      </c>
      <c r="Q74" s="21">
        <f>[1]!EM_S_VAL_PE_TTM(A74,"2015-12-31")</f>
        <v>91.454422165451007</v>
      </c>
      <c r="R74" s="21">
        <f>[1]!EM_S_VAL_PE_TTM(A74,"2014-12-31")</f>
        <v>40.711856919684202</v>
      </c>
      <c r="S74" s="21">
        <f>[1]!EM_S_VAL_PE_TTM(A74,"2013-12-31")</f>
        <v>41.422366024873902</v>
      </c>
    </row>
    <row r="75" spans="1:19" x14ac:dyDescent="0.2">
      <c r="A75" s="19" t="s">
        <v>188</v>
      </c>
      <c r="B75" s="19" t="s">
        <v>189</v>
      </c>
      <c r="C75" t="str">
        <f>[1]!EM_S_INFO_INDUSTRY_SW2014(A75,"3")</f>
        <v>中药</v>
      </c>
      <c r="D75" s="20">
        <f>[1]!EM_S_STM07_IS(A75,"83","2015-12-31","1")/1000000</f>
        <v>3184.7523686499999</v>
      </c>
      <c r="E75" s="20">
        <f>[1]!EM_S_STM07_IS(A75,"83","2016-12-31","1")/1000000</f>
        <v>3820.15872881</v>
      </c>
      <c r="F75" s="20">
        <f>[1]!EM_S_STM07_IS(A75,"83","2017-12-31","1")/1000000</f>
        <v>4081.2666547100002</v>
      </c>
      <c r="G75" s="3">
        <f t="shared" si="4"/>
        <v>-0.80048484572464718</v>
      </c>
      <c r="H75" s="3">
        <f t="shared" si="5"/>
        <v>-0.93164997989983078</v>
      </c>
      <c r="I75" s="21">
        <f>[1]!EM_S_STM07_IS(A75,"60","2015-12-31","1")/1000000</f>
        <v>426.80490824999998</v>
      </c>
      <c r="J75" s="21">
        <f>[1]!EM_S_STM07_IS(A75,"60","2016-12-31","1")/1000000</f>
        <v>535.92594147</v>
      </c>
      <c r="K75" s="21">
        <f>[1]!EM_S_STM07_IS(A75,"60","2017-12-31","1")/1000000</f>
        <v>536.78550308000001</v>
      </c>
      <c r="L75" s="3">
        <f t="shared" si="6"/>
        <v>-0.74433041628452257</v>
      </c>
      <c r="M75" s="3">
        <f t="shared" si="7"/>
        <v>-0.99839611867333333</v>
      </c>
      <c r="O75" s="80">
        <f>[1]!EM_S_VAL_PE_TTM(A75,"2018-05-21")</f>
        <v>32.104303498103199</v>
      </c>
      <c r="P75" s="21">
        <f>[1]!EM_S_VAL_PE_TTM(A75,"2016-12-31")</f>
        <v>36.375653258949697</v>
      </c>
      <c r="Q75" s="21">
        <f>[1]!EM_S_VAL_PE_TTM(A75,"2015-12-31")</f>
        <v>51.769097199427001</v>
      </c>
      <c r="R75" s="21">
        <f>[1]!EM_S_VAL_PE_TTM(A75,"2014-12-31")</f>
        <v>52.7068987721374</v>
      </c>
      <c r="S75" s="21">
        <f>[1]!EM_S_VAL_PE_TTM(A75,"2013-12-31")</f>
        <v>74.488079086714606</v>
      </c>
    </row>
    <row r="76" spans="1:19" x14ac:dyDescent="0.2">
      <c r="A76" s="19" t="s">
        <v>190</v>
      </c>
      <c r="B76" s="19" t="s">
        <v>191</v>
      </c>
      <c r="C76" t="str">
        <f>[1]!EM_S_INFO_INDUSTRY_SW2014(A76,"3")</f>
        <v>化学原料药</v>
      </c>
      <c r="D76" s="20">
        <f>[1]!EM_S_STM07_IS(A76,"83","2015-12-31","1")/1000000</f>
        <v>1203.80913375</v>
      </c>
      <c r="E76" s="20">
        <f>[1]!EM_S_STM07_IS(A76,"83","2016-12-31","1")/1000000</f>
        <v>1662.7507971099999</v>
      </c>
      <c r="F76" s="20">
        <f>[1]!EM_S_STM07_IS(A76,"83","2017-12-31","1")/1000000</f>
        <v>2084.6236550200001</v>
      </c>
      <c r="G76" s="3">
        <f t="shared" si="4"/>
        <v>-0.61875877953314307</v>
      </c>
      <c r="H76" s="3">
        <f t="shared" si="5"/>
        <v>-0.74628016498729055</v>
      </c>
      <c r="I76" s="21">
        <f>[1]!EM_S_STM07_IS(A76,"60","2015-12-31","1")/1000000</f>
        <v>109.98467884999999</v>
      </c>
      <c r="J76" s="21">
        <f>[1]!EM_S_STM07_IS(A76,"60","2016-12-31","1")/1000000</f>
        <v>300.06163249999997</v>
      </c>
      <c r="K76" s="21">
        <f>[1]!EM_S_STM07_IS(A76,"60","2017-12-31","1")/1000000</f>
        <v>465.03184563999997</v>
      </c>
      <c r="L76" s="3">
        <f t="shared" si="6"/>
        <v>0.72821301691694651</v>
      </c>
      <c r="M76" s="3">
        <f t="shared" si="7"/>
        <v>-0.45021223884729744</v>
      </c>
      <c r="O76" s="80">
        <f>[1]!EM_S_VAL_PE_TTM(A76,"2018-05-21")</f>
        <v>16.722640598696</v>
      </c>
      <c r="P76" s="21">
        <f>[1]!EM_S_VAL_PE_TTM(A76,"2016-12-31")</f>
        <v>43.587977128135599</v>
      </c>
      <c r="Q76" s="21">
        <f>[1]!EM_S_VAL_PE_TTM(A76,"2015-12-31")</f>
        <v>70.308250293506504</v>
      </c>
      <c r="R76" s="21">
        <f>[1]!EM_S_VAL_PE_TTM(A76,"2014-12-31")</f>
        <v>37.7180858002557</v>
      </c>
      <c r="S76" s="21">
        <f>[1]!EM_S_VAL_PE_TTM(A76,"2013-12-31")</f>
        <v>34.120355357741403</v>
      </c>
    </row>
    <row r="77" spans="1:19" x14ac:dyDescent="0.2">
      <c r="A77" s="19" t="s">
        <v>192</v>
      </c>
      <c r="B77" s="19" t="s">
        <v>193</v>
      </c>
      <c r="C77" t="str">
        <f>[1]!EM_S_INFO_INDUSTRY_SW2014(A77,"3")</f>
        <v>中药</v>
      </c>
      <c r="D77" s="20">
        <f>[1]!EM_S_STM07_IS(A77,"83","2015-12-31","1")/1000000</f>
        <v>327.58449970999999</v>
      </c>
      <c r="E77" s="20">
        <f>[1]!EM_S_STM07_IS(A77,"83","2016-12-31","1")/1000000</f>
        <v>363.25542048</v>
      </c>
      <c r="F77" s="20">
        <f>[1]!EM_S_STM07_IS(A77,"83","2017-12-31","1")/1000000</f>
        <v>501.13971653999999</v>
      </c>
      <c r="G77" s="3">
        <f t="shared" si="4"/>
        <v>-0.89110925333287039</v>
      </c>
      <c r="H77" s="3">
        <f t="shared" si="5"/>
        <v>-0.62042054079247633</v>
      </c>
      <c r="I77" s="21">
        <f>[1]!EM_S_STM07_IS(A77,"60","2015-12-31","1")/1000000</f>
        <v>42.947621750000003</v>
      </c>
      <c r="J77" s="21">
        <f>[1]!EM_S_STM07_IS(A77,"60","2016-12-31","1")/1000000</f>
        <v>60.926238429999998</v>
      </c>
      <c r="K77" s="21">
        <f>[1]!EM_S_STM07_IS(A77,"60","2017-12-31","1")/1000000</f>
        <v>74.092782599999992</v>
      </c>
      <c r="L77" s="3">
        <f t="shared" si="6"/>
        <v>-0.58138271812454922</v>
      </c>
      <c r="M77" s="3">
        <f t="shared" si="7"/>
        <v>-0.7838936965536214</v>
      </c>
      <c r="O77" s="80">
        <f>[1]!EM_S_VAL_PE_TTM(A77,"2018-05-21")</f>
        <v>71.199930030489995</v>
      </c>
      <c r="P77" s="21">
        <f>[1]!EM_S_VAL_PE_TTM(A77,"2016-12-31")</f>
        <v>101.848590637068</v>
      </c>
      <c r="Q77" s="21">
        <f>[1]!EM_S_VAL_PE_TTM(A77,"2015-12-31")</f>
        <v>217.620808144367</v>
      </c>
      <c r="R77" s="21">
        <f>[1]!EM_S_VAL_PE_TTM(A77,"2014-12-31")</f>
        <v>107.200260849353</v>
      </c>
      <c r="S77" s="21">
        <f>[1]!EM_S_VAL_PE_TTM(A77,"2013-12-31")</f>
        <v>83.639707588903605</v>
      </c>
    </row>
    <row r="78" spans="1:19" x14ac:dyDescent="0.2">
      <c r="A78" s="19" t="s">
        <v>194</v>
      </c>
      <c r="B78" s="19" t="s">
        <v>195</v>
      </c>
      <c r="C78" t="str">
        <f>[1]!EM_S_INFO_INDUSTRY_SW2014(A78,"3")</f>
        <v>化学制剂</v>
      </c>
      <c r="D78" s="20">
        <f>[1]!EM_S_STM07_IS(A78,"83","2015-12-31","1")/1000000</f>
        <v>1212.45334366</v>
      </c>
      <c r="E78" s="20">
        <f>[1]!EM_S_STM07_IS(A78,"83","2016-12-31","1")/1000000</f>
        <v>1435.60658681</v>
      </c>
      <c r="F78" s="20">
        <f>[1]!EM_S_STM07_IS(A78,"83","2017-12-31","1")/1000000</f>
        <v>1856.1609251099999</v>
      </c>
      <c r="G78" s="3">
        <f t="shared" si="4"/>
        <v>-0.81594900594164443</v>
      </c>
      <c r="H78" s="3">
        <f t="shared" si="5"/>
        <v>-0.70705460523520181</v>
      </c>
      <c r="I78" s="21">
        <f>[1]!EM_S_STM07_IS(A78,"60","2015-12-31","1")/1000000</f>
        <v>372.15794935000002</v>
      </c>
      <c r="J78" s="21">
        <f>[1]!EM_S_STM07_IS(A78,"60","2016-12-31","1")/1000000</f>
        <v>452.64692937000001</v>
      </c>
      <c r="K78" s="21">
        <f>[1]!EM_S_STM07_IS(A78,"60","2017-12-31","1")/1000000</f>
        <v>229.1036861</v>
      </c>
      <c r="L78" s="3">
        <f t="shared" si="6"/>
        <v>-0.78372360402194918</v>
      </c>
      <c r="M78" s="3">
        <f t="shared" si="7"/>
        <v>-1.4938578586650979</v>
      </c>
      <c r="O78" s="80">
        <f>[1]!EM_S_VAL_PE_TTM(A78,"2018-05-21")</f>
        <v>59.9312391980584</v>
      </c>
      <c r="P78" s="21">
        <f>[1]!EM_S_VAL_PE_TTM(A78,"2016-12-31")</f>
        <v>41.568187315458502</v>
      </c>
      <c r="Q78" s="21">
        <f>[1]!EM_S_VAL_PE_TTM(A78,"2015-12-31")</f>
        <v>63.639098463446203</v>
      </c>
      <c r="R78" s="21">
        <f>[1]!EM_S_VAL_PE_TTM(A78,"2014-12-31")</f>
        <v>35.608655446297803</v>
      </c>
      <c r="S78" s="21">
        <f>[1]!EM_S_VAL_PE_TTM(A78,"2013-12-31")</f>
        <v>42.504060440900503</v>
      </c>
    </row>
    <row r="79" spans="1:19" x14ac:dyDescent="0.2">
      <c r="A79" s="19" t="s">
        <v>196</v>
      </c>
      <c r="B79" s="19" t="s">
        <v>197</v>
      </c>
      <c r="C79" t="str">
        <f>[1]!EM_S_INFO_INDUSTRY_SW2014(A79,"3")</f>
        <v>化学制剂</v>
      </c>
      <c r="D79" s="20">
        <f>[1]!EM_S_STM07_IS(A79,"83","2015-12-31","1")/1000000</f>
        <v>794.91577923</v>
      </c>
      <c r="E79" s="20">
        <f>[1]!EM_S_STM07_IS(A79,"83","2016-12-31","1")/1000000</f>
        <v>1158.4507369800001</v>
      </c>
      <c r="F79" s="20">
        <f>[1]!EM_S_STM07_IS(A79,"83","2017-12-31","1")/1000000</f>
        <v>1595.6011377899999</v>
      </c>
      <c r="G79" s="3">
        <f t="shared" si="4"/>
        <v>-0.54267487544134485</v>
      </c>
      <c r="H79" s="3">
        <f t="shared" si="5"/>
        <v>-0.62264221787313945</v>
      </c>
      <c r="I79" s="21">
        <f>[1]!EM_S_STM07_IS(A79,"60","2015-12-31","1")/1000000</f>
        <v>111.54023279</v>
      </c>
      <c r="J79" s="21">
        <f>[1]!EM_S_STM07_IS(A79,"60","2016-12-31","1")/1000000</f>
        <v>200.31524387000002</v>
      </c>
      <c r="K79" s="21">
        <f>[1]!EM_S_STM07_IS(A79,"60","2017-12-31","1")/1000000</f>
        <v>264.73018194000002</v>
      </c>
      <c r="L79" s="3">
        <f t="shared" si="6"/>
        <v>-0.20409874661872662</v>
      </c>
      <c r="M79" s="3">
        <f t="shared" si="7"/>
        <v>-0.67843217108427445</v>
      </c>
      <c r="O79" s="80">
        <f>[1]!EM_S_VAL_PE_TTM(A79,"2018-05-21")</f>
        <v>44.852342246033402</v>
      </c>
      <c r="P79" s="21">
        <f>[1]!EM_S_VAL_PE_TTM(A79,"2016-12-31")</f>
        <v>84.829202605947998</v>
      </c>
      <c r="Q79" s="21">
        <f>[1]!EM_S_VAL_PE_TTM(A79,"2015-12-31")</f>
        <v>131.46859860044199</v>
      </c>
      <c r="R79" s="21">
        <f>[1]!EM_S_VAL_PE_TTM(A79,"2014-12-31")</f>
        <v>42.1999586055394</v>
      </c>
      <c r="S79" s="21">
        <f>[1]!EM_S_VAL_PE_TTM(A79,"2013-12-31")</f>
        <v>30.7723541365541</v>
      </c>
    </row>
    <row r="80" spans="1:19" x14ac:dyDescent="0.2">
      <c r="A80" s="19" t="s">
        <v>198</v>
      </c>
      <c r="B80" s="19" t="s">
        <v>199</v>
      </c>
      <c r="C80" t="str">
        <f>[1]!EM_S_INFO_INDUSTRY_SW2014(A80,"3")</f>
        <v>生物制品</v>
      </c>
      <c r="D80" s="20">
        <f>[1]!EM_S_STM07_IS(A80,"83","2015-12-31","1")/1000000</f>
        <v>795.51583727000002</v>
      </c>
      <c r="E80" s="20">
        <f>[1]!EM_S_STM07_IS(A80,"83","2016-12-31","1")/1000000</f>
        <v>1017.90971976</v>
      </c>
      <c r="F80" s="20">
        <f>[1]!EM_S_STM07_IS(A80,"83","2017-12-31","1")/1000000</f>
        <v>1553.3739071099999</v>
      </c>
      <c r="G80" s="3">
        <f t="shared" si="4"/>
        <v>-0.72044065992049</v>
      </c>
      <c r="H80" s="3">
        <f t="shared" si="5"/>
        <v>-0.47395709368385819</v>
      </c>
      <c r="I80" s="21">
        <f>[1]!EM_S_STM07_IS(A80,"60","2015-12-31","1")/1000000</f>
        <v>293.08208443000001</v>
      </c>
      <c r="J80" s="21">
        <f>[1]!EM_S_STM07_IS(A80,"60","2016-12-31","1")/1000000</f>
        <v>428.58625882000001</v>
      </c>
      <c r="K80" s="21">
        <f>[1]!EM_S_STM07_IS(A80,"60","2017-12-31","1")/1000000</f>
        <v>567.67110438999998</v>
      </c>
      <c r="L80" s="3">
        <f t="shared" si="6"/>
        <v>-0.53765794093646169</v>
      </c>
      <c r="M80" s="3">
        <f t="shared" si="7"/>
        <v>-0.67547992333460793</v>
      </c>
      <c r="O80" s="80">
        <f>[1]!EM_S_VAL_PE_TTM(A80,"2018-05-21")</f>
        <v>40.197054894690197</v>
      </c>
      <c r="P80" s="21">
        <f>[1]!EM_S_VAL_PE_TTM(A80,"2016-12-31")</f>
        <v>54.000262318258699</v>
      </c>
      <c r="Q80" s="21">
        <f>[1]!EM_S_VAL_PE_TTM(A80,"2015-12-31")</f>
        <v>3991.7854814179</v>
      </c>
      <c r="R80" s="21">
        <f>[1]!EM_S_VAL_PE_TTM(A80,"2014-12-31")</f>
        <v>119.31538757736</v>
      </c>
      <c r="S80" s="21">
        <f>[1]!EM_S_VAL_PE_TTM(A80,"2013-12-31")</f>
        <v>54.883554364051797</v>
      </c>
    </row>
    <row r="81" spans="1:19" x14ac:dyDescent="0.2">
      <c r="A81" s="19" t="s">
        <v>200</v>
      </c>
      <c r="B81" s="19" t="s">
        <v>201</v>
      </c>
      <c r="C81" t="str">
        <f>[1]!EM_S_INFO_INDUSTRY_SW2014(A81,"3")</f>
        <v>生物制品</v>
      </c>
      <c r="D81" s="20">
        <f>[1]!EM_S_STM07_IS(A81,"83","2015-12-31","1")/1000000</f>
        <v>230.97036691999998</v>
      </c>
      <c r="E81" s="20">
        <f>[1]!EM_S_STM07_IS(A81,"83","2016-12-31","1")/1000000</f>
        <v>145.13578759999999</v>
      </c>
      <c r="F81" s="20">
        <f>[1]!EM_S_STM07_IS(A81,"83","2017-12-31","1")/1000000</f>
        <v>246.76950550000001</v>
      </c>
      <c r="G81" s="3">
        <f t="shared" si="4"/>
        <v>-1.3716259382734153</v>
      </c>
      <c r="H81" s="3">
        <f t="shared" si="5"/>
        <v>-0.2997335834211573</v>
      </c>
      <c r="I81" s="21">
        <f>[1]!EM_S_STM07_IS(A81,"60","2015-12-31","1")/1000000</f>
        <v>52.679055470000002</v>
      </c>
      <c r="J81" s="21">
        <f>[1]!EM_S_STM07_IS(A81,"60","2016-12-31","1")/1000000</f>
        <v>-388.41058914999996</v>
      </c>
      <c r="K81" s="21">
        <f>[1]!EM_S_STM07_IS(A81,"60","2017-12-31","1")/1000000</f>
        <v>1.3289898999999998</v>
      </c>
      <c r="L81" s="3">
        <f t="shared" si="6"/>
        <v>-9.3731502147223278</v>
      </c>
      <c r="M81" s="3">
        <f t="shared" si="7"/>
        <v>3.421610885811166E-3</v>
      </c>
      <c r="O81" s="80">
        <f>[1]!EM_S_VAL_PE_TTM(A81,"2018-05-21")</f>
        <v>273.67655621360598</v>
      </c>
      <c r="P81" s="21">
        <f>[1]!EM_S_VAL_PE_TTM(A81,"2016-12-31")</f>
        <v>-21.033581436087601</v>
      </c>
      <c r="Q81" s="21">
        <f>[1]!EM_S_VAL_PE_TTM(A81,"2015-12-31")</f>
        <v>106.779681277706</v>
      </c>
      <c r="R81" s="21">
        <f>[1]!EM_S_VAL_PE_TTM(A81,"2014-12-31")</f>
        <v>60.383332625427002</v>
      </c>
      <c r="S81" s="21">
        <f>[1]!EM_S_VAL_PE_TTM(A81,"2013-12-31")</f>
        <v>43.143357974563003</v>
      </c>
    </row>
    <row r="82" spans="1:19" x14ac:dyDescent="0.2">
      <c r="A82" s="19" t="s">
        <v>202</v>
      </c>
      <c r="B82" s="19" t="s">
        <v>203</v>
      </c>
      <c r="C82" t="str">
        <f>[1]!EM_S_INFO_INDUSTRY_SW2014(A82,"3")</f>
        <v>医药商业</v>
      </c>
      <c r="D82" s="20">
        <f>[1]!EM_S_STM07_IS(A82,"83","2015-12-31","1")/1000000</f>
        <v>5321.1523308699998</v>
      </c>
      <c r="E82" s="20">
        <f>[1]!EM_S_STM07_IS(A82,"83","2016-12-31","1")/1000000</f>
        <v>6249.3357161200001</v>
      </c>
      <c r="F82" s="20">
        <f>[1]!EM_S_STM07_IS(A82,"83","2017-12-31","1")/1000000</f>
        <v>7751.1394138400001</v>
      </c>
      <c r="G82" s="3">
        <f t="shared" si="4"/>
        <v>-0.82556722162129048</v>
      </c>
      <c r="H82" s="3">
        <f t="shared" si="5"/>
        <v>-0.75968586647599423</v>
      </c>
      <c r="I82" s="21">
        <f>[1]!EM_S_STM07_IS(A82,"60","2015-12-31","1")/1000000</f>
        <v>346.43864377999995</v>
      </c>
      <c r="J82" s="21">
        <f>[1]!EM_S_STM07_IS(A82,"60","2016-12-31","1")/1000000</f>
        <v>353.56679520999995</v>
      </c>
      <c r="K82" s="21">
        <f>[1]!EM_S_STM07_IS(A82,"60","2017-12-31","1")/1000000</f>
        <v>422.74576311000004</v>
      </c>
      <c r="L82" s="3">
        <f t="shared" si="6"/>
        <v>-0.97942449100878415</v>
      </c>
      <c r="M82" s="3">
        <f t="shared" si="7"/>
        <v>-0.80433974898883975</v>
      </c>
      <c r="O82" s="80">
        <f>[1]!EM_S_VAL_PE_TTM(A82,"2018-05-21")</f>
        <v>39.056006322787503</v>
      </c>
      <c r="P82" s="21">
        <f>[1]!EM_S_VAL_PE_TTM(A82,"2016-12-31")</f>
        <v>29.1233122481602</v>
      </c>
      <c r="Q82" s="21">
        <f>[1]!EM_S_VAL_PE_TTM(A82,"2015-12-31")</f>
        <v>46.561648179773599</v>
      </c>
      <c r="R82" s="21">
        <f>[1]!EM_S_VAL_PE_TTM(A82,"2014-12-31")</f>
        <v>36.690688270224101</v>
      </c>
      <c r="S82" s="21" t="str">
        <f>[1]!EM_S_VAL_PE_TTM(A82,"2013-12-31")</f>
        <v/>
      </c>
    </row>
    <row r="83" spans="1:19" x14ac:dyDescent="0.2">
      <c r="A83" s="19" t="s">
        <v>204</v>
      </c>
      <c r="B83" s="19" t="s">
        <v>205</v>
      </c>
      <c r="C83" t="str">
        <f>[1]!EM_S_INFO_INDUSTRY_SW2014(A83,"3")</f>
        <v>化学制剂</v>
      </c>
      <c r="D83" s="20">
        <f>[1]!EM_S_STM07_IS(A83,"83","2015-12-31","1")/1000000</f>
        <v>516.54003879000004</v>
      </c>
      <c r="E83" s="20">
        <f>[1]!EM_S_STM07_IS(A83,"83","2016-12-31","1")/1000000</f>
        <v>655.85683011000003</v>
      </c>
      <c r="F83" s="20">
        <f>[1]!EM_S_STM07_IS(A83,"83","2017-12-31","1")/1000000</f>
        <v>686.94360260999997</v>
      </c>
      <c r="G83" s="3">
        <f t="shared" si="4"/>
        <v>-0.73028849487379355</v>
      </c>
      <c r="H83" s="3">
        <f t="shared" si="5"/>
        <v>-0.95260128266898425</v>
      </c>
      <c r="I83" s="21">
        <f>[1]!EM_S_STM07_IS(A83,"60","2015-12-31","1")/1000000</f>
        <v>81.105342069999992</v>
      </c>
      <c r="J83" s="21">
        <f>[1]!EM_S_STM07_IS(A83,"60","2016-12-31","1")/1000000</f>
        <v>94.777036699999996</v>
      </c>
      <c r="K83" s="21">
        <f>[1]!EM_S_STM07_IS(A83,"60","2017-12-31","1")/1000000</f>
        <v>106.34279543000001</v>
      </c>
      <c r="L83" s="3">
        <f t="shared" si="6"/>
        <v>-0.83143287136129329</v>
      </c>
      <c r="M83" s="3">
        <f t="shared" si="7"/>
        <v>-0.8779687661410075</v>
      </c>
      <c r="O83" s="80">
        <f>[1]!EM_S_VAL_PE_TTM(A83,"2018-05-21")</f>
        <v>33.124613339019199</v>
      </c>
      <c r="P83" s="21">
        <f>[1]!EM_S_VAL_PE_TTM(A83,"2016-12-31")</f>
        <v>62.949338014496703</v>
      </c>
      <c r="Q83" s="21">
        <f>[1]!EM_S_VAL_PE_TTM(A83,"2015-12-31")</f>
        <v>74.142948927979305</v>
      </c>
      <c r="R83" s="21">
        <f>[1]!EM_S_VAL_PE_TTM(A83,"2014-12-31")</f>
        <v>51.402095856178398</v>
      </c>
      <c r="S83" s="21" t="str">
        <f>[1]!EM_S_VAL_PE_TTM(A83,"2013-12-31")</f>
        <v/>
      </c>
    </row>
    <row r="84" spans="1:19" x14ac:dyDescent="0.2">
      <c r="A84" s="19" t="s">
        <v>206</v>
      </c>
      <c r="B84" s="19" t="s">
        <v>207</v>
      </c>
      <c r="C84" t="str">
        <f>[1]!EM_S_INFO_INDUSTRY_SW2014(A84,"3")</f>
        <v>中药</v>
      </c>
      <c r="D84" s="20">
        <f>[1]!EM_S_STM07_IS(A84,"83","2015-12-31","1")/1000000</f>
        <v>3034.7704844899999</v>
      </c>
      <c r="E84" s="20">
        <f>[1]!EM_S_STM07_IS(A84,"83","2016-12-31","1")/1000000</f>
        <v>3363.5811081900001</v>
      </c>
      <c r="F84" s="20">
        <f>[1]!EM_S_STM07_IS(A84,"83","2017-12-31","1")/1000000</f>
        <v>3855.1198116700002</v>
      </c>
      <c r="G84" s="3">
        <f t="shared" si="4"/>
        <v>-0.89165222695407309</v>
      </c>
      <c r="H84" s="3">
        <f t="shared" si="5"/>
        <v>-0.85386447132695864</v>
      </c>
      <c r="I84" s="21">
        <f>[1]!EM_S_STM07_IS(A84,"60","2015-12-31","1")/1000000</f>
        <v>327.51573544999997</v>
      </c>
      <c r="J84" s="21">
        <f>[1]!EM_S_STM07_IS(A84,"60","2016-12-31","1")/1000000</f>
        <v>339.23993301999997</v>
      </c>
      <c r="K84" s="21">
        <f>[1]!EM_S_STM07_IS(A84,"60","2017-12-31","1")/1000000</f>
        <v>469.85854976999997</v>
      </c>
      <c r="L84" s="3">
        <f t="shared" si="6"/>
        <v>-0.9642026434122587</v>
      </c>
      <c r="M84" s="3">
        <f t="shared" si="7"/>
        <v>-0.61496685962881803</v>
      </c>
      <c r="O84" s="80">
        <f>[1]!EM_S_VAL_PE_TTM(A84,"2018-05-21")</f>
        <v>28.782872243510401</v>
      </c>
      <c r="P84" s="21">
        <f>[1]!EM_S_VAL_PE_TTM(A84,"2016-12-31")</f>
        <v>42.829005696515502</v>
      </c>
      <c r="Q84" s="21">
        <f>[1]!EM_S_VAL_PE_TTM(A84,"2015-12-31")</f>
        <v>45.331073964460302</v>
      </c>
      <c r="R84" s="21">
        <f>[1]!EM_S_VAL_PE_TTM(A84,"2014-12-31")</f>
        <v>31.550419198930701</v>
      </c>
      <c r="S84" s="21" t="str">
        <f>[1]!EM_S_VAL_PE_TTM(A84,"2013-12-31")</f>
        <v/>
      </c>
    </row>
    <row r="85" spans="1:19" x14ac:dyDescent="0.2">
      <c r="A85" s="19" t="s">
        <v>208</v>
      </c>
      <c r="B85" s="19" t="s">
        <v>209</v>
      </c>
      <c r="C85" t="str">
        <f>[1]!EM_S_INFO_INDUSTRY_SW2014(A85,"3")</f>
        <v>中药</v>
      </c>
      <c r="D85" s="20">
        <f>[1]!EM_S_STM07_IS(A85,"83","2015-12-31","1")/1000000</f>
        <v>181.42819788</v>
      </c>
      <c r="E85" s="20">
        <f>[1]!EM_S_STM07_IS(A85,"83","2016-12-31","1")/1000000</f>
        <v>223.63122981999999</v>
      </c>
      <c r="F85" s="20">
        <f>[1]!EM_S_STM07_IS(A85,"83","2017-12-31","1")/1000000</f>
        <v>304.44765565</v>
      </c>
      <c r="G85" s="3">
        <f t="shared" si="4"/>
        <v>-0.76738438438376666</v>
      </c>
      <c r="H85" s="3">
        <f t="shared" si="5"/>
        <v>-0.63861744222822159</v>
      </c>
      <c r="I85" s="21">
        <f>[1]!EM_S_STM07_IS(A85,"60","2015-12-31","1")/1000000</f>
        <v>61.762835869999996</v>
      </c>
      <c r="J85" s="21">
        <f>[1]!EM_S_STM07_IS(A85,"60","2016-12-31","1")/1000000</f>
        <v>91.000952589999997</v>
      </c>
      <c r="K85" s="21">
        <f>[1]!EM_S_STM07_IS(A85,"60","2017-12-31","1")/1000000</f>
        <v>35.159528209999998</v>
      </c>
      <c r="L85" s="3">
        <f t="shared" si="6"/>
        <v>-0.52660663474810088</v>
      </c>
      <c r="M85" s="3">
        <f t="shared" si="7"/>
        <v>-1.6136356026028715</v>
      </c>
      <c r="O85" s="80">
        <f>[1]!EM_S_VAL_PE_TTM(A85,"2018-05-21")</f>
        <v>134.838836956867</v>
      </c>
      <c r="P85" s="21">
        <f>[1]!EM_S_VAL_PE_TTM(A85,"2016-12-31")</f>
        <v>72.956659204683504</v>
      </c>
      <c r="Q85" s="21">
        <f>[1]!EM_S_VAL_PE_TTM(A85,"2015-12-31")</f>
        <v>133.94851503814499</v>
      </c>
      <c r="R85" s="21" t="str">
        <f>[1]!EM_S_VAL_PE_TTM(A85,"2014-12-31")</f>
        <v/>
      </c>
      <c r="S85" s="21" t="str">
        <f>[1]!EM_S_VAL_PE_TTM(A85,"2013-12-31")</f>
        <v/>
      </c>
    </row>
    <row r="86" spans="1:19" x14ac:dyDescent="0.2">
      <c r="A86" s="19" t="s">
        <v>210</v>
      </c>
      <c r="B86" s="19" t="s">
        <v>211</v>
      </c>
      <c r="C86" t="str">
        <f>[1]!EM_S_INFO_INDUSTRY_SW2014(A86,"3")</f>
        <v>医药商业</v>
      </c>
      <c r="D86" s="20">
        <f>[1]!EM_S_STM07_IS(A86,"83","2015-12-31","1")/1000000</f>
        <v>1219.9355721400002</v>
      </c>
      <c r="E86" s="20">
        <f>[1]!EM_S_STM07_IS(A86,"83","2016-12-31","1")/1000000</f>
        <v>1257.9770443499999</v>
      </c>
      <c r="F86" s="20">
        <f>[1]!EM_S_STM07_IS(A86,"83","2017-12-31","1")/1000000</f>
        <v>1369.0981281700001</v>
      </c>
      <c r="G86" s="3">
        <f t="shared" si="4"/>
        <v>-0.96881681862652169</v>
      </c>
      <c r="H86" s="3">
        <f t="shared" si="5"/>
        <v>-0.91166684295307099</v>
      </c>
      <c r="I86" s="21">
        <f>[1]!EM_S_STM07_IS(A86,"60","2015-12-31","1")/1000000</f>
        <v>46.950674060000004</v>
      </c>
      <c r="J86" s="21">
        <f>[1]!EM_S_STM07_IS(A86,"60","2016-12-31","1")/1000000</f>
        <v>39.863777240000005</v>
      </c>
      <c r="K86" s="21">
        <f>[1]!EM_S_STM07_IS(A86,"60","2017-12-31","1")/1000000</f>
        <v>39.860411909999996</v>
      </c>
      <c r="L86" s="3">
        <f t="shared" si="6"/>
        <v>-1.1509434520778847</v>
      </c>
      <c r="M86" s="3">
        <f t="shared" si="7"/>
        <v>-1.0000844207506918</v>
      </c>
      <c r="O86" s="80">
        <f>[1]!EM_S_VAL_PE_TTM(A86,"2018-05-21")</f>
        <v>54.887681550583999</v>
      </c>
      <c r="P86" s="21">
        <f>[1]!EM_S_VAL_PE_TTM(A86,"2016-12-31")</f>
        <v>91.633095204933397</v>
      </c>
      <c r="Q86" s="21">
        <f>[1]!EM_S_VAL_PE_TTM(A86,"2015-12-31")</f>
        <v>102.594365771052</v>
      </c>
      <c r="R86" s="21" t="str">
        <f>[1]!EM_S_VAL_PE_TTM(A86,"2014-12-31")</f>
        <v/>
      </c>
      <c r="S86" s="21" t="str">
        <f>[1]!EM_S_VAL_PE_TTM(A86,"2013-12-31")</f>
        <v/>
      </c>
    </row>
    <row r="87" spans="1:19" x14ac:dyDescent="0.2">
      <c r="A87" s="19" t="s">
        <v>212</v>
      </c>
      <c r="B87" s="19" t="s">
        <v>213</v>
      </c>
      <c r="C87" t="str">
        <f>[1]!EM_S_INFO_INDUSTRY_SW2014(A87,"3")</f>
        <v>化学制剂</v>
      </c>
      <c r="D87" s="20">
        <f>[1]!EM_S_STM07_IS(A87,"83","2015-12-31","1")/1000000</f>
        <v>2074.3520621400003</v>
      </c>
      <c r="E87" s="20">
        <f>[1]!EM_S_STM07_IS(A87,"83","2016-12-31","1")/1000000</f>
        <v>2540.0315220900002</v>
      </c>
      <c r="F87" s="20">
        <f>[1]!EM_S_STM07_IS(A87,"83","2017-12-31","1")/1000000</f>
        <v>2786.4970006200001</v>
      </c>
      <c r="G87" s="3">
        <f t="shared" si="4"/>
        <v>-0.77550606358036311</v>
      </c>
      <c r="H87" s="3">
        <f t="shared" si="5"/>
        <v>-0.90296755123448147</v>
      </c>
      <c r="I87" s="21">
        <f>[1]!EM_S_STM07_IS(A87,"60","2015-12-31","1")/1000000</f>
        <v>396.9864857</v>
      </c>
      <c r="J87" s="21">
        <f>[1]!EM_S_STM07_IS(A87,"60","2016-12-31","1")/1000000</f>
        <v>500.11967142999998</v>
      </c>
      <c r="K87" s="21">
        <f>[1]!EM_S_STM07_IS(A87,"60","2017-12-31","1")/1000000</f>
        <v>644.19902701000001</v>
      </c>
      <c r="L87" s="3">
        <f t="shared" si="6"/>
        <v>-0.74020983221092052</v>
      </c>
      <c r="M87" s="3">
        <f t="shared" si="7"/>
        <v>-0.71191024106683964</v>
      </c>
      <c r="O87" s="80">
        <f>[1]!EM_S_VAL_PE_TTM(A87,"2018-05-21")</f>
        <v>50.436286575946198</v>
      </c>
      <c r="P87" s="21">
        <f>[1]!EM_S_VAL_PE_TTM(A87,"2016-12-31")</f>
        <v>84.171365966421405</v>
      </c>
      <c r="Q87" s="21">
        <f>[1]!EM_S_VAL_PE_TTM(A87,"2015-12-31")</f>
        <v>104.005533815219</v>
      </c>
      <c r="R87" s="21" t="str">
        <f>[1]!EM_S_VAL_PE_TTM(A87,"2014-12-31")</f>
        <v/>
      </c>
      <c r="S87" s="21" t="str">
        <f>[1]!EM_S_VAL_PE_TTM(A87,"2013-12-31")</f>
        <v/>
      </c>
    </row>
    <row r="88" spans="1:19" x14ac:dyDescent="0.2">
      <c r="A88" s="19" t="s">
        <v>214</v>
      </c>
      <c r="B88" s="19" t="s">
        <v>215</v>
      </c>
      <c r="C88" t="str">
        <f>[1]!EM_S_INFO_INDUSTRY_SW2014(A88,"3")</f>
        <v>医药商业</v>
      </c>
      <c r="D88" s="20">
        <f>[1]!EM_S_STM07_IS(A88,"83","2015-12-31","1")/1000000</f>
        <v>6625.7198753800003</v>
      </c>
      <c r="E88" s="20">
        <f>[1]!EM_S_STM07_IS(A88,"83","2016-12-31","1")/1000000</f>
        <v>6982.8849844699998</v>
      </c>
      <c r="F88" s="20">
        <f>[1]!EM_S_STM07_IS(A88,"83","2017-12-31","1")/1000000</f>
        <v>8338.2328236199992</v>
      </c>
      <c r="G88" s="3">
        <f t="shared" si="4"/>
        <v>-0.94609414285424864</v>
      </c>
      <c r="H88" s="3">
        <f t="shared" si="5"/>
        <v>-0.80590431574280474</v>
      </c>
      <c r="I88" s="21">
        <f>[1]!EM_S_STM07_IS(A88,"60","2015-12-31","1")/1000000</f>
        <v>115.20578923000001</v>
      </c>
      <c r="J88" s="21">
        <f>[1]!EM_S_STM07_IS(A88,"60","2016-12-31","1")/1000000</f>
        <v>116.77250768</v>
      </c>
      <c r="K88" s="21">
        <f>[1]!EM_S_STM07_IS(A88,"60","2017-12-31","1")/1000000</f>
        <v>145.00607393999999</v>
      </c>
      <c r="L88" s="3">
        <f t="shared" si="6"/>
        <v>-0.98640069687060472</v>
      </c>
      <c r="M88" s="3">
        <f t="shared" si="7"/>
        <v>-0.75821735080511898</v>
      </c>
      <c r="O88" s="80">
        <f>[1]!EM_S_VAL_PE_TTM(A88,"2018-05-21")</f>
        <v>28.137395149801399</v>
      </c>
      <c r="P88" s="21">
        <f>[1]!EM_S_VAL_PE_TTM(A88,"2016-12-31")</f>
        <v>65.440913062797904</v>
      </c>
      <c r="Q88" s="21" t="str">
        <f>[1]!EM_S_VAL_PE_TTM(A88,"2015-12-31")</f>
        <v/>
      </c>
      <c r="R88" s="21" t="str">
        <f>[1]!EM_S_VAL_PE_TTM(A88,"2014-12-31")</f>
        <v/>
      </c>
      <c r="S88" s="21" t="str">
        <f>[1]!EM_S_VAL_PE_TTM(A88,"2013-12-31")</f>
        <v/>
      </c>
    </row>
    <row r="89" spans="1:19" x14ac:dyDescent="0.2">
      <c r="A89" s="19" t="s">
        <v>216</v>
      </c>
      <c r="B89" s="19" t="s">
        <v>217</v>
      </c>
      <c r="C89" t="str">
        <f>[1]!EM_S_INFO_INDUSTRY_SW2014(A89,"3")</f>
        <v>中药</v>
      </c>
      <c r="D89" s="20">
        <f>[1]!EM_S_STM07_IS(A89,"83","2015-12-31","1")/1000000</f>
        <v>253.79089768</v>
      </c>
      <c r="E89" s="20">
        <f>[1]!EM_S_STM07_IS(A89,"83","2016-12-31","1")/1000000</f>
        <v>283.43509907999999</v>
      </c>
      <c r="F89" s="20">
        <f>[1]!EM_S_STM07_IS(A89,"83","2017-12-31","1")/1000000</f>
        <v>285.95586923000002</v>
      </c>
      <c r="G89" s="3">
        <f t="shared" si="4"/>
        <v>-0.88319438691068508</v>
      </c>
      <c r="H89" s="3">
        <f t="shared" si="5"/>
        <v>-0.99110635853434459</v>
      </c>
      <c r="I89" s="21">
        <f>[1]!EM_S_STM07_IS(A89,"60","2015-12-31","1")/1000000</f>
        <v>54.890458039999999</v>
      </c>
      <c r="J89" s="21">
        <f>[1]!EM_S_STM07_IS(A89,"60","2016-12-31","1")/1000000</f>
        <v>52.284781580000001</v>
      </c>
      <c r="K89" s="21">
        <f>[1]!EM_S_STM07_IS(A89,"60","2017-12-31","1")/1000000</f>
        <v>46.420390700000006</v>
      </c>
      <c r="L89" s="3">
        <f t="shared" si="6"/>
        <v>-1.0474704812647251</v>
      </c>
      <c r="M89" s="3">
        <f t="shared" si="7"/>
        <v>-1.1121624821369291</v>
      </c>
      <c r="O89" s="80">
        <f>[1]!EM_S_VAL_PE_TTM(A89,"2018-05-21")</f>
        <v>56.190436858401597</v>
      </c>
      <c r="P89" s="21">
        <f>[1]!EM_S_VAL_PE_TTM(A89,"2016-12-31")</f>
        <v>89.953519724719001</v>
      </c>
      <c r="Q89" s="21" t="str">
        <f>[1]!EM_S_VAL_PE_TTM(A89,"2015-12-31")</f>
        <v/>
      </c>
      <c r="R89" s="21" t="str">
        <f>[1]!EM_S_VAL_PE_TTM(A89,"2014-12-31")</f>
        <v/>
      </c>
      <c r="S89" s="21" t="str">
        <f>[1]!EM_S_VAL_PE_TTM(A89,"2013-12-31")</f>
        <v/>
      </c>
    </row>
    <row r="90" spans="1:19" x14ac:dyDescent="0.2">
      <c r="A90" s="19" t="s">
        <v>218</v>
      </c>
      <c r="B90" s="19" t="s">
        <v>219</v>
      </c>
      <c r="C90" t="str">
        <f>[1]!EM_S_INFO_INDUSTRY_SW2014(A90,"3")</f>
        <v>化学原料药</v>
      </c>
      <c r="D90" s="20">
        <f>[1]!EM_S_STM07_IS(A90,"83","2015-12-31","1")/1000000</f>
        <v>830.60769425000001</v>
      </c>
      <c r="E90" s="20">
        <f>[1]!EM_S_STM07_IS(A90,"83","2016-12-31","1")/1000000</f>
        <v>1103.19495201</v>
      </c>
      <c r="F90" s="20">
        <f>[1]!EM_S_STM07_IS(A90,"83","2017-12-31","1")/1000000</f>
        <v>1423.0334126800001</v>
      </c>
      <c r="G90" s="3">
        <f t="shared" si="4"/>
        <v>-0.6718218966101277</v>
      </c>
      <c r="H90" s="3">
        <f t="shared" si="5"/>
        <v>-0.7100798366714236</v>
      </c>
      <c r="I90" s="21">
        <f>[1]!EM_S_STM07_IS(A90,"60","2015-12-31","1")/1000000</f>
        <v>169.71686506999998</v>
      </c>
      <c r="J90" s="21">
        <f>[1]!EM_S_STM07_IS(A90,"60","2016-12-31","1")/1000000</f>
        <v>275.60459019999996</v>
      </c>
      <c r="K90" s="21">
        <f>[1]!EM_S_STM07_IS(A90,"60","2017-12-31","1")/1000000</f>
        <v>360.04838186000001</v>
      </c>
      <c r="L90" s="3">
        <f t="shared" si="6"/>
        <v>-0.37609190998003394</v>
      </c>
      <c r="M90" s="3">
        <f t="shared" si="7"/>
        <v>-0.69360527849437803</v>
      </c>
      <c r="O90" s="80">
        <f>[1]!EM_S_VAL_PE_TTM(A90,"2018-05-21")</f>
        <v>53.047256562177601</v>
      </c>
      <c r="P90" s="21">
        <f>[1]!EM_S_VAL_PE_TTM(A90,"2016-12-31")</f>
        <v>62.327511591575202</v>
      </c>
      <c r="Q90" s="21" t="str">
        <f>[1]!EM_S_VAL_PE_TTM(A90,"2015-12-31")</f>
        <v/>
      </c>
      <c r="R90" s="21" t="str">
        <f>[1]!EM_S_VAL_PE_TTM(A90,"2014-12-31")</f>
        <v/>
      </c>
      <c r="S90" s="21" t="str">
        <f>[1]!EM_S_VAL_PE_TTM(A90,"2013-12-31")</f>
        <v/>
      </c>
    </row>
    <row r="91" spans="1:19" x14ac:dyDescent="0.2">
      <c r="A91" s="19" t="s">
        <v>220</v>
      </c>
      <c r="B91" s="19" t="s">
        <v>221</v>
      </c>
      <c r="C91" t="str">
        <f>[1]!EM_S_INFO_INDUSTRY_SW2014(A91,"3")</f>
        <v>中药</v>
      </c>
      <c r="D91" s="20">
        <f>[1]!EM_S_STM07_IS(A91,"83","2015-12-31","1")/1000000</f>
        <v>346.99539356000002</v>
      </c>
      <c r="E91" s="20">
        <f>[1]!EM_S_STM07_IS(A91,"83","2016-12-31","1")/1000000</f>
        <v>451.92247705</v>
      </c>
      <c r="F91" s="20">
        <f>[1]!EM_S_STM07_IS(A91,"83","2017-12-31","1")/1000000</f>
        <v>380.29264523000001</v>
      </c>
      <c r="G91" s="3">
        <f t="shared" si="4"/>
        <v>-0.69761245988455256</v>
      </c>
      <c r="H91" s="3">
        <f t="shared" si="5"/>
        <v>-1.158500263778814</v>
      </c>
      <c r="I91" s="21">
        <f>[1]!EM_S_STM07_IS(A91,"60","2015-12-31","1")/1000000</f>
        <v>50.029904380000005</v>
      </c>
      <c r="J91" s="21">
        <f>[1]!EM_S_STM07_IS(A91,"60","2016-12-31","1")/1000000</f>
        <v>55.35845089</v>
      </c>
      <c r="K91" s="21">
        <f>[1]!EM_S_STM07_IS(A91,"60","2017-12-31","1")/1000000</f>
        <v>60.476624579999999</v>
      </c>
      <c r="L91" s="3">
        <f t="shared" si="6"/>
        <v>-0.89349277045330233</v>
      </c>
      <c r="M91" s="3">
        <f t="shared" si="7"/>
        <v>-0.9075448534466749</v>
      </c>
      <c r="O91" s="80">
        <f>[1]!EM_S_VAL_PE_TTM(A91,"2018-05-21")</f>
        <v>55.328791126910097</v>
      </c>
      <c r="P91" s="21">
        <f>[1]!EM_S_VAL_PE_TTM(A91,"2016-12-31")</f>
        <v>85.221790991919505</v>
      </c>
      <c r="Q91" s="21" t="str">
        <f>[1]!EM_S_VAL_PE_TTM(A91,"2015-12-31")</f>
        <v/>
      </c>
      <c r="R91" s="21" t="str">
        <f>[1]!EM_S_VAL_PE_TTM(A91,"2014-12-31")</f>
        <v/>
      </c>
      <c r="S91" s="21" t="str">
        <f>[1]!EM_S_VAL_PE_TTM(A91,"2013-12-31")</f>
        <v/>
      </c>
    </row>
    <row r="92" spans="1:19" x14ac:dyDescent="0.2">
      <c r="A92" s="19" t="s">
        <v>222</v>
      </c>
      <c r="B92" s="19" t="s">
        <v>223</v>
      </c>
      <c r="C92" t="str">
        <f>[1]!EM_S_INFO_INDUSTRY_SW2014(A92,"3")</f>
        <v>中药</v>
      </c>
      <c r="D92" s="20">
        <f>[1]!EM_S_STM07_IS(A92,"83","2015-12-31","1")/1000000</f>
        <v>256.09740531</v>
      </c>
      <c r="E92" s="20">
        <f>[1]!EM_S_STM07_IS(A92,"83","2016-12-31","1")/1000000</f>
        <v>305.42550527999998</v>
      </c>
      <c r="F92" s="20">
        <f>[1]!EM_S_STM07_IS(A92,"83","2017-12-31","1")/1000000</f>
        <v>376.79155772000001</v>
      </c>
      <c r="G92" s="3">
        <f t="shared" si="4"/>
        <v>-0.8073853973245475</v>
      </c>
      <c r="H92" s="3">
        <f t="shared" si="5"/>
        <v>-0.76633892321934627</v>
      </c>
      <c r="I92" s="21">
        <f>[1]!EM_S_STM07_IS(A92,"60","2015-12-31","1")/1000000</f>
        <v>41.96524556</v>
      </c>
      <c r="J92" s="21">
        <f>[1]!EM_S_STM07_IS(A92,"60","2016-12-31","1")/1000000</f>
        <v>39.580358490000002</v>
      </c>
      <c r="K92" s="21">
        <f>[1]!EM_S_STM07_IS(A92,"60","2017-12-31","1")/1000000</f>
        <v>43.718975560000004</v>
      </c>
      <c r="L92" s="3">
        <f t="shared" si="6"/>
        <v>-1.056830051586144</v>
      </c>
      <c r="M92" s="3">
        <f t="shared" si="7"/>
        <v>-0.89543760521912341</v>
      </c>
      <c r="O92" s="80">
        <f>[1]!EM_S_VAL_PE_TTM(A92,"2018-05-21")</f>
        <v>112.43864024432401</v>
      </c>
      <c r="P92" s="21" t="str">
        <f>[1]!EM_S_VAL_PE_TTM(A92,"2016-12-31")</f>
        <v/>
      </c>
      <c r="Q92" s="21" t="str">
        <f>[1]!EM_S_VAL_PE_TTM(A92,"2015-12-31")</f>
        <v/>
      </c>
      <c r="R92" s="21" t="str">
        <f>[1]!EM_S_VAL_PE_TTM(A92,"2014-12-31")</f>
        <v/>
      </c>
      <c r="S92" s="21" t="str">
        <f>[1]!EM_S_VAL_PE_TTM(A92,"2013-12-31")</f>
        <v/>
      </c>
    </row>
    <row r="93" spans="1:19" x14ac:dyDescent="0.2">
      <c r="A93" s="19" t="s">
        <v>224</v>
      </c>
      <c r="B93" s="19" t="s">
        <v>225</v>
      </c>
      <c r="C93" t="str">
        <f>[1]!EM_S_INFO_INDUSTRY_SW2014(A93,"3")</f>
        <v>医药商业</v>
      </c>
      <c r="D93" s="20">
        <f>[1]!EM_S_STM07_IS(A93,"83","2015-12-31","1")/1000000</f>
        <v>1843.0152802999999</v>
      </c>
      <c r="E93" s="20">
        <f>[1]!EM_S_STM07_IS(A93,"83","2016-12-31","1")/1000000</f>
        <v>2086.9315572199998</v>
      </c>
      <c r="F93" s="20">
        <f>[1]!EM_S_STM07_IS(A93,"83","2017-12-31","1")/1000000</f>
        <v>2261.41437696</v>
      </c>
      <c r="G93" s="3">
        <f t="shared" si="4"/>
        <v>-0.86765368712499435</v>
      </c>
      <c r="H93" s="3">
        <f t="shared" si="5"/>
        <v>-0.91639264874961757</v>
      </c>
      <c r="I93" s="21">
        <f>[1]!EM_S_STM07_IS(A93,"60","2015-12-31","1")/1000000</f>
        <v>201.29856357</v>
      </c>
      <c r="J93" s="21">
        <f>[1]!EM_S_STM07_IS(A93,"60","2016-12-31","1")/1000000</f>
        <v>234.04437236000001</v>
      </c>
      <c r="K93" s="21">
        <f>[1]!EM_S_STM07_IS(A93,"60","2017-12-31","1")/1000000</f>
        <v>255.81099327000001</v>
      </c>
      <c r="L93" s="3">
        <f t="shared" si="6"/>
        <v>-0.83732716116171924</v>
      </c>
      <c r="M93" s="3">
        <f t="shared" si="7"/>
        <v>-0.90699788809055726</v>
      </c>
      <c r="O93" s="80">
        <f>[1]!EM_S_VAL_PE_TTM(A93,"2018-05-21")</f>
        <v>25.416138884830598</v>
      </c>
      <c r="P93" s="21" t="str">
        <f>[1]!EM_S_VAL_PE_TTM(A93,"2016-12-31")</f>
        <v/>
      </c>
      <c r="Q93" s="21" t="str">
        <f>[1]!EM_S_VAL_PE_TTM(A93,"2015-12-31")</f>
        <v/>
      </c>
      <c r="R93" s="21" t="str">
        <f>[1]!EM_S_VAL_PE_TTM(A93,"2014-12-31")</f>
        <v/>
      </c>
      <c r="S93" s="21" t="str">
        <f>[1]!EM_S_VAL_PE_TTM(A93,"2013-12-31")</f>
        <v/>
      </c>
    </row>
    <row r="94" spans="1:19" x14ac:dyDescent="0.2">
      <c r="A94" s="19" t="s">
        <v>226</v>
      </c>
      <c r="B94" s="19" t="s">
        <v>227</v>
      </c>
      <c r="C94" t="str">
        <f>[1]!EM_S_INFO_INDUSTRY_SW2014(A94,"3")</f>
        <v>中药</v>
      </c>
      <c r="D94" s="20">
        <f>[1]!EM_S_STM07_IS(A94,"83","2015-12-31","1")/1000000</f>
        <v>521.91059837</v>
      </c>
      <c r="E94" s="20">
        <f>[1]!EM_S_STM07_IS(A94,"83","2016-12-31","1")/1000000</f>
        <v>633.18615817999989</v>
      </c>
      <c r="F94" s="20">
        <f>[1]!EM_S_STM07_IS(A94,"83","2017-12-31","1")/1000000</f>
        <v>681.71412925999994</v>
      </c>
      <c r="G94" s="3">
        <f t="shared" si="4"/>
        <v>-0.78679191386890956</v>
      </c>
      <c r="H94" s="3">
        <f t="shared" si="5"/>
        <v>-0.92335907781135562</v>
      </c>
      <c r="I94" s="21">
        <f>[1]!EM_S_STM07_IS(A94,"60","2015-12-31","1")/1000000</f>
        <v>42.010471750000001</v>
      </c>
      <c r="J94" s="21">
        <f>[1]!EM_S_STM07_IS(A94,"60","2016-12-31","1")/1000000</f>
        <v>57.069484539999998</v>
      </c>
      <c r="K94" s="21">
        <f>[1]!EM_S_STM07_IS(A94,"60","2017-12-31","1")/1000000</f>
        <v>66.116844060000005</v>
      </c>
      <c r="L94" s="3">
        <f t="shared" si="6"/>
        <v>-0.64154144996003293</v>
      </c>
      <c r="M94" s="3">
        <f t="shared" si="7"/>
        <v>-0.84146764960425191</v>
      </c>
      <c r="O94" s="80">
        <f>[1]!EM_S_VAL_PE_TTM(A94,"2018-05-21")</f>
        <v>53.115180684360404</v>
      </c>
      <c r="P94" s="21" t="str">
        <f>[1]!EM_S_VAL_PE_TTM(A94,"2016-12-31")</f>
        <v/>
      </c>
      <c r="Q94" s="21" t="str">
        <f>[1]!EM_S_VAL_PE_TTM(A94,"2015-12-31")</f>
        <v/>
      </c>
      <c r="R94" s="21" t="str">
        <f>[1]!EM_S_VAL_PE_TTM(A94,"2014-12-31")</f>
        <v/>
      </c>
      <c r="S94" s="21" t="str">
        <f>[1]!EM_S_VAL_PE_TTM(A94,"2013-12-31")</f>
        <v/>
      </c>
    </row>
    <row r="95" spans="1:19" x14ac:dyDescent="0.2">
      <c r="A95" s="19" t="s">
        <v>228</v>
      </c>
      <c r="B95" s="19" t="s">
        <v>229</v>
      </c>
      <c r="C95" t="str">
        <f>[1]!EM_S_INFO_INDUSTRY_SW2014(A95,"3")</f>
        <v>生物制品</v>
      </c>
      <c r="D95" s="20">
        <f>[1]!EM_S_STM07_IS(A95,"83","2015-12-31","1")/1000000</f>
        <v>500.94434688000001</v>
      </c>
      <c r="E95" s="20">
        <f>[1]!EM_S_STM07_IS(A95,"83","2016-12-31","1")/1000000</f>
        <v>566.13660189999996</v>
      </c>
      <c r="F95" s="20">
        <f>[1]!EM_S_STM07_IS(A95,"83","2017-12-31","1")/1000000</f>
        <v>623.38954725999997</v>
      </c>
      <c r="G95" s="3">
        <f t="shared" si="4"/>
        <v>-0.86986128214434855</v>
      </c>
      <c r="H95" s="3">
        <f t="shared" si="5"/>
        <v>-0.89887079343067644</v>
      </c>
      <c r="I95" s="21">
        <f>[1]!EM_S_STM07_IS(A95,"60","2015-12-31","1")/1000000</f>
        <v>124.85511929</v>
      </c>
      <c r="J95" s="21">
        <f>[1]!EM_S_STM07_IS(A95,"60","2016-12-31","1")/1000000</f>
        <v>153.22695922999998</v>
      </c>
      <c r="K95" s="21">
        <f>[1]!EM_S_STM07_IS(A95,"60","2017-12-31","1")/1000000</f>
        <v>154.74923461</v>
      </c>
      <c r="L95" s="3">
        <f t="shared" si="6"/>
        <v>-0.77276190114318877</v>
      </c>
      <c r="M95" s="3">
        <f t="shared" si="7"/>
        <v>-0.99006522489482396</v>
      </c>
      <c r="O95" s="80">
        <f>[1]!EM_S_VAL_PE_TTM(A95,"2018-05-21")</f>
        <v>38.1253489557729</v>
      </c>
      <c r="P95" s="21" t="str">
        <f>[1]!EM_S_VAL_PE_TTM(A95,"2016-12-31")</f>
        <v/>
      </c>
      <c r="Q95" s="21" t="str">
        <f>[1]!EM_S_VAL_PE_TTM(A95,"2015-12-31")</f>
        <v/>
      </c>
      <c r="R95" s="21" t="str">
        <f>[1]!EM_S_VAL_PE_TTM(A95,"2014-12-31")</f>
        <v/>
      </c>
      <c r="S95" s="21" t="str">
        <f>[1]!EM_S_VAL_PE_TTM(A95,"2013-12-31")</f>
        <v/>
      </c>
    </row>
    <row r="96" spans="1:19" x14ac:dyDescent="0.2">
      <c r="A96" s="19" t="s">
        <v>230</v>
      </c>
      <c r="B96" s="19" t="s">
        <v>231</v>
      </c>
      <c r="C96" t="str">
        <f>[1]!EM_S_INFO_INDUSTRY_SW2014(A96,"3")</f>
        <v>化学制剂</v>
      </c>
      <c r="D96" s="20">
        <f>[1]!EM_S_STM07_IS(A96,"83","2015-12-31","1")/1000000</f>
        <v>237.49504285</v>
      </c>
      <c r="E96" s="20">
        <f>[1]!EM_S_STM07_IS(A96,"83","2016-12-31","1")/1000000</f>
        <v>255.83680519000001</v>
      </c>
      <c r="F96" s="20">
        <f>[1]!EM_S_STM07_IS(A96,"83","2017-12-31","1")/1000000</f>
        <v>364.21863225999999</v>
      </c>
      <c r="G96" s="3">
        <f t="shared" si="4"/>
        <v>-0.9227699150268811</v>
      </c>
      <c r="H96" s="3">
        <f t="shared" si="5"/>
        <v>-0.57636342828191189</v>
      </c>
      <c r="I96" s="21">
        <f>[1]!EM_S_STM07_IS(A96,"60","2015-12-31","1")/1000000</f>
        <v>63.31785936</v>
      </c>
      <c r="J96" s="21">
        <f>[1]!EM_S_STM07_IS(A96,"60","2016-12-31","1")/1000000</f>
        <v>61.248728939999999</v>
      </c>
      <c r="K96" s="21">
        <f>[1]!EM_S_STM07_IS(A96,"60","2017-12-31","1")/1000000</f>
        <v>64.505083759999991</v>
      </c>
      <c r="L96" s="3">
        <f t="shared" si="6"/>
        <v>-1.0326784645108698</v>
      </c>
      <c r="M96" s="3">
        <f t="shared" si="7"/>
        <v>-0.94683392004444766</v>
      </c>
      <c r="O96" s="80">
        <f>[1]!EM_S_VAL_PE_TTM(A96,"2018-05-21")</f>
        <v>56.878209629590799</v>
      </c>
      <c r="P96" s="21" t="str">
        <f>[1]!EM_S_VAL_PE_TTM(A96,"2016-12-31")</f>
        <v/>
      </c>
      <c r="Q96" s="21" t="str">
        <f>[1]!EM_S_VAL_PE_TTM(A96,"2015-12-31")</f>
        <v/>
      </c>
      <c r="R96" s="21" t="str">
        <f>[1]!EM_S_VAL_PE_TTM(A96,"2014-12-31")</f>
        <v/>
      </c>
      <c r="S96" s="21" t="str">
        <f>[1]!EM_S_VAL_PE_TTM(A96,"2013-12-31")</f>
        <v/>
      </c>
    </row>
    <row r="97" spans="1:19" x14ac:dyDescent="0.2">
      <c r="A97" s="19" t="s">
        <v>232</v>
      </c>
      <c r="B97" s="19" t="s">
        <v>233</v>
      </c>
      <c r="C97" t="str">
        <f>[1]!EM_S_INFO_INDUSTRY_SW2014(A97,"3")</f>
        <v>化学制剂</v>
      </c>
      <c r="D97" s="20">
        <f>[1]!EM_S_STM07_IS(A97,"83","2015-12-31","1")/1000000</f>
        <v>722.01652807000005</v>
      </c>
      <c r="E97" s="20">
        <f>[1]!EM_S_STM07_IS(A97,"83","2016-12-31","1")/1000000</f>
        <v>760.87210077999998</v>
      </c>
      <c r="F97" s="20">
        <f>[1]!EM_S_STM07_IS(A97,"83","2017-12-31","1")/1000000</f>
        <v>1148.8303177299999</v>
      </c>
      <c r="G97" s="3">
        <f t="shared" si="4"/>
        <v>-0.94618464924360723</v>
      </c>
      <c r="H97" s="3">
        <f t="shared" si="5"/>
        <v>-0.4901137568951619</v>
      </c>
      <c r="I97" s="21">
        <f>[1]!EM_S_STM07_IS(A97,"60","2015-12-31","1")/1000000</f>
        <v>166.30136700999998</v>
      </c>
      <c r="J97" s="21">
        <f>[1]!EM_S_STM07_IS(A97,"60","2016-12-31","1")/1000000</f>
        <v>175.18278555000001</v>
      </c>
      <c r="K97" s="21">
        <f>[1]!EM_S_STM07_IS(A97,"60","2017-12-31","1")/1000000</f>
        <v>181.07553824999999</v>
      </c>
      <c r="L97" s="3">
        <f t="shared" si="6"/>
        <v>-0.94659443455166559</v>
      </c>
      <c r="M97" s="3">
        <f t="shared" si="7"/>
        <v>-0.96636226167143513</v>
      </c>
      <c r="O97" s="80">
        <f>[1]!EM_S_VAL_PE_TTM(A97,"2018-05-21")</f>
        <v>31.634657921114599</v>
      </c>
      <c r="P97" s="21" t="str">
        <f>[1]!EM_S_VAL_PE_TTM(A97,"2016-12-31")</f>
        <v/>
      </c>
      <c r="Q97" s="21" t="str">
        <f>[1]!EM_S_VAL_PE_TTM(A97,"2015-12-31")</f>
        <v/>
      </c>
      <c r="R97" s="21" t="str">
        <f>[1]!EM_S_VAL_PE_TTM(A97,"2014-12-31")</f>
        <v/>
      </c>
      <c r="S97" s="21" t="str">
        <f>[1]!EM_S_VAL_PE_TTM(A97,"2013-12-31")</f>
        <v/>
      </c>
    </row>
    <row r="98" spans="1:19" x14ac:dyDescent="0.2">
      <c r="A98" s="19" t="s">
        <v>234</v>
      </c>
      <c r="B98" s="19" t="s">
        <v>235</v>
      </c>
      <c r="C98" t="str">
        <f>[1]!EM_S_INFO_INDUSTRY_SW2014(A98,"3")</f>
        <v>医疗器械</v>
      </c>
      <c r="D98" s="20">
        <f>[1]!EM_S_STM07_IS(A98,"83","2015-12-31","1")/1000000</f>
        <v>391.82523593000002</v>
      </c>
      <c r="E98" s="20">
        <f>[1]!EM_S_STM07_IS(A98,"83","2016-12-31","1")/1000000</f>
        <v>462.66385808999996</v>
      </c>
      <c r="F98" s="20">
        <f>[1]!EM_S_STM07_IS(A98,"83","2017-12-31","1")/1000000</f>
        <v>594.01462524999999</v>
      </c>
      <c r="G98" s="3">
        <f t="shared" si="4"/>
        <v>-0.8192086275610504</v>
      </c>
      <c r="H98" s="3">
        <f t="shared" si="5"/>
        <v>-0.7160989239525839</v>
      </c>
      <c r="I98" s="21">
        <f>[1]!EM_S_STM07_IS(A98,"60","2015-12-31","1")/1000000</f>
        <v>189.56893987999999</v>
      </c>
      <c r="J98" s="21">
        <f>[1]!EM_S_STM07_IS(A98,"60","2016-12-31","1")/1000000</f>
        <v>221.92835138000001</v>
      </c>
      <c r="K98" s="21">
        <f>[1]!EM_S_STM07_IS(A98,"60","2017-12-31","1")/1000000</f>
        <v>300.59597631000003</v>
      </c>
      <c r="L98" s="3">
        <f t="shared" si="6"/>
        <v>-0.82930003448621903</v>
      </c>
      <c r="M98" s="3">
        <f t="shared" si="7"/>
        <v>-0.64552692596134209</v>
      </c>
      <c r="O98" s="80">
        <f>[1]!EM_S_VAL_PE_TTM(A98,"2018-05-21")</f>
        <v>52.522549716980897</v>
      </c>
      <c r="P98" s="21" t="str">
        <f>[1]!EM_S_VAL_PE_TTM(A98,"2016-12-31")</f>
        <v/>
      </c>
      <c r="Q98" s="21" t="str">
        <f>[1]!EM_S_VAL_PE_TTM(A98,"2015-12-31")</f>
        <v/>
      </c>
      <c r="R98" s="21" t="str">
        <f>[1]!EM_S_VAL_PE_TTM(A98,"2014-12-31")</f>
        <v/>
      </c>
      <c r="S98" s="21" t="str">
        <f>[1]!EM_S_VAL_PE_TTM(A98,"2013-12-31")</f>
        <v/>
      </c>
    </row>
    <row r="99" spans="1:19" x14ac:dyDescent="0.2">
      <c r="A99" s="19" t="s">
        <v>236</v>
      </c>
      <c r="B99" s="19" t="s">
        <v>237</v>
      </c>
      <c r="C99" t="str">
        <f>[1]!EM_S_INFO_INDUSTRY_SW2014(A99,"3")</f>
        <v>中药</v>
      </c>
      <c r="D99" s="20">
        <f>[1]!EM_S_STM07_IS(A99,"83","2015-12-31","1")/1000000</f>
        <v>469.31911187000003</v>
      </c>
      <c r="E99" s="20">
        <f>[1]!EM_S_STM07_IS(A99,"83","2016-12-31","1")/1000000</f>
        <v>551.66700127000001</v>
      </c>
      <c r="F99" s="20">
        <f>[1]!EM_S_STM07_IS(A99,"83","2017-12-31","1")/1000000</f>
        <v>592.09536384</v>
      </c>
      <c r="G99" s="3">
        <f t="shared" si="4"/>
        <v>-0.82453753252901807</v>
      </c>
      <c r="H99" s="3">
        <f t="shared" si="5"/>
        <v>-0.92671600353668193</v>
      </c>
      <c r="I99" s="21">
        <f>[1]!EM_S_STM07_IS(A99,"60","2015-12-31","1")/1000000</f>
        <v>72.688242340000002</v>
      </c>
      <c r="J99" s="21">
        <f>[1]!EM_S_STM07_IS(A99,"60","2016-12-31","1")/1000000</f>
        <v>95.707727790000007</v>
      </c>
      <c r="K99" s="21">
        <f>[1]!EM_S_STM07_IS(A99,"60","2017-12-31","1")/1000000</f>
        <v>111.98747467</v>
      </c>
      <c r="L99" s="3">
        <f t="shared" si="6"/>
        <v>-0.68331211886612797</v>
      </c>
      <c r="M99" s="3">
        <f t="shared" si="7"/>
        <v>-0.82990143788889559</v>
      </c>
      <c r="O99" s="80">
        <f>[1]!EM_S_VAL_PE_TTM(A99,"2018-05-21")</f>
        <v>131.64206705426801</v>
      </c>
      <c r="P99" s="21" t="str">
        <f>[1]!EM_S_VAL_PE_TTM(A99,"2016-12-31")</f>
        <v/>
      </c>
      <c r="Q99" s="21" t="str">
        <f>[1]!EM_S_VAL_PE_TTM(A99,"2015-12-31")</f>
        <v/>
      </c>
      <c r="R99" s="21" t="str">
        <f>[1]!EM_S_VAL_PE_TTM(A99,"2014-12-31")</f>
        <v/>
      </c>
      <c r="S99" s="21" t="str">
        <f>[1]!EM_S_VAL_PE_TTM(A99,"2013-12-31")</f>
        <v/>
      </c>
    </row>
    <row r="100" spans="1:19" x14ac:dyDescent="0.2">
      <c r="A100" s="19" t="s">
        <v>238</v>
      </c>
      <c r="B100" s="19" t="s">
        <v>239</v>
      </c>
      <c r="C100" t="str">
        <f>[1]!EM_S_INFO_INDUSTRY_SW2014(A100,"3")</f>
        <v>化学制剂</v>
      </c>
      <c r="D100" s="20">
        <f>[1]!EM_S_STM07_IS(A100,"83","2015-12-31","1")/1000000</f>
        <v>577.94278037000004</v>
      </c>
      <c r="E100" s="20">
        <f>[1]!EM_S_STM07_IS(A100,"83","2016-12-31","1")/1000000</f>
        <v>651.86210065</v>
      </c>
      <c r="F100" s="20">
        <f>[1]!EM_S_STM07_IS(A100,"83","2017-12-31","1")/1000000</f>
        <v>779.42101623999997</v>
      </c>
      <c r="G100" s="3">
        <f t="shared" si="4"/>
        <v>-0.87209924097905211</v>
      </c>
      <c r="H100" s="3">
        <f t="shared" si="5"/>
        <v>-0.80431610387717667</v>
      </c>
      <c r="I100" s="21">
        <f>[1]!EM_S_STM07_IS(A100,"60","2015-12-31","1")/1000000</f>
        <v>71.165382349999987</v>
      </c>
      <c r="J100" s="21">
        <f>[1]!EM_S_STM07_IS(A100,"60","2016-12-31","1")/1000000</f>
        <v>87.465798300000003</v>
      </c>
      <c r="K100" s="21">
        <f>[1]!EM_S_STM07_IS(A100,"60","2017-12-31","1")/1000000</f>
        <v>90.652611040000011</v>
      </c>
      <c r="L100" s="3">
        <f t="shared" si="6"/>
        <v>-0.77095020905202771</v>
      </c>
      <c r="M100" s="3">
        <f t="shared" si="7"/>
        <v>-0.96356504139973065</v>
      </c>
      <c r="O100" s="80">
        <f>[1]!EM_S_VAL_PE_TTM(A100,"2018-05-21")</f>
        <v>49.593600656459898</v>
      </c>
      <c r="P100" s="21" t="str">
        <f>[1]!EM_S_VAL_PE_TTM(A100,"2016-12-31")</f>
        <v/>
      </c>
      <c r="Q100" s="21" t="str">
        <f>[1]!EM_S_VAL_PE_TTM(A100,"2015-12-31")</f>
        <v/>
      </c>
      <c r="R100" s="21" t="str">
        <f>[1]!EM_S_VAL_PE_TTM(A100,"2014-12-31")</f>
        <v/>
      </c>
      <c r="S100" s="21" t="str">
        <f>[1]!EM_S_VAL_PE_TTM(A100,"2013-12-31")</f>
        <v/>
      </c>
    </row>
    <row r="101" spans="1:19" x14ac:dyDescent="0.2">
      <c r="A101" s="19" t="s">
        <v>240</v>
      </c>
      <c r="B101" s="19" t="s">
        <v>241</v>
      </c>
      <c r="C101" t="str">
        <f>[1]!EM_S_INFO_INDUSTRY_SW2014(A101,"3")</f>
        <v>医药商业</v>
      </c>
      <c r="D101" s="20">
        <f>[1]!EM_S_STM07_IS(A101,"83","2015-12-31","1")/1000000</f>
        <v>25993.13927784</v>
      </c>
      <c r="E101" s="20">
        <f>[1]!EM_S_STM07_IS(A101,"83","2016-12-31","1")/1000000</f>
        <v>41248.42932291</v>
      </c>
      <c r="F101" s="20">
        <f>[1]!EM_S_STM07_IS(A101,"83","2017-12-31","1")/1000000</f>
        <v>41263.629118849996</v>
      </c>
      <c r="G101" s="3">
        <f t="shared" si="4"/>
        <v>-0.41310320842717019</v>
      </c>
      <c r="H101" s="3">
        <f t="shared" si="5"/>
        <v>-0.99963150606727336</v>
      </c>
      <c r="I101" s="21">
        <f>[1]!EM_S_STM07_IS(A101,"60","2015-12-31","1")/1000000</f>
        <v>787.34790922000002</v>
      </c>
      <c r="J101" s="21">
        <f>[1]!EM_S_STM07_IS(A101,"60","2016-12-31","1")/1000000</f>
        <v>1281.8803064799999</v>
      </c>
      <c r="K101" s="21">
        <f>[1]!EM_S_STM07_IS(A101,"60","2017-12-31","1")/1000000</f>
        <v>1156.7388460899999</v>
      </c>
      <c r="L101" s="3">
        <f t="shared" si="6"/>
        <v>-0.37190104721314732</v>
      </c>
      <c r="M101" s="3">
        <f t="shared" si="7"/>
        <v>-1.0976233582475685</v>
      </c>
      <c r="O101" s="80">
        <f>[1]!EM_S_VAL_PE_TTM(A101,"2018-05-21")</f>
        <v>10.686871443006901</v>
      </c>
      <c r="P101" s="21">
        <f>[1]!EM_S_VAL_PE_TTM(A101,"2016-12-31")</f>
        <v>16.570838348305202</v>
      </c>
      <c r="Q101" s="21">
        <f>[1]!EM_S_VAL_PE_TTM(A101,"2015-12-31")</f>
        <v>16.781620130614499</v>
      </c>
      <c r="R101" s="21">
        <f>[1]!EM_S_VAL_PE_TTM(A101,"2014-12-31")</f>
        <v>16.387288499386202</v>
      </c>
      <c r="S101" s="21">
        <f>[1]!EM_S_VAL_PE_TTM(A101,"2013-12-31")</f>
        <v>15.8154811908457</v>
      </c>
    </row>
    <row r="102" spans="1:19" x14ac:dyDescent="0.2">
      <c r="A102" s="19" t="s">
        <v>242</v>
      </c>
      <c r="B102" s="19" t="s">
        <v>243</v>
      </c>
      <c r="C102" t="str">
        <f>[1]!EM_S_INFO_INDUSTRY_SW2014(A102,"3")</f>
        <v>医疗器械</v>
      </c>
      <c r="D102" s="20">
        <f>[1]!EM_S_STM07_IS(A102,"83","2015-12-31","1")/1000000</f>
        <v>2768.71746381</v>
      </c>
      <c r="E102" s="20">
        <f>[1]!EM_S_STM07_IS(A102,"83","2016-12-31","1")/1000000</f>
        <v>3467.7482336799999</v>
      </c>
      <c r="F102" s="20">
        <f>[1]!EM_S_STM07_IS(A102,"83","2017-12-31","1")/1000000</f>
        <v>4537.6426562400002</v>
      </c>
      <c r="G102" s="3">
        <f t="shared" si="4"/>
        <v>-0.74752542323041093</v>
      </c>
      <c r="H102" s="3">
        <f t="shared" si="5"/>
        <v>-0.69147286640684968</v>
      </c>
      <c r="I102" s="21">
        <f>[1]!EM_S_STM07_IS(A102,"60","2015-12-31","1")/1000000</f>
        <v>595.99103910999997</v>
      </c>
      <c r="J102" s="21">
        <f>[1]!EM_S_STM07_IS(A102,"60","2016-12-31","1")/1000000</f>
        <v>746.70804037000005</v>
      </c>
      <c r="K102" s="21">
        <f>[1]!EM_S_STM07_IS(A102,"60","2017-12-31","1")/1000000</f>
        <v>993.67992229999993</v>
      </c>
      <c r="L102" s="3">
        <f t="shared" si="6"/>
        <v>-0.74711532326884067</v>
      </c>
      <c r="M102" s="3">
        <f t="shared" si="7"/>
        <v>-0.66925241382478851</v>
      </c>
      <c r="O102" s="80">
        <f>[1]!EM_S_VAL_PE_TTM(A102,"2018-05-21")</f>
        <v>69.9220313129929</v>
      </c>
      <c r="P102" s="21">
        <f>[1]!EM_S_VAL_PE_TTM(A102,"2016-12-31")</f>
        <v>48.185944774416697</v>
      </c>
      <c r="Q102" s="21">
        <f>[1]!EM_S_VAL_PE_TTM(A102,"2015-12-31")</f>
        <v>60.234359479651303</v>
      </c>
      <c r="R102" s="21">
        <f>[1]!EM_S_VAL_PE_TTM(A102,"2014-12-31")</f>
        <v>47.671591232488801</v>
      </c>
      <c r="S102" s="21">
        <f>[1]!EM_S_VAL_PE_TTM(A102,"2013-12-31")</f>
        <v>38.5458544710498</v>
      </c>
    </row>
    <row r="103" spans="1:19" x14ac:dyDescent="0.2">
      <c r="A103" s="19" t="s">
        <v>244</v>
      </c>
      <c r="B103" s="19" t="s">
        <v>245</v>
      </c>
      <c r="C103" t="str">
        <f>[1]!EM_S_INFO_INDUSTRY_SW2014(A103,"3")</f>
        <v>化学制剂</v>
      </c>
      <c r="D103" s="20">
        <f>[1]!EM_S_STM07_IS(A103,"83","2015-12-31","1")/1000000</f>
        <v>963.97519309000006</v>
      </c>
      <c r="E103" s="20">
        <f>[1]!EM_S_STM07_IS(A103,"83","2016-12-31","1")/1000000</f>
        <v>990.21637348000002</v>
      </c>
      <c r="F103" s="20">
        <f>[1]!EM_S_STM07_IS(A103,"83","2017-12-31","1")/1000000</f>
        <v>1282.0709920100001</v>
      </c>
      <c r="G103" s="3">
        <f t="shared" si="4"/>
        <v>-0.97277815800852252</v>
      </c>
      <c r="H103" s="3">
        <f t="shared" si="5"/>
        <v>-0.7052617727332553</v>
      </c>
      <c r="I103" s="21">
        <f>[1]!EM_S_STM07_IS(A103,"60","2015-12-31","1")/1000000</f>
        <v>20.397380569999999</v>
      </c>
      <c r="J103" s="21">
        <f>[1]!EM_S_STM07_IS(A103,"60","2016-12-31","1")/1000000</f>
        <v>1.2531887800000001</v>
      </c>
      <c r="K103" s="21">
        <f>[1]!EM_S_STM07_IS(A103,"60","2017-12-31","1")/1000000</f>
        <v>46.063332840000001</v>
      </c>
      <c r="L103" s="3">
        <f t="shared" si="6"/>
        <v>-1.938561288509606</v>
      </c>
      <c r="M103" s="3">
        <f t="shared" si="7"/>
        <v>34.756898541654671</v>
      </c>
      <c r="O103" s="80">
        <f>[1]!EM_S_VAL_PE_TTM(A103,"2018-05-21")</f>
        <v>60.058328408333502</v>
      </c>
      <c r="P103" s="21">
        <f>[1]!EM_S_VAL_PE_TTM(A103,"2016-12-31")</f>
        <v>128.466387375636</v>
      </c>
      <c r="Q103" s="21">
        <f>[1]!EM_S_VAL_PE_TTM(A103,"2015-12-31")</f>
        <v>201.67052723268699</v>
      </c>
      <c r="R103" s="21">
        <f>[1]!EM_S_VAL_PE_TTM(A103,"2014-12-31")</f>
        <v>5436.4008313818003</v>
      </c>
      <c r="S103" s="21">
        <f>[1]!EM_S_VAL_PE_TTM(A103,"2013-12-31")</f>
        <v>115.77156228979101</v>
      </c>
    </row>
    <row r="104" spans="1:19" x14ac:dyDescent="0.2">
      <c r="A104" s="19" t="s">
        <v>246</v>
      </c>
      <c r="B104" s="19" t="s">
        <v>247</v>
      </c>
      <c r="C104" t="str">
        <f>[1]!EM_S_INFO_INDUSTRY_SW2014(A104,"3")</f>
        <v>生物制品</v>
      </c>
      <c r="D104" s="20">
        <f>[1]!EM_S_STM07_IS(A104,"83","2015-12-31","1")/1000000</f>
        <v>635.75507533000007</v>
      </c>
      <c r="E104" s="20">
        <f>[1]!EM_S_STM07_IS(A104,"83","2016-12-31","1")/1000000</f>
        <v>849.2164340700001</v>
      </c>
      <c r="F104" s="20">
        <f>[1]!EM_S_STM07_IS(A104,"83","2017-12-31","1")/1000000</f>
        <v>1096.2683151199999</v>
      </c>
      <c r="G104" s="3">
        <f t="shared" si="4"/>
        <v>-0.66423963091572791</v>
      </c>
      <c r="H104" s="3">
        <f t="shared" si="5"/>
        <v>-0.70908254817212413</v>
      </c>
      <c r="I104" s="21">
        <f>[1]!EM_S_STM07_IS(A104,"60","2015-12-31","1")/1000000</f>
        <v>132.43100851</v>
      </c>
      <c r="J104" s="21">
        <f>[1]!EM_S_STM07_IS(A104,"60","2016-12-31","1")/1000000</f>
        <v>197.87287559000001</v>
      </c>
      <c r="K104" s="21">
        <f>[1]!EM_S_STM07_IS(A104,"60","2017-12-31","1")/1000000</f>
        <v>281.78256736000003</v>
      </c>
      <c r="L104" s="3">
        <f t="shared" si="6"/>
        <v>-0.5058418129085045</v>
      </c>
      <c r="M104" s="3">
        <f t="shared" si="7"/>
        <v>-0.57594141430549561</v>
      </c>
      <c r="O104" s="80">
        <f>[1]!EM_S_VAL_PE_TTM(A104,"2018-05-21")</f>
        <v>68.664207838731599</v>
      </c>
      <c r="P104" s="21">
        <f>[1]!EM_S_VAL_PE_TTM(A104,"2016-12-31")</f>
        <v>69.195373945684594</v>
      </c>
      <c r="Q104" s="21">
        <f>[1]!EM_S_VAL_PE_TTM(A104,"2015-12-31")</f>
        <v>129.14984917444801</v>
      </c>
      <c r="R104" s="21">
        <f>[1]!EM_S_VAL_PE_TTM(A104,"2014-12-31")</f>
        <v>48.339823458949297</v>
      </c>
      <c r="S104" s="21">
        <f>[1]!EM_S_VAL_PE_TTM(A104,"2013-12-31")</f>
        <v>44.784748989339803</v>
      </c>
    </row>
    <row r="105" spans="1:19" x14ac:dyDescent="0.2">
      <c r="A105" s="19" t="s">
        <v>248</v>
      </c>
      <c r="B105" s="19" t="s">
        <v>249</v>
      </c>
      <c r="C105" t="str">
        <f>[1]!EM_S_INFO_INDUSTRY_SW2014(A105,"3")</f>
        <v>医疗服务</v>
      </c>
      <c r="D105" s="20">
        <f>[1]!EM_S_STM07_IS(A105,"83","2015-12-31","1")/1000000</f>
        <v>3165.5804713400003</v>
      </c>
      <c r="E105" s="20">
        <f>[1]!EM_S_STM07_IS(A105,"83","2016-12-31","1")/1000000</f>
        <v>4000.40167118</v>
      </c>
      <c r="F105" s="20">
        <f>[1]!EM_S_STM07_IS(A105,"83","2017-12-31","1")/1000000</f>
        <v>5962.8455599600002</v>
      </c>
      <c r="G105" s="3">
        <f t="shared" si="4"/>
        <v>-0.736281794950985</v>
      </c>
      <c r="H105" s="3">
        <f t="shared" si="5"/>
        <v>-0.50943828893033705</v>
      </c>
      <c r="I105" s="21">
        <f>[1]!EM_S_STM07_IS(A105,"60","2015-12-31","1")/1000000</f>
        <v>436.58154916000001</v>
      </c>
      <c r="J105" s="21">
        <f>[1]!EM_S_STM07_IS(A105,"60","2016-12-31","1")/1000000</f>
        <v>567.11151976999997</v>
      </c>
      <c r="K105" s="21">
        <f>[1]!EM_S_STM07_IS(A105,"60","2017-12-31","1")/1000000</f>
        <v>792.76095491000001</v>
      </c>
      <c r="L105" s="3">
        <f t="shared" si="6"/>
        <v>-0.70101812396528262</v>
      </c>
      <c r="M105" s="3">
        <f t="shared" si="7"/>
        <v>-0.60210747397352238</v>
      </c>
      <c r="O105" s="80">
        <f>[1]!EM_S_VAL_PE_TTM(A105,"2018-05-21")</f>
        <v>96.296405699303307</v>
      </c>
      <c r="P105" s="21">
        <f>[1]!EM_S_VAL_PE_TTM(A105,"2016-12-31")</f>
        <v>56.138347652585402</v>
      </c>
      <c r="Q105" s="21">
        <f>[1]!EM_S_VAL_PE_TTM(A105,"2015-12-31")</f>
        <v>75.422363705293193</v>
      </c>
      <c r="R105" s="21">
        <f>[1]!EM_S_VAL_PE_TTM(A105,"2014-12-31")</f>
        <v>60.822240812726903</v>
      </c>
      <c r="S105" s="21">
        <f>[1]!EM_S_VAL_PE_TTM(A105,"2013-12-31")</f>
        <v>62.289656877533901</v>
      </c>
    </row>
    <row r="106" spans="1:19" x14ac:dyDescent="0.2">
      <c r="A106" s="19" t="s">
        <v>250</v>
      </c>
      <c r="B106" s="19" t="s">
        <v>251</v>
      </c>
      <c r="C106" t="str">
        <f>[1]!EM_S_INFO_INDUSTRY_SW2014(A106,"3")</f>
        <v>化学制剂</v>
      </c>
      <c r="D106" s="20">
        <f>[1]!EM_S_STM07_IS(A106,"83","2015-12-31","1")/1000000</f>
        <v>491.43095989999995</v>
      </c>
      <c r="E106" s="20">
        <f>[1]!EM_S_STM07_IS(A106,"83","2016-12-31","1")/1000000</f>
        <v>498.86061852999995</v>
      </c>
      <c r="F106" s="20">
        <f>[1]!EM_S_STM07_IS(A106,"83","2017-12-31","1")/1000000</f>
        <v>522.53813001999993</v>
      </c>
      <c r="G106" s="3">
        <f t="shared" si="4"/>
        <v>-0.98488158208121068</v>
      </c>
      <c r="H106" s="3">
        <f t="shared" si="5"/>
        <v>-0.95253681968368065</v>
      </c>
      <c r="I106" s="21">
        <f>[1]!EM_S_STM07_IS(A106,"60","2015-12-31","1")/1000000</f>
        <v>30.91609966</v>
      </c>
      <c r="J106" s="21">
        <f>[1]!EM_S_STM07_IS(A106,"60","2016-12-31","1")/1000000</f>
        <v>15.5050863</v>
      </c>
      <c r="K106" s="21">
        <f>[1]!EM_S_STM07_IS(A106,"60","2017-12-31","1")/1000000</f>
        <v>118.81665624999999</v>
      </c>
      <c r="L106" s="3">
        <f t="shared" si="6"/>
        <v>-1.4984785768412805</v>
      </c>
      <c r="M106" s="3">
        <f t="shared" si="7"/>
        <v>5.6630760997441199</v>
      </c>
      <c r="O106" s="80">
        <f>[1]!EM_S_VAL_PE_TTM(A106,"2018-05-21")</f>
        <v>41.706551983365799</v>
      </c>
      <c r="P106" s="21">
        <f>[1]!EM_S_VAL_PE_TTM(A106,"2016-12-31")</f>
        <v>167.17204631129101</v>
      </c>
      <c r="Q106" s="21">
        <f>[1]!EM_S_VAL_PE_TTM(A106,"2015-12-31")</f>
        <v>112.51393638637801</v>
      </c>
      <c r="R106" s="21">
        <f>[1]!EM_S_VAL_PE_TTM(A106,"2014-12-31")</f>
        <v>59.308636801974899</v>
      </c>
      <c r="S106" s="21">
        <f>[1]!EM_S_VAL_PE_TTM(A106,"2013-12-31")</f>
        <v>38.392767650054999</v>
      </c>
    </row>
    <row r="107" spans="1:19" x14ac:dyDescent="0.2">
      <c r="A107" s="19" t="s">
        <v>252</v>
      </c>
      <c r="B107" s="19" t="s">
        <v>253</v>
      </c>
      <c r="C107" t="str">
        <f>[1]!EM_S_INFO_INDUSTRY_SW2014(A107,"3")</f>
        <v>中药</v>
      </c>
      <c r="D107" s="20">
        <f>[1]!EM_S_STM07_IS(A107,"83","2015-12-31","1")/1000000</f>
        <v>3348.2507476999999</v>
      </c>
      <c r="E107" s="20">
        <f>[1]!EM_S_STM07_IS(A107,"83","2016-12-31","1")/1000000</f>
        <v>3867.0173074200002</v>
      </c>
      <c r="F107" s="20">
        <f>[1]!EM_S_STM07_IS(A107,"83","2017-12-31","1")/1000000</f>
        <v>3374.0189622500002</v>
      </c>
      <c r="G107" s="3">
        <f t="shared" si="4"/>
        <v>-0.84506340808663916</v>
      </c>
      <c r="H107" s="3">
        <f t="shared" si="5"/>
        <v>-1.127488011037354</v>
      </c>
      <c r="I107" s="21">
        <f>[1]!EM_S_STM07_IS(A107,"60","2015-12-31","1")/1000000</f>
        <v>536.23442276000003</v>
      </c>
      <c r="J107" s="21">
        <f>[1]!EM_S_STM07_IS(A107,"60","2016-12-31","1")/1000000</f>
        <v>661.0756159199999</v>
      </c>
      <c r="K107" s="21">
        <f>[1]!EM_S_STM07_IS(A107,"60","2017-12-31","1")/1000000</f>
        <v>447.20666069999999</v>
      </c>
      <c r="L107" s="3">
        <f t="shared" si="6"/>
        <v>-0.7671891473929594</v>
      </c>
      <c r="M107" s="3">
        <f t="shared" si="7"/>
        <v>-1.3235166296708201</v>
      </c>
      <c r="O107" s="80">
        <f>[1]!EM_S_VAL_PE_TTM(A107,"2018-05-21")</f>
        <v>26.573794718579801</v>
      </c>
      <c r="P107" s="21">
        <f>[1]!EM_S_VAL_PE_TTM(A107,"2016-12-31")</f>
        <v>28.086824470805698</v>
      </c>
      <c r="Q107" s="21">
        <f>[1]!EM_S_VAL_PE_TTM(A107,"2015-12-31")</f>
        <v>39.179651463059201</v>
      </c>
      <c r="R107" s="21">
        <f>[1]!EM_S_VAL_PE_TTM(A107,"2014-12-31")</f>
        <v>32.864708664974799</v>
      </c>
      <c r="S107" s="21">
        <f>[1]!EM_S_VAL_PE_TTM(A107,"2013-12-31")</f>
        <v>45.292126504590101</v>
      </c>
    </row>
    <row r="108" spans="1:19" x14ac:dyDescent="0.2">
      <c r="A108" s="19" t="s">
        <v>254</v>
      </c>
      <c r="B108" s="19" t="s">
        <v>255</v>
      </c>
      <c r="C108" t="str">
        <f>[1]!EM_S_INFO_INDUSTRY_SW2014(A108,"3")</f>
        <v>医疗器械</v>
      </c>
      <c r="D108" s="20">
        <f>[1]!EM_S_STM07_IS(A108,"83","2015-12-31","1")/1000000</f>
        <v>545.34893210000007</v>
      </c>
      <c r="E108" s="20">
        <f>[1]!EM_S_STM07_IS(A108,"83","2016-12-31","1")/1000000</f>
        <v>517.10304329999997</v>
      </c>
      <c r="F108" s="20">
        <f>[1]!EM_S_STM07_IS(A108,"83","2017-12-31","1")/1000000</f>
        <v>549.65284254999995</v>
      </c>
      <c r="G108" s="3">
        <f t="shared" si="4"/>
        <v>-1.0517941580837655</v>
      </c>
      <c r="H108" s="3">
        <f t="shared" si="5"/>
        <v>-0.93705355311336658</v>
      </c>
      <c r="I108" s="21">
        <f>[1]!EM_S_STM07_IS(A108,"60","2015-12-31","1")/1000000</f>
        <v>41.282174659999995</v>
      </c>
      <c r="J108" s="21">
        <f>[1]!EM_S_STM07_IS(A108,"60","2016-12-31","1")/1000000</f>
        <v>30.49528673</v>
      </c>
      <c r="K108" s="21">
        <f>[1]!EM_S_STM07_IS(A108,"60","2017-12-31","1")/1000000</f>
        <v>8.2452133799999991</v>
      </c>
      <c r="L108" s="3">
        <f t="shared" si="6"/>
        <v>-1.2612965043348807</v>
      </c>
      <c r="M108" s="3">
        <f t="shared" si="7"/>
        <v>-1.7296233528478779</v>
      </c>
      <c r="O108" s="80">
        <f>[1]!EM_S_VAL_PE_TTM(A108,"2018-05-21")</f>
        <v>297.23592571240101</v>
      </c>
      <c r="P108" s="21">
        <f>[1]!EM_S_VAL_PE_TTM(A108,"2016-12-31")</f>
        <v>131.87932312449601</v>
      </c>
      <c r="Q108" s="21">
        <f>[1]!EM_S_VAL_PE_TTM(A108,"2015-12-31")</f>
        <v>146.12094643889699</v>
      </c>
      <c r="R108" s="21">
        <f>[1]!EM_S_VAL_PE_TTM(A108,"2014-12-31")</f>
        <v>61.117049268253098</v>
      </c>
      <c r="S108" s="21">
        <f>[1]!EM_S_VAL_PE_TTM(A108,"2013-12-31")</f>
        <v>67.099952152884697</v>
      </c>
    </row>
    <row r="109" spans="1:19" x14ac:dyDescent="0.2">
      <c r="A109" s="19" t="s">
        <v>256</v>
      </c>
      <c r="B109" s="19" t="s">
        <v>257</v>
      </c>
      <c r="C109" t="str">
        <f>[1]!EM_S_INFO_INDUSTRY_SW2014(A109,"3")</f>
        <v>中药</v>
      </c>
      <c r="D109" s="20">
        <f>[1]!EM_S_STM07_IS(A109,"83","2015-12-31","1")/1000000</f>
        <v>1395.7885757899999</v>
      </c>
      <c r="E109" s="20">
        <f>[1]!EM_S_STM07_IS(A109,"83","2016-12-31","1")/1000000</f>
        <v>1497.1512175799999</v>
      </c>
      <c r="F109" s="20">
        <f>[1]!EM_S_STM07_IS(A109,"83","2017-12-31","1")/1000000</f>
        <v>1569.9160332599999</v>
      </c>
      <c r="G109" s="3">
        <f t="shared" si="4"/>
        <v>-0.92737965939244782</v>
      </c>
      <c r="H109" s="3">
        <f t="shared" si="5"/>
        <v>-0.95139781818591618</v>
      </c>
      <c r="I109" s="21">
        <f>[1]!EM_S_STM07_IS(A109,"60","2015-12-31","1")/1000000</f>
        <v>281.64852079000002</v>
      </c>
      <c r="J109" s="21">
        <f>[1]!EM_S_STM07_IS(A109,"60","2016-12-31","1")/1000000</f>
        <v>282.60684172000003</v>
      </c>
      <c r="K109" s="21">
        <f>[1]!EM_S_STM07_IS(A109,"60","2017-12-31","1")/1000000</f>
        <v>272.30467179999999</v>
      </c>
      <c r="L109" s="3">
        <f t="shared" si="6"/>
        <v>-0.99659745796884713</v>
      </c>
      <c r="M109" s="3">
        <f t="shared" si="7"/>
        <v>-1.0364540711657901</v>
      </c>
      <c r="O109" s="80">
        <f>[1]!EM_S_VAL_PE_TTM(A109,"2018-05-21")</f>
        <v>26.902562747012102</v>
      </c>
      <c r="P109" s="21">
        <f>[1]!EM_S_VAL_PE_TTM(A109,"2016-12-31")</f>
        <v>29.551622068476799</v>
      </c>
      <c r="Q109" s="21">
        <f>[1]!EM_S_VAL_PE_TTM(A109,"2015-12-31")</f>
        <v>35.216263953851303</v>
      </c>
      <c r="R109" s="21">
        <f>[1]!EM_S_VAL_PE_TTM(A109,"2014-12-31")</f>
        <v>23.597247775221099</v>
      </c>
      <c r="S109" s="21">
        <f>[1]!EM_S_VAL_PE_TTM(A109,"2013-12-31")</f>
        <v>25.177833075147799</v>
      </c>
    </row>
    <row r="110" spans="1:19" x14ac:dyDescent="0.2">
      <c r="A110" s="19" t="s">
        <v>258</v>
      </c>
      <c r="B110" s="19" t="s">
        <v>259</v>
      </c>
      <c r="C110" t="str">
        <f>[1]!EM_S_INFO_INDUSTRY_SW2014(A110,"3")</f>
        <v>中药</v>
      </c>
      <c r="D110" s="20">
        <f>[1]!EM_S_STM07_IS(A110,"83","2015-12-31","1")/1000000</f>
        <v>604.19126500000004</v>
      </c>
      <c r="E110" s="20">
        <f>[1]!EM_S_STM07_IS(A110,"83","2016-12-31","1")/1000000</f>
        <v>826.98716697999998</v>
      </c>
      <c r="F110" s="20">
        <f>[1]!EM_S_STM07_IS(A110,"83","2017-12-31","1")/1000000</f>
        <v>849.67504233</v>
      </c>
      <c r="G110" s="3">
        <f t="shared" si="4"/>
        <v>-0.63124938262720509</v>
      </c>
      <c r="H110" s="3">
        <f t="shared" si="5"/>
        <v>-0.97256562585747031</v>
      </c>
      <c r="I110" s="21">
        <f>[1]!EM_S_STM07_IS(A110,"60","2015-12-31","1")/1000000</f>
        <v>95.057262850000001</v>
      </c>
      <c r="J110" s="21">
        <f>[1]!EM_S_STM07_IS(A110,"60","2016-12-31","1")/1000000</f>
        <v>148.13183277000002</v>
      </c>
      <c r="K110" s="21">
        <f>[1]!EM_S_STM07_IS(A110,"60","2017-12-31","1")/1000000</f>
        <v>93.863303430000002</v>
      </c>
      <c r="L110" s="3">
        <f t="shared" si="6"/>
        <v>-0.44165686735845233</v>
      </c>
      <c r="M110" s="3">
        <f t="shared" si="7"/>
        <v>-1.3663529190532677</v>
      </c>
      <c r="O110" s="80">
        <f>[1]!EM_S_VAL_PE_TTM(A110,"2018-05-21")</f>
        <v>47.779288175430999</v>
      </c>
      <c r="P110" s="21">
        <f>[1]!EM_S_VAL_PE_TTM(A110,"2016-12-31")</f>
        <v>55.144509512406501</v>
      </c>
      <c r="Q110" s="21">
        <f>[1]!EM_S_VAL_PE_TTM(A110,"2015-12-31")</f>
        <v>90.946175984777895</v>
      </c>
      <c r="R110" s="21">
        <f>[1]!EM_S_VAL_PE_TTM(A110,"2014-12-31")</f>
        <v>107.920006822516</v>
      </c>
      <c r="S110" s="21">
        <f>[1]!EM_S_VAL_PE_TTM(A110,"2013-12-31")</f>
        <v>480.07385777464799</v>
      </c>
    </row>
    <row r="111" spans="1:19" x14ac:dyDescent="0.2">
      <c r="A111" s="19" t="s">
        <v>260</v>
      </c>
      <c r="B111" s="19" t="s">
        <v>261</v>
      </c>
      <c r="C111" t="str">
        <f>[1]!EM_S_INFO_INDUSTRY_SW2014(A111,"3")</f>
        <v>化学制剂</v>
      </c>
      <c r="D111" s="20">
        <f>[1]!EM_S_STM07_IS(A111,"83","2015-12-31","1")/1000000</f>
        <v>409.75727655000003</v>
      </c>
      <c r="E111" s="20">
        <f>[1]!EM_S_STM07_IS(A111,"83","2016-12-31","1")/1000000</f>
        <v>471.47459624999999</v>
      </c>
      <c r="F111" s="20">
        <f>[1]!EM_S_STM07_IS(A111,"83","2017-12-31","1")/1000000</f>
        <v>480.83172044999998</v>
      </c>
      <c r="G111" s="3">
        <f t="shared" si="4"/>
        <v>-0.84938078410800599</v>
      </c>
      <c r="H111" s="3">
        <f t="shared" si="5"/>
        <v>-0.98015349231024451</v>
      </c>
      <c r="I111" s="21">
        <f>[1]!EM_S_STM07_IS(A111,"60","2015-12-31","1")/1000000</f>
        <v>66.98885258</v>
      </c>
      <c r="J111" s="21">
        <f>[1]!EM_S_STM07_IS(A111,"60","2016-12-31","1")/1000000</f>
        <v>38.677709239999999</v>
      </c>
      <c r="K111" s="21">
        <f>[1]!EM_S_STM07_IS(A111,"60","2017-12-31","1")/1000000</f>
        <v>48.034232500000002</v>
      </c>
      <c r="L111" s="3">
        <f t="shared" si="6"/>
        <v>-1.4226246942532719</v>
      </c>
      <c r="M111" s="3">
        <f t="shared" si="7"/>
        <v>-0.75809003573759726</v>
      </c>
      <c r="O111" s="80">
        <f>[1]!EM_S_VAL_PE_TTM(A111,"2018-05-21")</f>
        <v>87.804177439657295</v>
      </c>
      <c r="P111" s="21">
        <f>[1]!EM_S_VAL_PE_TTM(A111,"2016-12-31")</f>
        <v>89.313073199735101</v>
      </c>
      <c r="Q111" s="21">
        <f>[1]!EM_S_VAL_PE_TTM(A111,"2015-12-31")</f>
        <v>146.87056241757</v>
      </c>
      <c r="R111" s="21">
        <f>[1]!EM_S_VAL_PE_TTM(A111,"2014-12-31")</f>
        <v>128.318117407621</v>
      </c>
      <c r="S111" s="21">
        <f>[1]!EM_S_VAL_PE_TTM(A111,"2013-12-31")</f>
        <v>103.372307038456</v>
      </c>
    </row>
    <row r="112" spans="1:19" x14ac:dyDescent="0.2">
      <c r="A112" s="19" t="s">
        <v>262</v>
      </c>
      <c r="B112" s="19" t="s">
        <v>263</v>
      </c>
      <c r="C112" t="str">
        <f>[1]!EM_S_INFO_INDUSTRY_SW2014(A112,"3")</f>
        <v>中药</v>
      </c>
      <c r="D112" s="20">
        <f>[1]!EM_S_STM07_IS(A112,"83","2015-12-31","1")/1000000</f>
        <v>678.40022902999999</v>
      </c>
      <c r="E112" s="20">
        <f>[1]!EM_S_STM07_IS(A112,"83","2016-12-31","1")/1000000</f>
        <v>746.50413435999997</v>
      </c>
      <c r="F112" s="20">
        <f>[1]!EM_S_STM07_IS(A112,"83","2017-12-31","1")/1000000</f>
        <v>700.43909496000003</v>
      </c>
      <c r="G112" s="3">
        <f t="shared" si="4"/>
        <v>-0.89961102249718095</v>
      </c>
      <c r="H112" s="3">
        <f t="shared" si="5"/>
        <v>-1.0617076815515467</v>
      </c>
      <c r="I112" s="21">
        <f>[1]!EM_S_STM07_IS(A112,"60","2015-12-31","1")/1000000</f>
        <v>138.30650047</v>
      </c>
      <c r="J112" s="21">
        <f>[1]!EM_S_STM07_IS(A112,"60","2016-12-31","1")/1000000</f>
        <v>189.87395253</v>
      </c>
      <c r="K112" s="21">
        <f>[1]!EM_S_STM07_IS(A112,"60","2017-12-31","1")/1000000</f>
        <v>206.68371395</v>
      </c>
      <c r="L112" s="3">
        <f t="shared" si="6"/>
        <v>-0.62715091564922165</v>
      </c>
      <c r="M112" s="3">
        <f t="shared" si="7"/>
        <v>-0.91146883921666899</v>
      </c>
      <c r="O112" s="80">
        <f>[1]!EM_S_VAL_PE_TTM(A112,"2018-05-21")</f>
        <v>26.796733871029499</v>
      </c>
      <c r="P112" s="21">
        <f>[1]!EM_S_VAL_PE_TTM(A112,"2016-12-31")</f>
        <v>49.526963517239601</v>
      </c>
      <c r="Q112" s="21">
        <f>[1]!EM_S_VAL_PE_TTM(A112,"2015-12-31")</f>
        <v>47.195676726757398</v>
      </c>
      <c r="R112" s="21">
        <f>[1]!EM_S_VAL_PE_TTM(A112,"2014-12-31")</f>
        <v>93.277150888995493</v>
      </c>
      <c r="S112" s="21">
        <f>[1]!EM_S_VAL_PE_TTM(A112,"2013-12-31")</f>
        <v>38.442795014113898</v>
      </c>
    </row>
    <row r="113" spans="1:19" x14ac:dyDescent="0.2">
      <c r="A113" s="19" t="s">
        <v>264</v>
      </c>
      <c r="B113" s="19" t="s">
        <v>265</v>
      </c>
      <c r="C113" t="str">
        <f>[1]!EM_S_INFO_INDUSTRY_SW2014(A113,"3")</f>
        <v>化学制剂</v>
      </c>
      <c r="D113" s="20">
        <f>[1]!EM_S_STM07_IS(A113,"83","2015-12-31","1")/1000000</f>
        <v>1105.8960421300001</v>
      </c>
      <c r="E113" s="20">
        <f>[1]!EM_S_STM07_IS(A113,"83","2016-12-31","1")/1000000</f>
        <v>1248.97219838</v>
      </c>
      <c r="F113" s="20">
        <f>[1]!EM_S_STM07_IS(A113,"83","2017-12-31","1")/1000000</f>
        <v>1311.87536587</v>
      </c>
      <c r="G113" s="3">
        <f t="shared" si="4"/>
        <v>-0.87062422614839141</v>
      </c>
      <c r="H113" s="3">
        <f t="shared" si="5"/>
        <v>-0.94963605469233858</v>
      </c>
      <c r="I113" s="21">
        <f>[1]!EM_S_STM07_IS(A113,"60","2015-12-31","1")/1000000</f>
        <v>22.17664723</v>
      </c>
      <c r="J113" s="21">
        <f>[1]!EM_S_STM07_IS(A113,"60","2016-12-31","1")/1000000</f>
        <v>22.40683202</v>
      </c>
      <c r="K113" s="21">
        <f>[1]!EM_S_STM07_IS(A113,"60","2017-12-31","1")/1000000</f>
        <v>39.043327310000002</v>
      </c>
      <c r="L113" s="3">
        <f t="shared" si="6"/>
        <v>-0.98962039718571115</v>
      </c>
      <c r="M113" s="3">
        <f t="shared" si="7"/>
        <v>-0.25752577271296007</v>
      </c>
      <c r="O113" s="80">
        <f>[1]!EM_S_VAL_PE_TTM(A113,"2018-05-21")</f>
        <v>183.05192608016799</v>
      </c>
      <c r="P113" s="21">
        <f>[1]!EM_S_VAL_PE_TTM(A113,"2016-12-31")</f>
        <v>1598.4228803066601</v>
      </c>
      <c r="Q113" s="21">
        <f>[1]!EM_S_VAL_PE_TTM(A113,"2015-12-31")</f>
        <v>319.78134668509</v>
      </c>
      <c r="R113" s="21">
        <f>[1]!EM_S_VAL_PE_TTM(A113,"2014-12-31")</f>
        <v>49.746433847461397</v>
      </c>
      <c r="S113" s="21">
        <f>[1]!EM_S_VAL_PE_TTM(A113,"2013-12-31")</f>
        <v>36.270284936928</v>
      </c>
    </row>
    <row r="114" spans="1:19" x14ac:dyDescent="0.2">
      <c r="A114" s="19" t="s">
        <v>266</v>
      </c>
      <c r="B114" s="19" t="s">
        <v>267</v>
      </c>
      <c r="C114" t="str">
        <f>[1]!EM_S_INFO_INDUSTRY_SW2014(A114,"3")</f>
        <v>生物制品</v>
      </c>
      <c r="D114" s="20">
        <f>[1]!EM_S_STM07_IS(A114,"83","2015-12-31","1")/1000000</f>
        <v>712.73805908999998</v>
      </c>
      <c r="E114" s="20">
        <f>[1]!EM_S_STM07_IS(A114,"83","2016-12-31","1")/1000000</f>
        <v>445.94715237000003</v>
      </c>
      <c r="F114" s="20">
        <f>[1]!EM_S_STM07_IS(A114,"83","2017-12-31","1")/1000000</f>
        <v>1342.5686327599999</v>
      </c>
      <c r="G114" s="3">
        <f t="shared" si="4"/>
        <v>-1.3743183113591964</v>
      </c>
      <c r="H114" s="3">
        <f t="shared" si="5"/>
        <v>1.010600304598599</v>
      </c>
      <c r="I114" s="21">
        <f>[1]!EM_S_STM07_IS(A114,"60","2015-12-31","1")/1000000</f>
        <v>197.40192259</v>
      </c>
      <c r="J114" s="21">
        <f>[1]!EM_S_STM07_IS(A114,"60","2016-12-31","1")/1000000</f>
        <v>32.520311880000001</v>
      </c>
      <c r="K114" s="21">
        <f>[1]!EM_S_STM07_IS(A114,"60","2017-12-31","1")/1000000</f>
        <v>432.27540068000002</v>
      </c>
      <c r="L114" s="3">
        <f t="shared" si="6"/>
        <v>-1.8352583832349796</v>
      </c>
      <c r="M114" s="3">
        <f t="shared" si="7"/>
        <v>11.292474016703681</v>
      </c>
      <c r="O114" s="80">
        <f>[1]!EM_S_VAL_PE_TTM(A114,"2018-05-21")</f>
        <v>118.00053559833199</v>
      </c>
      <c r="P114" s="21">
        <f>[1]!EM_S_VAL_PE_TTM(A114,"2016-12-31")</f>
        <v>603.46021946402698</v>
      </c>
      <c r="Q114" s="21">
        <f>[1]!EM_S_VAL_PE_TTM(A114,"2015-12-31")</f>
        <v>169.611510818428</v>
      </c>
      <c r="R114" s="21">
        <f>[1]!EM_S_VAL_PE_TTM(A114,"2014-12-31")</f>
        <v>117.41272309975101</v>
      </c>
      <c r="S114" s="21">
        <f>[1]!EM_S_VAL_PE_TTM(A114,"2013-12-31")</f>
        <v>93.321985453134104</v>
      </c>
    </row>
    <row r="115" spans="1:19" x14ac:dyDescent="0.2">
      <c r="A115" s="19" t="s">
        <v>268</v>
      </c>
      <c r="B115" s="19" t="s">
        <v>269</v>
      </c>
      <c r="C115" t="str">
        <f>[1]!EM_S_INFO_INDUSTRY_SW2014(A115,"3")</f>
        <v>生物制品</v>
      </c>
      <c r="D115" s="20">
        <f>[1]!EM_S_STM07_IS(A115,"83","2015-12-31","1")/1000000</f>
        <v>1006.0270169199999</v>
      </c>
      <c r="E115" s="20">
        <f>[1]!EM_S_STM07_IS(A115,"83","2016-12-31","1")/1000000</f>
        <v>591.00460369000007</v>
      </c>
      <c r="F115" s="20">
        <f>[1]!EM_S_STM07_IS(A115,"83","2017-12-31","1")/1000000</f>
        <v>668.26484211000002</v>
      </c>
      <c r="G115" s="3">
        <f t="shared" si="4"/>
        <v>-1.4125360514676941</v>
      </c>
      <c r="H115" s="3">
        <f t="shared" si="5"/>
        <v>-0.86927303452863569</v>
      </c>
      <c r="I115" s="21">
        <f>[1]!EM_S_STM07_IS(A115,"60","2015-12-31","1")/1000000</f>
        <v>-924.65281820000007</v>
      </c>
      <c r="J115" s="21">
        <f>[1]!EM_S_STM07_IS(A115,"60","2016-12-31","1")/1000000</f>
        <v>30.020405789999998</v>
      </c>
      <c r="K115" s="21">
        <f>[1]!EM_S_STM07_IS(A115,"60","2017-12-31","1")/1000000</f>
        <v>-558.24276399999997</v>
      </c>
      <c r="L115" s="3">
        <f t="shared" si="6"/>
        <v>3.2466678518798142E-2</v>
      </c>
      <c r="M115" s="3">
        <f t="shared" si="7"/>
        <v>-20.595443642735653</v>
      </c>
      <c r="O115" s="80">
        <f>[1]!EM_S_VAL_PE_TTM(A115,"2018-05-21")</f>
        <v>-78.161312166663507</v>
      </c>
      <c r="P115" s="21">
        <f>[1]!EM_S_VAL_PE_TTM(A115,"2016-12-31")</f>
        <v>-17.404983000694799</v>
      </c>
      <c r="Q115" s="21">
        <f>[1]!EM_S_VAL_PE_TTM(A115,"2015-12-31")</f>
        <v>101.844323648451</v>
      </c>
      <c r="R115" s="21">
        <f>[1]!EM_S_VAL_PE_TTM(A115,"2014-12-31")</f>
        <v>-68.078401383886501</v>
      </c>
      <c r="S115" s="21">
        <f>[1]!EM_S_VAL_PE_TTM(A115,"2013-12-31")</f>
        <v>61.492514479596601</v>
      </c>
    </row>
    <row r="116" spans="1:19" x14ac:dyDescent="0.2">
      <c r="A116" s="19" t="s">
        <v>270</v>
      </c>
      <c r="B116" s="19" t="s">
        <v>271</v>
      </c>
      <c r="C116" t="str">
        <f>[1]!EM_S_INFO_INDUSTRY_SW2014(A116,"3")</f>
        <v>中药</v>
      </c>
      <c r="D116" s="20">
        <f>[1]!EM_S_STM07_IS(A116,"83","2015-12-31","1")/1000000</f>
        <v>1464.604842</v>
      </c>
      <c r="E116" s="20">
        <f>[1]!EM_S_STM07_IS(A116,"83","2016-12-31","1")/1000000</f>
        <v>1862.0878736300001</v>
      </c>
      <c r="F116" s="20">
        <f>[1]!EM_S_STM07_IS(A116,"83","2017-12-31","1")/1000000</f>
        <v>2187.3174382299999</v>
      </c>
      <c r="G116" s="3">
        <f t="shared" si="4"/>
        <v>-0.72860732107971549</v>
      </c>
      <c r="H116" s="3">
        <f t="shared" si="5"/>
        <v>-0.82534145181559593</v>
      </c>
      <c r="I116" s="21">
        <f>[1]!EM_S_STM07_IS(A116,"60","2015-12-31","1")/1000000</f>
        <v>201.64626590999998</v>
      </c>
      <c r="J116" s="21">
        <f>[1]!EM_S_STM07_IS(A116,"60","2016-12-31","1")/1000000</f>
        <v>97.636960319999986</v>
      </c>
      <c r="K116" s="21">
        <f>[1]!EM_S_STM07_IS(A116,"60","2017-12-31","1")/1000000</f>
        <v>112.12501884999999</v>
      </c>
      <c r="L116" s="3">
        <f t="shared" si="6"/>
        <v>-1.5158008015701223</v>
      </c>
      <c r="M116" s="3">
        <f t="shared" si="7"/>
        <v>-0.85161297030841443</v>
      </c>
      <c r="O116" s="80">
        <f>[1]!EM_S_VAL_PE_TTM(A116,"2018-05-21")</f>
        <v>91.3617281457758</v>
      </c>
      <c r="P116" s="21">
        <f>[1]!EM_S_VAL_PE_TTM(A116,"2016-12-31")</f>
        <v>78.290599964453605</v>
      </c>
      <c r="Q116" s="21">
        <f>[1]!EM_S_VAL_PE_TTM(A116,"2015-12-31")</f>
        <v>87.013550078100295</v>
      </c>
      <c r="R116" s="21">
        <f>[1]!EM_S_VAL_PE_TTM(A116,"2014-12-31")</f>
        <v>41.937138604287199</v>
      </c>
      <c r="S116" s="21">
        <f>[1]!EM_S_VAL_PE_TTM(A116,"2013-12-31")</f>
        <v>54.227368979282197</v>
      </c>
    </row>
    <row r="117" spans="1:19" x14ac:dyDescent="0.2">
      <c r="A117" s="19" t="s">
        <v>272</v>
      </c>
      <c r="B117" s="19" t="s">
        <v>273</v>
      </c>
      <c r="C117" t="str">
        <f>[1]!EM_S_INFO_INDUSTRY_SW2014(A117,"3")</f>
        <v>中药</v>
      </c>
      <c r="D117" s="20">
        <f>[1]!EM_S_STM07_IS(A117,"83","2015-12-31","1")/1000000</f>
        <v>2262.0930889800002</v>
      </c>
      <c r="E117" s="20">
        <f>[1]!EM_S_STM07_IS(A117,"83","2016-12-31","1")/1000000</f>
        <v>3282.9999758600002</v>
      </c>
      <c r="F117" s="20">
        <f>[1]!EM_S_STM07_IS(A117,"83","2017-12-31","1")/1000000</f>
        <v>3731.6026262600003</v>
      </c>
      <c r="G117" s="3">
        <f t="shared" si="4"/>
        <v>-0.54868926842425525</v>
      </c>
      <c r="H117" s="3">
        <f t="shared" si="5"/>
        <v>-0.86335587764282995</v>
      </c>
      <c r="I117" s="21">
        <f>[1]!EM_S_STM07_IS(A117,"60","2015-12-31","1")/1000000</f>
        <v>55.165919200000005</v>
      </c>
      <c r="J117" s="21">
        <f>[1]!EM_S_STM07_IS(A117,"60","2016-12-31","1")/1000000</f>
        <v>193.13105324</v>
      </c>
      <c r="K117" s="21">
        <f>[1]!EM_S_STM07_IS(A117,"60","2017-12-31","1")/1000000</f>
        <v>290.47857876</v>
      </c>
      <c r="L117" s="3">
        <f t="shared" si="6"/>
        <v>1.5009124481333758</v>
      </c>
      <c r="M117" s="3">
        <f t="shared" si="7"/>
        <v>-0.49595094166949827</v>
      </c>
      <c r="O117" s="80">
        <f>[1]!EM_S_VAL_PE_TTM(A117,"2018-05-21")</f>
        <v>24.534507221967502</v>
      </c>
      <c r="P117" s="21">
        <f>[1]!EM_S_VAL_PE_TTM(A117,"2016-12-31")</f>
        <v>86.860123245088303</v>
      </c>
      <c r="Q117" s="21">
        <f>[1]!EM_S_VAL_PE_TTM(A117,"2015-12-31")</f>
        <v>113.573376194586</v>
      </c>
      <c r="R117" s="21">
        <f>[1]!EM_S_VAL_PE_TTM(A117,"2014-12-31")</f>
        <v>67.2762864849377</v>
      </c>
      <c r="S117" s="21">
        <f>[1]!EM_S_VAL_PE_TTM(A117,"2013-12-31")</f>
        <v>46.302572182505799</v>
      </c>
    </row>
    <row r="118" spans="1:19" x14ac:dyDescent="0.2">
      <c r="A118" s="19" t="s">
        <v>274</v>
      </c>
      <c r="B118" s="19" t="s">
        <v>275</v>
      </c>
      <c r="C118" t="str">
        <f>[1]!EM_S_INFO_INDUSTRY_SW2014(A118,"3")</f>
        <v>医疗器械</v>
      </c>
      <c r="D118" s="20">
        <f>[1]!EM_S_STM07_IS(A118,"83","2015-12-31","1")/1000000</f>
        <v>1555.5560697999999</v>
      </c>
      <c r="E118" s="20">
        <f>[1]!EM_S_STM07_IS(A118,"83","2016-12-31","1")/1000000</f>
        <v>1327.83660218</v>
      </c>
      <c r="F118" s="20">
        <f>[1]!EM_S_STM07_IS(A118,"83","2017-12-31","1")/1000000</f>
        <v>1724.8791805799999</v>
      </c>
      <c r="G118" s="3">
        <f t="shared" si="4"/>
        <v>-1.146391037932357</v>
      </c>
      <c r="H118" s="3">
        <f t="shared" si="5"/>
        <v>-0.70098536390083832</v>
      </c>
      <c r="I118" s="21">
        <f>[1]!EM_S_STM07_IS(A118,"60","2015-12-31","1")/1000000</f>
        <v>395.23365288999997</v>
      </c>
      <c r="J118" s="21">
        <f>[1]!EM_S_STM07_IS(A118,"60","2016-12-31","1")/1000000</f>
        <v>243.30987662000001</v>
      </c>
      <c r="K118" s="21">
        <f>[1]!EM_S_STM07_IS(A118,"60","2017-12-31","1")/1000000</f>
        <v>135.99425972999998</v>
      </c>
      <c r="L118" s="3">
        <f t="shared" si="6"/>
        <v>-1.3843897784490604</v>
      </c>
      <c r="M118" s="3">
        <f t="shared" si="7"/>
        <v>-1.4410656007096865</v>
      </c>
      <c r="O118" s="80">
        <f>[1]!EM_S_VAL_PE_TTM(A118,"2018-05-21")</f>
        <v>56.1051442082032</v>
      </c>
      <c r="P118" s="21">
        <f>[1]!EM_S_VAL_PE_TTM(A118,"2016-12-31")</f>
        <v>31.802301442068</v>
      </c>
      <c r="Q118" s="21">
        <f>[1]!EM_S_VAL_PE_TTM(A118,"2015-12-31")</f>
        <v>48.709474692454101</v>
      </c>
      <c r="R118" s="21">
        <f>[1]!EM_S_VAL_PE_TTM(A118,"2014-12-31")</f>
        <v>26.3423224498111</v>
      </c>
      <c r="S118" s="21">
        <f>[1]!EM_S_VAL_PE_TTM(A118,"2013-12-31")</f>
        <v>26.279552148938201</v>
      </c>
    </row>
    <row r="119" spans="1:19" x14ac:dyDescent="0.2">
      <c r="A119" s="19" t="s">
        <v>276</v>
      </c>
      <c r="B119" s="19" t="s">
        <v>277</v>
      </c>
      <c r="C119" t="str">
        <f>[1]!EM_S_INFO_INDUSTRY_SW2014(A119,"3")</f>
        <v>中药</v>
      </c>
      <c r="D119" s="20">
        <f>[1]!EM_S_STM07_IS(A119,"83","2015-12-31","1")/1000000</f>
        <v>670.85712950000004</v>
      </c>
      <c r="E119" s="20">
        <f>[1]!EM_S_STM07_IS(A119,"83","2016-12-31","1")/1000000</f>
        <v>840.03794339000001</v>
      </c>
      <c r="F119" s="20">
        <f>[1]!EM_S_STM07_IS(A119,"83","2017-12-31","1")/1000000</f>
        <v>793.91169116999993</v>
      </c>
      <c r="G119" s="3">
        <f t="shared" si="4"/>
        <v>-0.74781394360958342</v>
      </c>
      <c r="H119" s="3">
        <f t="shared" si="5"/>
        <v>-1.0549097247129768</v>
      </c>
      <c r="I119" s="21">
        <f>[1]!EM_S_STM07_IS(A119,"60","2015-12-31","1")/1000000</f>
        <v>93.636355390000006</v>
      </c>
      <c r="J119" s="21">
        <f>[1]!EM_S_STM07_IS(A119,"60","2016-12-31","1")/1000000</f>
        <v>81.972962760000001</v>
      </c>
      <c r="K119" s="21">
        <f>[1]!EM_S_STM07_IS(A119,"60","2017-12-31","1")/1000000</f>
        <v>53.176548099999998</v>
      </c>
      <c r="L119" s="3">
        <f t="shared" si="6"/>
        <v>-1.1245605147853246</v>
      </c>
      <c r="M119" s="3">
        <f t="shared" si="7"/>
        <v>-1.351291617265439</v>
      </c>
      <c r="O119" s="80">
        <f>[1]!EM_S_VAL_PE_TTM(A119,"2018-05-21")</f>
        <v>95.106436329098997</v>
      </c>
      <c r="P119" s="21">
        <f>[1]!EM_S_VAL_PE_TTM(A119,"2016-12-31")</f>
        <v>64.965462232566694</v>
      </c>
      <c r="Q119" s="21">
        <f>[1]!EM_S_VAL_PE_TTM(A119,"2015-12-31")</f>
        <v>70.0403742917008</v>
      </c>
      <c r="R119" s="21">
        <f>[1]!EM_S_VAL_PE_TTM(A119,"2014-12-31")</f>
        <v>42.992630876989999</v>
      </c>
      <c r="S119" s="21">
        <f>[1]!EM_S_VAL_PE_TTM(A119,"2013-12-31")</f>
        <v>51.7173684654596</v>
      </c>
    </row>
    <row r="120" spans="1:19" x14ac:dyDescent="0.2">
      <c r="A120" s="19" t="s">
        <v>278</v>
      </c>
      <c r="B120" s="19" t="s">
        <v>279</v>
      </c>
      <c r="C120" t="str">
        <f>[1]!EM_S_INFO_INDUSTRY_SW2014(A120,"3")</f>
        <v>化学制剂</v>
      </c>
      <c r="D120" s="20">
        <f>[1]!EM_S_STM07_IS(A120,"83","2015-12-31","1")/1000000</f>
        <v>708.09604251999997</v>
      </c>
      <c r="E120" s="20">
        <f>[1]!EM_S_STM07_IS(A120,"83","2016-12-31","1")/1000000</f>
        <v>1297.01691093</v>
      </c>
      <c r="F120" s="20">
        <f>[1]!EM_S_STM07_IS(A120,"83","2017-12-31","1")/1000000</f>
        <v>2090.80684987</v>
      </c>
      <c r="G120" s="3">
        <f t="shared" si="4"/>
        <v>-0.16830368615798874</v>
      </c>
      <c r="H120" s="3">
        <f t="shared" si="5"/>
        <v>-0.38798798053386307</v>
      </c>
      <c r="I120" s="21">
        <f>[1]!EM_S_STM07_IS(A120,"60","2015-12-31","1")/1000000</f>
        <v>65.556173020000003</v>
      </c>
      <c r="J120" s="21">
        <f>[1]!EM_S_STM07_IS(A120,"60","2016-12-31","1")/1000000</f>
        <v>222.12608506999999</v>
      </c>
      <c r="K120" s="21">
        <f>[1]!EM_S_STM07_IS(A120,"60","2017-12-31","1")/1000000</f>
        <v>284.79760705000001</v>
      </c>
      <c r="L120" s="3">
        <f t="shared" si="6"/>
        <v>1.3883320950146576</v>
      </c>
      <c r="M120" s="3">
        <f t="shared" si="7"/>
        <v>-0.71785609078623092</v>
      </c>
      <c r="O120" s="80">
        <f>[1]!EM_S_VAL_PE_TTM(A120,"2018-05-21")</f>
        <v>23.838478869006799</v>
      </c>
      <c r="P120" s="21">
        <f>[1]!EM_S_VAL_PE_TTM(A120,"2016-12-31")</f>
        <v>61.109142245279898</v>
      </c>
      <c r="Q120" s="21">
        <f>[1]!EM_S_VAL_PE_TTM(A120,"2015-12-31")</f>
        <v>94.464709946155594</v>
      </c>
      <c r="R120" s="21">
        <f>[1]!EM_S_VAL_PE_TTM(A120,"2014-12-31")</f>
        <v>106.331805078293</v>
      </c>
      <c r="S120" s="21">
        <f>[1]!EM_S_VAL_PE_TTM(A120,"2013-12-31")</f>
        <v>89.889656627037695</v>
      </c>
    </row>
    <row r="121" spans="1:19" x14ac:dyDescent="0.2">
      <c r="A121" s="19" t="s">
        <v>280</v>
      </c>
      <c r="B121" s="19" t="s">
        <v>281</v>
      </c>
      <c r="C121" t="str">
        <f>[1]!EM_S_INFO_INDUSTRY_SW2014(A121,"3")</f>
        <v>化学制剂</v>
      </c>
      <c r="D121" s="20">
        <f>[1]!EM_S_STM07_IS(A121,"83","2015-12-31","1")/1000000</f>
        <v>768.26380191999999</v>
      </c>
      <c r="E121" s="20">
        <f>[1]!EM_S_STM07_IS(A121,"83","2016-12-31","1")/1000000</f>
        <v>855.04790909999997</v>
      </c>
      <c r="F121" s="20">
        <f>[1]!EM_S_STM07_IS(A121,"83","2017-12-31","1")/1000000</f>
        <v>1246.2335036700001</v>
      </c>
      <c r="G121" s="3">
        <f t="shared" si="4"/>
        <v>-0.88703866176811375</v>
      </c>
      <c r="H121" s="3">
        <f t="shared" si="5"/>
        <v>-0.54249862445514729</v>
      </c>
      <c r="I121" s="21">
        <f>[1]!EM_S_STM07_IS(A121,"60","2015-12-31","1")/1000000</f>
        <v>305.34204843999999</v>
      </c>
      <c r="J121" s="21">
        <f>[1]!EM_S_STM07_IS(A121,"60","2016-12-31","1")/1000000</f>
        <v>291.92468916000001</v>
      </c>
      <c r="K121" s="21">
        <f>[1]!EM_S_STM07_IS(A121,"60","2017-12-31","1")/1000000</f>
        <v>329.72138016000002</v>
      </c>
      <c r="L121" s="3">
        <f t="shared" si="6"/>
        <v>-1.0439420621841951</v>
      </c>
      <c r="M121" s="3">
        <f t="shared" si="7"/>
        <v>-0.87052588423144939</v>
      </c>
      <c r="O121" s="80">
        <f>[1]!EM_S_VAL_PE_TTM(A121,"2018-05-21")</f>
        <v>44.7140724627263</v>
      </c>
      <c r="P121" s="21">
        <f>[1]!EM_S_VAL_PE_TTM(A121,"2016-12-31")</f>
        <v>45.712471746610703</v>
      </c>
      <c r="Q121" s="21">
        <f>[1]!EM_S_VAL_PE_TTM(A121,"2015-12-31")</f>
        <v>91.130897294295096</v>
      </c>
      <c r="R121" s="21">
        <f>[1]!EM_S_VAL_PE_TTM(A121,"2014-12-31")</f>
        <v>65.254225600593799</v>
      </c>
      <c r="S121" s="21">
        <f>[1]!EM_S_VAL_PE_TTM(A121,"2013-12-31")</f>
        <v>87.100340111226103</v>
      </c>
    </row>
    <row r="122" spans="1:19" x14ac:dyDescent="0.2">
      <c r="A122" s="19" t="s">
        <v>282</v>
      </c>
      <c r="B122" s="19" t="s">
        <v>283</v>
      </c>
      <c r="C122" t="str">
        <f>[1]!EM_S_INFO_INDUSTRY_SW2014(A122,"3")</f>
        <v>生物制品</v>
      </c>
      <c r="D122" s="20">
        <f>[1]!EM_S_STM07_IS(A122,"83","2015-12-31","1")/1000000</f>
        <v>1247.8918301800002</v>
      </c>
      <c r="E122" s="20">
        <f>[1]!EM_S_STM07_IS(A122,"83","2016-12-31","1")/1000000</f>
        <v>1403.3170534100002</v>
      </c>
      <c r="F122" s="20">
        <f>[1]!EM_S_STM07_IS(A122,"83","2017-12-31","1")/1000000</f>
        <v>1387.88591049</v>
      </c>
      <c r="G122" s="3">
        <f t="shared" si="4"/>
        <v>-0.87544976297538468</v>
      </c>
      <c r="H122" s="3">
        <f t="shared" si="5"/>
        <v>-1.0109961914041472</v>
      </c>
      <c r="I122" s="21">
        <f>[1]!EM_S_STM07_IS(A122,"60","2015-12-31","1")/1000000</f>
        <v>209.41638935</v>
      </c>
      <c r="J122" s="21">
        <f>[1]!EM_S_STM07_IS(A122,"60","2016-12-31","1")/1000000</f>
        <v>254.87117108000001</v>
      </c>
      <c r="K122" s="21">
        <f>[1]!EM_S_STM07_IS(A122,"60","2017-12-31","1")/1000000</f>
        <v>260.34433710000002</v>
      </c>
      <c r="L122" s="3">
        <f t="shared" si="6"/>
        <v>-0.78294544246949593</v>
      </c>
      <c r="M122" s="3">
        <f t="shared" si="7"/>
        <v>-0.9785257548085653</v>
      </c>
      <c r="O122" s="80">
        <f>[1]!EM_S_VAL_PE_TTM(A122,"2018-05-21")</f>
        <v>24.741127974357401</v>
      </c>
      <c r="P122" s="21">
        <f>[1]!EM_S_VAL_PE_TTM(A122,"2016-12-31")</f>
        <v>35.210744297475898</v>
      </c>
      <c r="Q122" s="21">
        <f>[1]!EM_S_VAL_PE_TTM(A122,"2015-12-31")</f>
        <v>49.133808652110297</v>
      </c>
      <c r="R122" s="21">
        <f>[1]!EM_S_VAL_PE_TTM(A122,"2014-12-31")</f>
        <v>49.198918712315397</v>
      </c>
      <c r="S122" s="21">
        <f>[1]!EM_S_VAL_PE_TTM(A122,"2013-12-31")</f>
        <v>40.417248065127097</v>
      </c>
    </row>
    <row r="123" spans="1:19" x14ac:dyDescent="0.2">
      <c r="A123" s="19" t="s">
        <v>284</v>
      </c>
      <c r="B123" s="19" t="s">
        <v>285</v>
      </c>
      <c r="C123" t="str">
        <f>[1]!EM_S_INFO_INDUSTRY_SW2014(A123,"3")</f>
        <v>医疗器械</v>
      </c>
      <c r="D123" s="20">
        <f>[1]!EM_S_STM07_IS(A123,"83","2015-12-31","1")/1000000</f>
        <v>550.13639090999993</v>
      </c>
      <c r="E123" s="20">
        <f>[1]!EM_S_STM07_IS(A123,"83","2016-12-31","1")/1000000</f>
        <v>698.00775935000001</v>
      </c>
      <c r="F123" s="20">
        <f>[1]!EM_S_STM07_IS(A123,"83","2017-12-31","1")/1000000</f>
        <v>843.27797485999997</v>
      </c>
      <c r="G123" s="3">
        <f t="shared" si="4"/>
        <v>-0.73120962204408824</v>
      </c>
      <c r="H123" s="3">
        <f t="shared" si="5"/>
        <v>-0.79187879566657149</v>
      </c>
      <c r="I123" s="21">
        <f>[1]!EM_S_STM07_IS(A123,"60","2015-12-31","1")/1000000</f>
        <v>101.00051222</v>
      </c>
      <c r="J123" s="21">
        <f>[1]!EM_S_STM07_IS(A123,"60","2016-12-31","1")/1000000</f>
        <v>19.465032879999999</v>
      </c>
      <c r="K123" s="21">
        <f>[1]!EM_S_STM07_IS(A123,"60","2017-12-31","1")/1000000</f>
        <v>37.929783819999997</v>
      </c>
      <c r="L123" s="3">
        <f t="shared" si="6"/>
        <v>-1.8072778795655895</v>
      </c>
      <c r="M123" s="3">
        <f t="shared" si="7"/>
        <v>-5.1388659149287808E-2</v>
      </c>
      <c r="O123" s="80">
        <f>[1]!EM_S_VAL_PE_TTM(A123,"2018-05-21")</f>
        <v>101.767927702211</v>
      </c>
      <c r="P123" s="21">
        <f>[1]!EM_S_VAL_PE_TTM(A123,"2016-12-31")</f>
        <v>56.163786172273198</v>
      </c>
      <c r="Q123" s="21">
        <f>[1]!EM_S_VAL_PE_TTM(A123,"2015-12-31")</f>
        <v>368.45145363463701</v>
      </c>
      <c r="R123" s="21">
        <f>[1]!EM_S_VAL_PE_TTM(A123,"2014-12-31")</f>
        <v>246.565927032442</v>
      </c>
      <c r="S123" s="21">
        <f>[1]!EM_S_VAL_PE_TTM(A123,"2013-12-31")</f>
        <v>72.500663640650998</v>
      </c>
    </row>
    <row r="124" spans="1:19" x14ac:dyDescent="0.2">
      <c r="A124" s="19" t="s">
        <v>286</v>
      </c>
      <c r="B124" s="19" t="s">
        <v>287</v>
      </c>
      <c r="C124" t="str">
        <f>[1]!EM_S_INFO_INDUSTRY_SW2014(A124,"3")</f>
        <v>化学原料药</v>
      </c>
      <c r="D124" s="20">
        <f>[1]!EM_S_STM07_IS(A124,"83","2015-12-31","1")/1000000</f>
        <v>1178.5603004700001</v>
      </c>
      <c r="E124" s="20">
        <f>[1]!EM_S_STM07_IS(A124,"83","2016-12-31","1")/1000000</f>
        <v>1420.38501939</v>
      </c>
      <c r="F124" s="20">
        <f>[1]!EM_S_STM07_IS(A124,"83","2017-12-31","1")/1000000</f>
        <v>2788.0371007899998</v>
      </c>
      <c r="G124" s="3">
        <f t="shared" si="4"/>
        <v>-0.7948134526306696</v>
      </c>
      <c r="H124" s="3">
        <f t="shared" si="5"/>
        <v>-3.7125805517610244E-2</v>
      </c>
      <c r="I124" s="21">
        <f>[1]!EM_S_STM07_IS(A124,"60","2015-12-31","1")/1000000</f>
        <v>169.20494433000002</v>
      </c>
      <c r="J124" s="21">
        <f>[1]!EM_S_STM07_IS(A124,"60","2016-12-31","1")/1000000</f>
        <v>156.24792680000002</v>
      </c>
      <c r="K124" s="21">
        <f>[1]!EM_S_STM07_IS(A124,"60","2017-12-31","1")/1000000</f>
        <v>290.25479398000004</v>
      </c>
      <c r="L124" s="3">
        <f t="shared" si="6"/>
        <v>-1.0765758801038932</v>
      </c>
      <c r="M124" s="3">
        <f t="shared" si="7"/>
        <v>-0.14234467026541042</v>
      </c>
      <c r="O124" s="80">
        <f>[1]!EM_S_VAL_PE_TTM(A124,"2018-05-21")</f>
        <v>25.973564628364802</v>
      </c>
      <c r="P124" s="21">
        <f>[1]!EM_S_VAL_PE_TTM(A124,"2016-12-31")</f>
        <v>43.542597695436399</v>
      </c>
      <c r="Q124" s="21">
        <f>[1]!EM_S_VAL_PE_TTM(A124,"2015-12-31")</f>
        <v>51.566545842073602</v>
      </c>
      <c r="R124" s="21">
        <f>[1]!EM_S_VAL_PE_TTM(A124,"2014-12-31")</f>
        <v>49.102986299140603</v>
      </c>
      <c r="S124" s="21">
        <f>[1]!EM_S_VAL_PE_TTM(A124,"2013-12-31")</f>
        <v>47.193410874846002</v>
      </c>
    </row>
    <row r="125" spans="1:19" x14ac:dyDescent="0.2">
      <c r="A125" s="19" t="s">
        <v>288</v>
      </c>
      <c r="B125" s="19" t="s">
        <v>289</v>
      </c>
      <c r="C125" t="str">
        <f>[1]!EM_S_INFO_INDUSTRY_SW2014(A125,"3")</f>
        <v>医疗器械</v>
      </c>
      <c r="D125" s="20">
        <f>[1]!EM_S_STM07_IS(A125,"83","2015-12-31","1")/1000000</f>
        <v>226.17252618000001</v>
      </c>
      <c r="E125" s="20">
        <f>[1]!EM_S_STM07_IS(A125,"83","2016-12-31","1")/1000000</f>
        <v>312.78966041000001</v>
      </c>
      <c r="F125" s="20">
        <f>[1]!EM_S_STM07_IS(A125,"83","2017-12-31","1")/1000000</f>
        <v>450.36698174000003</v>
      </c>
      <c r="G125" s="3">
        <f t="shared" si="4"/>
        <v>-0.61703069911742714</v>
      </c>
      <c r="H125" s="3">
        <f t="shared" si="5"/>
        <v>-0.56016026504947214</v>
      </c>
      <c r="I125" s="21">
        <f>[1]!EM_S_STM07_IS(A125,"60","2015-12-31","1")/1000000</f>
        <v>62.47718802</v>
      </c>
      <c r="J125" s="21">
        <f>[1]!EM_S_STM07_IS(A125,"60","2016-12-31","1")/1000000</f>
        <v>62.780272520000004</v>
      </c>
      <c r="K125" s="21">
        <f>[1]!EM_S_STM07_IS(A125,"60","2017-12-31","1")/1000000</f>
        <v>47.723503049999998</v>
      </c>
      <c r="L125" s="3">
        <f t="shared" si="6"/>
        <v>-0.9951488773806052</v>
      </c>
      <c r="M125" s="3">
        <f t="shared" si="7"/>
        <v>-1.2398328147620472</v>
      </c>
      <c r="O125" s="80">
        <f>[1]!EM_S_VAL_PE_TTM(A125,"2018-05-21")</f>
        <v>88.488681768545405</v>
      </c>
      <c r="P125" s="21">
        <f>[1]!EM_S_VAL_PE_TTM(A125,"2016-12-31")</f>
        <v>140.58807239270001</v>
      </c>
      <c r="Q125" s="21">
        <f>[1]!EM_S_VAL_PE_TTM(A125,"2015-12-31")</f>
        <v>265.36230126396299</v>
      </c>
      <c r="R125" s="21">
        <f>[1]!EM_S_VAL_PE_TTM(A125,"2014-12-31")</f>
        <v>129.92528519400801</v>
      </c>
      <c r="S125" s="21">
        <f>[1]!EM_S_VAL_PE_TTM(A125,"2013-12-31")</f>
        <v>106.678523587238</v>
      </c>
    </row>
    <row r="126" spans="1:19" x14ac:dyDescent="0.2">
      <c r="A126" s="19" t="s">
        <v>290</v>
      </c>
      <c r="B126" s="19" t="s">
        <v>291</v>
      </c>
      <c r="C126" t="str">
        <f>[1]!EM_S_INFO_INDUSTRY_SW2014(A126,"3")</f>
        <v>生物制品</v>
      </c>
      <c r="D126" s="20">
        <f>[1]!EM_S_STM07_IS(A126,"83","2015-12-31","1")/1000000</f>
        <v>291.91609774</v>
      </c>
      <c r="E126" s="20">
        <f>[1]!EM_S_STM07_IS(A126,"83","2016-12-31","1")/1000000</f>
        <v>316.59397888000001</v>
      </c>
      <c r="F126" s="20">
        <f>[1]!EM_S_STM07_IS(A126,"83","2017-12-31","1")/1000000</f>
        <v>356.24441050999997</v>
      </c>
      <c r="G126" s="3">
        <f t="shared" si="4"/>
        <v>-0.9154624176910594</v>
      </c>
      <c r="H126" s="3">
        <f t="shared" si="5"/>
        <v>-0.87475936285879641</v>
      </c>
      <c r="I126" s="21">
        <f>[1]!EM_S_STM07_IS(A126,"60","2015-12-31","1")/1000000</f>
        <v>5.8895845300000005</v>
      </c>
      <c r="J126" s="21">
        <f>[1]!EM_S_STM07_IS(A126,"60","2016-12-31","1")/1000000</f>
        <v>19.226957170000002</v>
      </c>
      <c r="K126" s="21">
        <f>[1]!EM_S_STM07_IS(A126,"60","2017-12-31","1")/1000000</f>
        <v>22.41663711</v>
      </c>
      <c r="L126" s="3">
        <f t="shared" si="6"/>
        <v>1.2645693549456536</v>
      </c>
      <c r="M126" s="3">
        <f t="shared" si="7"/>
        <v>-0.83410375797908964</v>
      </c>
      <c r="O126" s="80">
        <f>[1]!EM_S_VAL_PE_TTM(A126,"2018-05-21")</f>
        <v>105.126691611806</v>
      </c>
      <c r="P126" s="21">
        <f>[1]!EM_S_VAL_PE_TTM(A126,"2016-12-31")</f>
        <v>271.592338124685</v>
      </c>
      <c r="Q126" s="21">
        <f>[1]!EM_S_VAL_PE_TTM(A126,"2015-12-31")</f>
        <v>618.01935704612094</v>
      </c>
      <c r="R126" s="21">
        <f>[1]!EM_S_VAL_PE_TTM(A126,"2014-12-31")</f>
        <v>180.67048634032301</v>
      </c>
      <c r="S126" s="21">
        <f>[1]!EM_S_VAL_PE_TTM(A126,"2013-12-31")</f>
        <v>49.445275027686797</v>
      </c>
    </row>
    <row r="127" spans="1:19" x14ac:dyDescent="0.2">
      <c r="A127" s="19" t="s">
        <v>292</v>
      </c>
      <c r="B127" s="19" t="s">
        <v>293</v>
      </c>
      <c r="C127" t="str">
        <f>[1]!EM_S_INFO_INDUSTRY_SW2014(A127,"3")</f>
        <v>医疗服务</v>
      </c>
      <c r="D127" s="20">
        <f>[1]!EM_S_STM07_IS(A127,"83","2015-12-31","1")/1000000</f>
        <v>1858.1808899800001</v>
      </c>
      <c r="E127" s="20">
        <f>[1]!EM_S_STM07_IS(A127,"83","2016-12-31","1")/1000000</f>
        <v>3823.9806233700001</v>
      </c>
      <c r="F127" s="20">
        <f>[1]!EM_S_STM07_IS(A127,"83","2017-12-31","1")/1000000</f>
        <v>5004.1241781099998</v>
      </c>
      <c r="G127" s="3">
        <f t="shared" si="4"/>
        <v>5.7916236244985875E-2</v>
      </c>
      <c r="H127" s="3">
        <f t="shared" si="5"/>
        <v>-0.69138348988286402</v>
      </c>
      <c r="I127" s="21">
        <f>[1]!EM_S_STM07_IS(A127,"60","2015-12-31","1")/1000000</f>
        <v>178.78543549</v>
      </c>
      <c r="J127" s="21">
        <f>[1]!EM_S_STM07_IS(A127,"60","2016-12-31","1")/1000000</f>
        <v>337.95023650000002</v>
      </c>
      <c r="K127" s="21">
        <f>[1]!EM_S_STM07_IS(A127,"60","2017-12-31","1")/1000000</f>
        <v>464.09198752999998</v>
      </c>
      <c r="L127" s="3">
        <f t="shared" si="6"/>
        <v>-0.10974403158862134</v>
      </c>
      <c r="M127" s="3">
        <f t="shared" si="7"/>
        <v>-0.62674459903803037</v>
      </c>
      <c r="O127" s="80">
        <f>[1]!EM_S_VAL_PE_TTM(A127,"2018-05-21")</f>
        <v>36.317459685699298</v>
      </c>
      <c r="P127" s="21">
        <f>[1]!EM_S_VAL_PE_TTM(A127,"2016-12-31")</f>
        <v>74.098006018067395</v>
      </c>
      <c r="Q127" s="21">
        <f>[1]!EM_S_VAL_PE_TTM(A127,"2015-12-31")</f>
        <v>116.80816954273</v>
      </c>
      <c r="R127" s="21">
        <f>[1]!EM_S_VAL_PE_TTM(A127,"2014-12-31")</f>
        <v>79.792240381072006</v>
      </c>
      <c r="S127" s="21">
        <f>[1]!EM_S_VAL_PE_TTM(A127,"2013-12-31")</f>
        <v>87.448765548803394</v>
      </c>
    </row>
    <row r="128" spans="1:19" x14ac:dyDescent="0.2">
      <c r="A128" s="19" t="s">
        <v>294</v>
      </c>
      <c r="B128" s="19" t="s">
        <v>295</v>
      </c>
      <c r="C128" t="str">
        <f>[1]!EM_S_INFO_INDUSTRY_SW2014(A128,"3")</f>
        <v>医疗器械</v>
      </c>
      <c r="D128" s="20">
        <f>[1]!EM_S_STM07_IS(A128,"83","2015-12-31","1")/1000000</f>
        <v>380.50547579000005</v>
      </c>
      <c r="E128" s="20">
        <f>[1]!EM_S_STM07_IS(A128,"83","2016-12-31","1")/1000000</f>
        <v>594.31441614999994</v>
      </c>
      <c r="F128" s="20">
        <f>[1]!EM_S_STM07_IS(A128,"83","2017-12-31","1")/1000000</f>
        <v>711.47287922999999</v>
      </c>
      <c r="G128" s="3">
        <f t="shared" si="4"/>
        <v>-0.43809234304422873</v>
      </c>
      <c r="H128" s="3">
        <f t="shared" si="5"/>
        <v>-0.80286787616736821</v>
      </c>
      <c r="I128" s="21">
        <f>[1]!EM_S_STM07_IS(A128,"60","2015-12-31","1")/1000000</f>
        <v>29.2917153</v>
      </c>
      <c r="J128" s="21">
        <f>[1]!EM_S_STM07_IS(A128,"60","2016-12-31","1")/1000000</f>
        <v>78.702943379999994</v>
      </c>
      <c r="K128" s="21">
        <f>[1]!EM_S_STM07_IS(A128,"60","2017-12-31","1")/1000000</f>
        <v>70.714948980000003</v>
      </c>
      <c r="L128" s="3">
        <f t="shared" si="6"/>
        <v>0.68686700570246195</v>
      </c>
      <c r="M128" s="3">
        <f t="shared" si="7"/>
        <v>-1.1014954975880851</v>
      </c>
      <c r="O128" s="80">
        <f>[1]!EM_S_VAL_PE_TTM(A128,"2018-05-21")</f>
        <v>48.827176407174797</v>
      </c>
      <c r="P128" s="21">
        <f>[1]!EM_S_VAL_PE_TTM(A128,"2016-12-31")</f>
        <v>99.230789325809894</v>
      </c>
      <c r="Q128" s="21">
        <f>[1]!EM_S_VAL_PE_TTM(A128,"2015-12-31")</f>
        <v>162.01373149979099</v>
      </c>
      <c r="R128" s="21">
        <f>[1]!EM_S_VAL_PE_TTM(A128,"2014-12-31")</f>
        <v>123.52705387079401</v>
      </c>
      <c r="S128" s="21">
        <f>[1]!EM_S_VAL_PE_TTM(A128,"2013-12-31")</f>
        <v>71.521021745540295</v>
      </c>
    </row>
    <row r="129" spans="1:19" x14ac:dyDescent="0.2">
      <c r="A129" s="19" t="s">
        <v>296</v>
      </c>
      <c r="B129" s="19" t="s">
        <v>297</v>
      </c>
      <c r="C129" t="str">
        <f>[1]!EM_S_INFO_INDUSTRY_SW2014(A129,"3")</f>
        <v>化学制剂</v>
      </c>
      <c r="D129" s="20">
        <f>[1]!EM_S_STM07_IS(A129,"83","2015-12-31","1")/1000000</f>
        <v>683.93485553999994</v>
      </c>
      <c r="E129" s="20">
        <f>[1]!EM_S_STM07_IS(A129,"83","2016-12-31","1")/1000000</f>
        <v>746.07686359000002</v>
      </c>
      <c r="F129" s="20">
        <f>[1]!EM_S_STM07_IS(A129,"83","2017-12-31","1")/1000000</f>
        <v>938.92798626000001</v>
      </c>
      <c r="G129" s="3">
        <f t="shared" si="4"/>
        <v>-0.90914045753533657</v>
      </c>
      <c r="H129" s="3">
        <f t="shared" si="5"/>
        <v>-0.74151306375856252</v>
      </c>
      <c r="I129" s="21">
        <f>[1]!EM_S_STM07_IS(A129,"60","2015-12-31","1")/1000000</f>
        <v>29.054783109999999</v>
      </c>
      <c r="J129" s="21">
        <f>[1]!EM_S_STM07_IS(A129,"60","2016-12-31","1")/1000000</f>
        <v>37.559596899999995</v>
      </c>
      <c r="K129" s="21">
        <f>[1]!EM_S_STM07_IS(A129,"60","2017-12-31","1")/1000000</f>
        <v>30.894486269999998</v>
      </c>
      <c r="L129" s="3">
        <f t="shared" si="6"/>
        <v>-0.70728352169069086</v>
      </c>
      <c r="M129" s="3">
        <f t="shared" si="7"/>
        <v>-1.1774542641590491</v>
      </c>
      <c r="O129" s="80">
        <f>[1]!EM_S_VAL_PE_TTM(A129,"2018-05-21")</f>
        <v>95.133925482459702</v>
      </c>
      <c r="P129" s="21">
        <f>[1]!EM_S_VAL_PE_TTM(A129,"2016-12-31")</f>
        <v>185.27037836762</v>
      </c>
      <c r="Q129" s="21">
        <f>[1]!EM_S_VAL_PE_TTM(A129,"2015-12-31")</f>
        <v>153.171828470153</v>
      </c>
      <c r="R129" s="21">
        <f>[1]!EM_S_VAL_PE_TTM(A129,"2014-12-31")</f>
        <v>89.439798863411994</v>
      </c>
      <c r="S129" s="21">
        <f>[1]!EM_S_VAL_PE_TTM(A129,"2013-12-31")</f>
        <v>62.424958817673499</v>
      </c>
    </row>
    <row r="130" spans="1:19" x14ac:dyDescent="0.2">
      <c r="A130" s="19" t="s">
        <v>298</v>
      </c>
      <c r="B130" s="19" t="s">
        <v>299</v>
      </c>
      <c r="C130" t="str">
        <f>[1]!EM_S_INFO_INDUSTRY_SW2014(A130,"3")</f>
        <v>生物制品</v>
      </c>
      <c r="D130" s="20">
        <f>[1]!EM_S_STM07_IS(A130,"83","2015-12-31","1")/1000000</f>
        <v>915.98722955999995</v>
      </c>
      <c r="E130" s="20">
        <f>[1]!EM_S_STM07_IS(A130,"83","2016-12-31","1")/1000000</f>
        <v>1118.41443125</v>
      </c>
      <c r="F130" s="20">
        <f>[1]!EM_S_STM07_IS(A130,"83","2017-12-31","1")/1000000</f>
        <v>1420.1614482100001</v>
      </c>
      <c r="G130" s="3">
        <f t="shared" ref="G130:G193" si="8">(E130-D130)/ABS(D130)-1</f>
        <v>-0.77900652415510507</v>
      </c>
      <c r="H130" s="3">
        <f t="shared" ref="H130:H193" si="9">(F130-E130)/ABS(E130)-1</f>
        <v>-0.73020106989968703</v>
      </c>
      <c r="I130" s="21">
        <f>[1]!EM_S_STM07_IS(A130,"60","2015-12-31","1")/1000000</f>
        <v>156.67386522000001</v>
      </c>
      <c r="J130" s="21">
        <f>[1]!EM_S_STM07_IS(A130,"60","2016-12-31","1")/1000000</f>
        <v>178.3152576</v>
      </c>
      <c r="K130" s="21">
        <f>[1]!EM_S_STM07_IS(A130,"60","2017-12-31","1")/1000000</f>
        <v>202.31241372</v>
      </c>
      <c r="L130" s="3">
        <f t="shared" ref="L130:L193" si="10">(J130-I130)/ABS(I130)-1</f>
        <v>-0.86186979972944855</v>
      </c>
      <c r="M130" s="3">
        <f t="shared" ref="M130:M193" si="11">(K130-J130)/ABS(J130)-1</f>
        <v>-0.86542286710074556</v>
      </c>
      <c r="O130" s="80">
        <f>[1]!EM_S_VAL_PE_TTM(A130,"2018-05-21")</f>
        <v>35.3711600332472</v>
      </c>
      <c r="P130" s="21">
        <f>[1]!EM_S_VAL_PE_TTM(A130,"2016-12-31")</f>
        <v>43.316948908438597</v>
      </c>
      <c r="Q130" s="21">
        <f>[1]!EM_S_VAL_PE_TTM(A130,"2015-12-31")</f>
        <v>55.993540735296598</v>
      </c>
      <c r="R130" s="21">
        <f>[1]!EM_S_VAL_PE_TTM(A130,"2014-12-31")</f>
        <v>55.920991764051998</v>
      </c>
      <c r="S130" s="21">
        <f>[1]!EM_S_VAL_PE_TTM(A130,"2013-12-31")</f>
        <v>45.569307052564398</v>
      </c>
    </row>
    <row r="131" spans="1:19" x14ac:dyDescent="0.2">
      <c r="A131" s="19" t="s">
        <v>300</v>
      </c>
      <c r="B131" s="19" t="s">
        <v>301</v>
      </c>
      <c r="C131" t="str">
        <f>[1]!EM_S_INFO_INDUSTRY_SW2014(A131,"3")</f>
        <v>化学原料药</v>
      </c>
      <c r="D131" s="20">
        <f>[1]!EM_S_STM07_IS(A131,"83","2015-12-31","1")/1000000</f>
        <v>1737.94003576</v>
      </c>
      <c r="E131" s="20">
        <f>[1]!EM_S_STM07_IS(A131,"83","2016-12-31","1")/1000000</f>
        <v>2705.8216231900001</v>
      </c>
      <c r="F131" s="20">
        <f>[1]!EM_S_STM07_IS(A131,"83","2017-12-31","1")/1000000</f>
        <v>2827.88519081</v>
      </c>
      <c r="G131" s="3">
        <f t="shared" si="8"/>
        <v>-0.44308689165633608</v>
      </c>
      <c r="H131" s="3">
        <f t="shared" si="9"/>
        <v>-0.95488853863319545</v>
      </c>
      <c r="I131" s="21">
        <f>[1]!EM_S_STM07_IS(A131,"60","2015-12-31","1")/1000000</f>
        <v>583.12567160000003</v>
      </c>
      <c r="J131" s="21">
        <f>[1]!EM_S_STM07_IS(A131,"60","2016-12-31","1")/1000000</f>
        <v>781.70398884999997</v>
      </c>
      <c r="K131" s="21">
        <f>[1]!EM_S_STM07_IS(A131,"60","2017-12-31","1")/1000000</f>
        <v>514.79909969999994</v>
      </c>
      <c r="L131" s="3">
        <f t="shared" si="10"/>
        <v>-0.65945879778344518</v>
      </c>
      <c r="M131" s="3">
        <f t="shared" si="11"/>
        <v>-1.3414398454620347</v>
      </c>
      <c r="O131" s="80">
        <f>[1]!EM_S_VAL_PE_TTM(A131,"2018-05-21")</f>
        <v>31.096209600087001</v>
      </c>
      <c r="P131" s="21">
        <f>[1]!EM_S_VAL_PE_TTM(A131,"2016-12-31")</f>
        <v>30.394283248756501</v>
      </c>
      <c r="Q131" s="21">
        <f>[1]!EM_S_VAL_PE_TTM(A131,"2015-12-31")</f>
        <v>66.797024070957704</v>
      </c>
      <c r="R131" s="21">
        <f>[1]!EM_S_VAL_PE_TTM(A131,"2014-12-31")</f>
        <v>67.740279997326297</v>
      </c>
      <c r="S131" s="21">
        <f>[1]!EM_S_VAL_PE_TTM(A131,"2013-12-31")</f>
        <v>55.4404028383154</v>
      </c>
    </row>
    <row r="132" spans="1:19" x14ac:dyDescent="0.2">
      <c r="A132" s="19" t="s">
        <v>302</v>
      </c>
      <c r="B132" s="19" t="s">
        <v>303</v>
      </c>
      <c r="C132" t="str">
        <f>[1]!EM_S_INFO_INDUSTRY_SW2014(A132,"3")</f>
        <v>医疗器械</v>
      </c>
      <c r="D132" s="20">
        <f>[1]!EM_S_STM07_IS(A132,"83","2015-12-31","1")/1000000</f>
        <v>791.0464236900001</v>
      </c>
      <c r="E132" s="20">
        <f>[1]!EM_S_STM07_IS(A132,"83","2016-12-31","1")/1000000</f>
        <v>919.20476162</v>
      </c>
      <c r="F132" s="20">
        <f>[1]!EM_S_STM07_IS(A132,"83","2017-12-31","1")/1000000</f>
        <v>1111.81188886</v>
      </c>
      <c r="G132" s="3">
        <f t="shared" si="8"/>
        <v>-0.83798885363493747</v>
      </c>
      <c r="H132" s="3">
        <f t="shared" si="9"/>
        <v>-0.79046330558541655</v>
      </c>
      <c r="I132" s="21">
        <f>[1]!EM_S_STM07_IS(A132,"60","2015-12-31","1")/1000000</f>
        <v>107.63258485999999</v>
      </c>
      <c r="J132" s="21">
        <f>[1]!EM_S_STM07_IS(A132,"60","2016-12-31","1")/1000000</f>
        <v>96.120013610000001</v>
      </c>
      <c r="K132" s="21">
        <f>[1]!EM_S_STM07_IS(A132,"60","2017-12-31","1")/1000000</f>
        <v>96.890726729999997</v>
      </c>
      <c r="L132" s="3">
        <f t="shared" si="10"/>
        <v>-1.1069617650173007</v>
      </c>
      <c r="M132" s="3">
        <f t="shared" si="11"/>
        <v>-0.99198176226725154</v>
      </c>
      <c r="O132" s="80">
        <f>[1]!EM_S_VAL_PE_TTM(A132,"2018-05-21")</f>
        <v>70.042948553162006</v>
      </c>
      <c r="P132" s="21">
        <f>[1]!EM_S_VAL_PE_TTM(A132,"2016-12-31")</f>
        <v>73.5310709431715</v>
      </c>
      <c r="Q132" s="21">
        <f>[1]!EM_S_VAL_PE_TTM(A132,"2015-12-31")</f>
        <v>86.7263990830442</v>
      </c>
      <c r="R132" s="21">
        <f>[1]!EM_S_VAL_PE_TTM(A132,"2014-12-31")</f>
        <v>57.876933981101999</v>
      </c>
      <c r="S132" s="21">
        <f>[1]!EM_S_VAL_PE_TTM(A132,"2013-12-31")</f>
        <v>68.0989589889857</v>
      </c>
    </row>
    <row r="133" spans="1:19" x14ac:dyDescent="0.2">
      <c r="A133" s="19" t="s">
        <v>304</v>
      </c>
      <c r="B133" s="19" t="s">
        <v>305</v>
      </c>
      <c r="C133" t="str">
        <f>[1]!EM_S_INFO_INDUSTRY_SW2014(A133,"3")</f>
        <v>生物制品</v>
      </c>
      <c r="D133" s="20">
        <f>[1]!EM_S_STM07_IS(A133,"83","2015-12-31","1")/1000000</f>
        <v>681.67579836000004</v>
      </c>
      <c r="E133" s="20">
        <f>[1]!EM_S_STM07_IS(A133,"83","2016-12-31","1")/1000000</f>
        <v>533.39182612000002</v>
      </c>
      <c r="F133" s="20">
        <f>[1]!EM_S_STM07_IS(A133,"83","2017-12-31","1")/1000000</f>
        <v>575.97802674000002</v>
      </c>
      <c r="G133" s="3">
        <f t="shared" si="8"/>
        <v>-1.2175285855779931</v>
      </c>
      <c r="H133" s="3">
        <f t="shared" si="9"/>
        <v>-0.92015963024821612</v>
      </c>
      <c r="I133" s="21">
        <f>[1]!EM_S_STM07_IS(A133,"60","2015-12-31","1")/1000000</f>
        <v>178.12274253000001</v>
      </c>
      <c r="J133" s="21">
        <f>[1]!EM_S_STM07_IS(A133,"60","2016-12-31","1")/1000000</f>
        <v>91.62962752</v>
      </c>
      <c r="K133" s="21">
        <f>[1]!EM_S_STM07_IS(A133,"60","2017-12-31","1")/1000000</f>
        <v>101.01943931</v>
      </c>
      <c r="L133" s="3">
        <f t="shared" si="10"/>
        <v>-1.4855815365375511</v>
      </c>
      <c r="M133" s="3">
        <f t="shared" si="11"/>
        <v>-0.89752428287509423</v>
      </c>
      <c r="O133" s="80">
        <f>[1]!EM_S_VAL_PE_TTM(A133,"2018-05-21")</f>
        <v>52.338242552454702</v>
      </c>
      <c r="P133" s="21">
        <f>[1]!EM_S_VAL_PE_TTM(A133,"2016-12-31")</f>
        <v>42.017582661028499</v>
      </c>
      <c r="Q133" s="21">
        <f>[1]!EM_S_VAL_PE_TTM(A133,"2015-12-31")</f>
        <v>59.818555146964897</v>
      </c>
      <c r="R133" s="21">
        <f>[1]!EM_S_VAL_PE_TTM(A133,"2014-12-31")</f>
        <v>55.782928815207597</v>
      </c>
      <c r="S133" s="21">
        <f>[1]!EM_S_VAL_PE_TTM(A133,"2013-12-31")</f>
        <v>44.896773911524797</v>
      </c>
    </row>
    <row r="134" spans="1:19" x14ac:dyDescent="0.2">
      <c r="A134" s="19" t="s">
        <v>306</v>
      </c>
      <c r="B134" s="19" t="s">
        <v>307</v>
      </c>
      <c r="C134" t="str">
        <f>[1]!EM_S_INFO_INDUSTRY_SW2014(A134,"3")</f>
        <v>生物制品</v>
      </c>
      <c r="D134" s="20">
        <f>[1]!EM_S_STM07_IS(A134,"83","2015-12-31","1")/1000000</f>
        <v>543.18267087000004</v>
      </c>
      <c r="E134" s="20">
        <f>[1]!EM_S_STM07_IS(A134,"83","2016-12-31","1")/1000000</f>
        <v>946.59609958999999</v>
      </c>
      <c r="F134" s="20">
        <f>[1]!EM_S_STM07_IS(A134,"83","2017-12-31","1")/1000000</f>
        <v>1460.5218565099999</v>
      </c>
      <c r="G134" s="3">
        <f t="shared" si="8"/>
        <v>-0.25731535567240338</v>
      </c>
      <c r="H134" s="3">
        <f t="shared" si="9"/>
        <v>-0.45708020860998999</v>
      </c>
      <c r="I134" s="21">
        <f>[1]!EM_S_STM07_IS(A134,"60","2015-12-31","1")/1000000</f>
        <v>167.04513718999999</v>
      </c>
      <c r="J134" s="21">
        <f>[1]!EM_S_STM07_IS(A134,"60","2016-12-31","1")/1000000</f>
        <v>277.55472557000002</v>
      </c>
      <c r="K134" s="21">
        <f>[1]!EM_S_STM07_IS(A134,"60","2017-12-31","1")/1000000</f>
        <v>364.93118681999999</v>
      </c>
      <c r="L134" s="3">
        <f t="shared" si="10"/>
        <v>-0.33844474470211883</v>
      </c>
      <c r="M134" s="3">
        <f t="shared" si="11"/>
        <v>-0.68519195243186948</v>
      </c>
      <c r="O134" s="80">
        <f>[1]!EM_S_VAL_PE_TTM(A134,"2018-05-21")</f>
        <v>43.972207873929797</v>
      </c>
      <c r="P134" s="21">
        <f>[1]!EM_S_VAL_PE_TTM(A134,"2016-12-31")</f>
        <v>66.331306160954796</v>
      </c>
      <c r="Q134" s="21">
        <f>[1]!EM_S_VAL_PE_TTM(A134,"2015-12-31")</f>
        <v>75.684810193773004</v>
      </c>
      <c r="R134" s="21">
        <f>[1]!EM_S_VAL_PE_TTM(A134,"2014-12-31")</f>
        <v>47.1069588629287</v>
      </c>
      <c r="S134" s="21">
        <f>[1]!EM_S_VAL_PE_TTM(A134,"2013-12-31")</f>
        <v>47.039582542661897</v>
      </c>
    </row>
    <row r="135" spans="1:19" x14ac:dyDescent="0.2">
      <c r="A135" s="19" t="s">
        <v>308</v>
      </c>
      <c r="B135" s="19" t="s">
        <v>309</v>
      </c>
      <c r="C135" t="str">
        <f>[1]!EM_S_INFO_INDUSTRY_SW2014(A135,"3")</f>
        <v>医疗器械</v>
      </c>
      <c r="D135" s="20">
        <f>[1]!EM_S_STM07_IS(A135,"83","2015-12-31","1")/1000000</f>
        <v>645.50073710000004</v>
      </c>
      <c r="E135" s="20">
        <f>[1]!EM_S_STM07_IS(A135,"83","2016-12-31","1")/1000000</f>
        <v>795.84125269000003</v>
      </c>
      <c r="F135" s="20">
        <f>[1]!EM_S_STM07_IS(A135,"83","2017-12-31","1")/1000000</f>
        <v>1033.00766036</v>
      </c>
      <c r="G135" s="3">
        <f t="shared" si="8"/>
        <v>-0.76709474219127116</v>
      </c>
      <c r="H135" s="3">
        <f t="shared" si="9"/>
        <v>-0.70199281971327743</v>
      </c>
      <c r="I135" s="21">
        <f>[1]!EM_S_STM07_IS(A135,"60","2015-12-31","1")/1000000</f>
        <v>143.11359884000001</v>
      </c>
      <c r="J135" s="21">
        <f>[1]!EM_S_STM07_IS(A135,"60","2016-12-31","1")/1000000</f>
        <v>114.49577912000001</v>
      </c>
      <c r="K135" s="21">
        <f>[1]!EM_S_STM07_IS(A135,"60","2017-12-31","1")/1000000</f>
        <v>257.94560240999999</v>
      </c>
      <c r="L135" s="3">
        <f t="shared" si="10"/>
        <v>-1.1999657611293426</v>
      </c>
      <c r="M135" s="3">
        <f t="shared" si="11"/>
        <v>0.25288307038510127</v>
      </c>
      <c r="O135" s="80">
        <f>[1]!EM_S_VAL_PE_TTM(A135,"2018-05-21")</f>
        <v>39.425454439741003</v>
      </c>
      <c r="P135" s="21">
        <f>[1]!EM_S_VAL_PE_TTM(A135,"2016-12-31")</f>
        <v>44.585560860107698</v>
      </c>
      <c r="Q135" s="21">
        <f>[1]!EM_S_VAL_PE_TTM(A135,"2015-12-31")</f>
        <v>53.439484303630202</v>
      </c>
      <c r="R135" s="21">
        <f>[1]!EM_S_VAL_PE_TTM(A135,"2014-12-31")</f>
        <v>32.962656008652502</v>
      </c>
      <c r="S135" s="21">
        <f>[1]!EM_S_VAL_PE_TTM(A135,"2013-12-31")</f>
        <v>58.174550003256499</v>
      </c>
    </row>
    <row r="136" spans="1:19" x14ac:dyDescent="0.2">
      <c r="A136" s="19" t="s">
        <v>310</v>
      </c>
      <c r="B136" s="19" t="s">
        <v>311</v>
      </c>
      <c r="C136" t="str">
        <f>[1]!EM_S_INFO_INDUSTRY_SW2014(A136,"3")</f>
        <v>医疗器械</v>
      </c>
      <c r="D136" s="20">
        <f>[1]!EM_S_STM07_IS(A136,"83","2015-12-31","1")/1000000</f>
        <v>219.42741192</v>
      </c>
      <c r="E136" s="20">
        <f>[1]!EM_S_STM07_IS(A136,"83","2016-12-31","1")/1000000</f>
        <v>264.94877773000002</v>
      </c>
      <c r="F136" s="20">
        <f>[1]!EM_S_STM07_IS(A136,"83","2017-12-31","1")/1000000</f>
        <v>303.90540169000002</v>
      </c>
      <c r="G136" s="3">
        <f t="shared" si="8"/>
        <v>-0.79254476269994723</v>
      </c>
      <c r="H136" s="3">
        <f t="shared" si="9"/>
        <v>-0.85296545130810408</v>
      </c>
      <c r="I136" s="21">
        <f>[1]!EM_S_STM07_IS(A136,"60","2015-12-31","1")/1000000</f>
        <v>44.934202429999999</v>
      </c>
      <c r="J136" s="21">
        <f>[1]!EM_S_STM07_IS(A136,"60","2016-12-31","1")/1000000</f>
        <v>62.165928049999998</v>
      </c>
      <c r="K136" s="21">
        <f>[1]!EM_S_STM07_IS(A136,"60","2017-12-31","1")/1000000</f>
        <v>47.033169430000001</v>
      </c>
      <c r="L136" s="3">
        <f t="shared" si="10"/>
        <v>-0.6165120400914168</v>
      </c>
      <c r="M136" s="3">
        <f t="shared" si="11"/>
        <v>-1.2434252828628045</v>
      </c>
      <c r="O136" s="80">
        <f>[1]!EM_S_VAL_PE_TTM(A136,"2018-05-21")</f>
        <v>88.749504039541407</v>
      </c>
      <c r="P136" s="21">
        <f>[1]!EM_S_VAL_PE_TTM(A136,"2016-12-31")</f>
        <v>108.314409422688</v>
      </c>
      <c r="Q136" s="21">
        <f>[1]!EM_S_VAL_PE_TTM(A136,"2015-12-31")</f>
        <v>185.98010678470899</v>
      </c>
      <c r="R136" s="21">
        <f>[1]!EM_S_VAL_PE_TTM(A136,"2014-12-31")</f>
        <v>66.472469843681907</v>
      </c>
      <c r="S136" s="21">
        <f>[1]!EM_S_VAL_PE_TTM(A136,"2013-12-31")</f>
        <v>51.796090779353101</v>
      </c>
    </row>
    <row r="137" spans="1:19" x14ac:dyDescent="0.2">
      <c r="A137" s="19" t="s">
        <v>312</v>
      </c>
      <c r="B137" s="19" t="s">
        <v>313</v>
      </c>
      <c r="C137" t="str">
        <f>[1]!EM_S_INFO_INDUSTRY_SW2014(A137,"3")</f>
        <v>医疗器械</v>
      </c>
      <c r="D137" s="20">
        <f>[1]!EM_S_STM07_IS(A137,"83","2015-12-31","1")/1000000</f>
        <v>268.84600955000002</v>
      </c>
      <c r="E137" s="20">
        <f>[1]!EM_S_STM07_IS(A137,"83","2016-12-31","1")/1000000</f>
        <v>404.04860023999998</v>
      </c>
      <c r="F137" s="20">
        <f>[1]!EM_S_STM07_IS(A137,"83","2017-12-31","1")/1000000</f>
        <v>443.75441939999996</v>
      </c>
      <c r="G137" s="3">
        <f t="shared" si="8"/>
        <v>-0.49710025112031664</v>
      </c>
      <c r="H137" s="3">
        <f t="shared" si="9"/>
        <v>-0.90173009104247559</v>
      </c>
      <c r="I137" s="21">
        <f>[1]!EM_S_STM07_IS(A137,"60","2015-12-31","1")/1000000</f>
        <v>15.48059321</v>
      </c>
      <c r="J137" s="21">
        <f>[1]!EM_S_STM07_IS(A137,"60","2016-12-31","1")/1000000</f>
        <v>48.148494659999997</v>
      </c>
      <c r="K137" s="21">
        <f>[1]!EM_S_STM07_IS(A137,"60","2017-12-31","1")/1000000</f>
        <v>47.250114930000002</v>
      </c>
      <c r="L137" s="3">
        <f t="shared" si="10"/>
        <v>1.1102486840683539</v>
      </c>
      <c r="M137" s="3">
        <f t="shared" si="11"/>
        <v>-1.0186585216494075</v>
      </c>
      <c r="O137" s="80">
        <f>[1]!EM_S_VAL_PE_TTM(A137,"2018-05-21")</f>
        <v>105.536824971047</v>
      </c>
      <c r="P137" s="21">
        <f>[1]!EM_S_VAL_PE_TTM(A137,"2016-12-31")</f>
        <v>442.04413276661001</v>
      </c>
      <c r="Q137" s="21">
        <f>[1]!EM_S_VAL_PE_TTM(A137,"2015-12-31")</f>
        <v>298.457901650856</v>
      </c>
      <c r="R137" s="21">
        <f>[1]!EM_S_VAL_PE_TTM(A137,"2014-12-31")</f>
        <v>67.696272853041705</v>
      </c>
      <c r="S137" s="21">
        <f>[1]!EM_S_VAL_PE_TTM(A137,"2013-12-31")</f>
        <v>44.366769526607399</v>
      </c>
    </row>
    <row r="138" spans="1:19" x14ac:dyDescent="0.2">
      <c r="A138" s="19" t="s">
        <v>314</v>
      </c>
      <c r="B138" s="19" t="s">
        <v>315</v>
      </c>
      <c r="C138" t="str">
        <f>[1]!EM_S_INFO_INDUSTRY_SW2014(A138,"3")</f>
        <v>医疗器械</v>
      </c>
      <c r="D138" s="20">
        <f>[1]!EM_S_STM07_IS(A138,"83","2015-12-31","1")/1000000</f>
        <v>462.88521851999997</v>
      </c>
      <c r="E138" s="20">
        <f>[1]!EM_S_STM07_IS(A138,"83","2016-12-31","1")/1000000</f>
        <v>550.59664969000005</v>
      </c>
      <c r="F138" s="20">
        <f>[1]!EM_S_STM07_IS(A138,"83","2017-12-31","1")/1000000</f>
        <v>802.26675921000003</v>
      </c>
      <c r="G138" s="3">
        <f t="shared" si="8"/>
        <v>-0.81051148824660446</v>
      </c>
      <c r="H138" s="3">
        <f t="shared" si="9"/>
        <v>-0.5429138378126771</v>
      </c>
      <c r="I138" s="21">
        <f>[1]!EM_S_STM07_IS(A138,"60","2015-12-31","1")/1000000</f>
        <v>149.81754244999999</v>
      </c>
      <c r="J138" s="21">
        <f>[1]!EM_S_STM07_IS(A138,"60","2016-12-31","1")/1000000</f>
        <v>165.13152109999999</v>
      </c>
      <c r="K138" s="21">
        <f>[1]!EM_S_STM07_IS(A138,"60","2017-12-31","1")/1000000</f>
        <v>193.99043456000001</v>
      </c>
      <c r="L138" s="3">
        <f t="shared" si="10"/>
        <v>-0.89778247327003857</v>
      </c>
      <c r="M138" s="3">
        <f t="shared" si="11"/>
        <v>-0.82523679750685697</v>
      </c>
      <c r="O138" s="80">
        <f>[1]!EM_S_VAL_PE_TTM(A138,"2018-05-21")</f>
        <v>38.664365660256898</v>
      </c>
      <c r="P138" s="21">
        <f>[1]!EM_S_VAL_PE_TTM(A138,"2016-12-31")</f>
        <v>52.991161567354602</v>
      </c>
      <c r="Q138" s="21">
        <f>[1]!EM_S_VAL_PE_TTM(A138,"2015-12-31")</f>
        <v>66.184894749193703</v>
      </c>
      <c r="R138" s="21">
        <f>[1]!EM_S_VAL_PE_TTM(A138,"2014-12-31")</f>
        <v>64.678319416137299</v>
      </c>
      <c r="S138" s="21">
        <f>[1]!EM_S_VAL_PE_TTM(A138,"2013-12-31")</f>
        <v>75.015241324716996</v>
      </c>
    </row>
    <row r="139" spans="1:19" x14ac:dyDescent="0.2">
      <c r="A139" s="19" t="s">
        <v>316</v>
      </c>
      <c r="B139" s="19" t="s">
        <v>317</v>
      </c>
      <c r="C139" t="str">
        <f>[1]!EM_S_INFO_INDUSTRY_SW2014(A139,"3")</f>
        <v>医疗服务</v>
      </c>
      <c r="D139" s="20">
        <f>[1]!EM_S_STM07_IS(A139,"83","2015-12-31","1")/1000000</f>
        <v>956.99768233000009</v>
      </c>
      <c r="E139" s="20">
        <f>[1]!EM_S_STM07_IS(A139,"83","2016-12-31","1")/1000000</f>
        <v>1174.5382033699998</v>
      </c>
      <c r="F139" s="20">
        <f>[1]!EM_S_STM07_IS(A139,"83","2017-12-31","1")/1000000</f>
        <v>1687.03345582</v>
      </c>
      <c r="G139" s="3">
        <f t="shared" si="8"/>
        <v>-0.77268438047796073</v>
      </c>
      <c r="H139" s="3">
        <f t="shared" si="9"/>
        <v>-0.56366233896901585</v>
      </c>
      <c r="I139" s="21">
        <f>[1]!EM_S_STM07_IS(A139,"60","2015-12-31","1")/1000000</f>
        <v>173.89145737000001</v>
      </c>
      <c r="J139" s="21">
        <f>[1]!EM_S_STM07_IS(A139,"60","2016-12-31","1")/1000000</f>
        <v>156.78072788</v>
      </c>
      <c r="K139" s="21">
        <f>[1]!EM_S_STM07_IS(A139,"60","2017-12-31","1")/1000000</f>
        <v>332.17316656999998</v>
      </c>
      <c r="L139" s="3">
        <f t="shared" si="10"/>
        <v>-1.0983989078519965</v>
      </c>
      <c r="M139" s="3">
        <f t="shared" si="11"/>
        <v>0.11871172599890834</v>
      </c>
      <c r="O139" s="80">
        <f>[1]!EM_S_VAL_PE_TTM(A139,"2018-05-21")</f>
        <v>74.417566514776894</v>
      </c>
      <c r="P139" s="21">
        <f>[1]!EM_S_VAL_PE_TTM(A139,"2016-12-31")</f>
        <v>88.188990522113698</v>
      </c>
      <c r="Q139" s="21">
        <f>[1]!EM_S_VAL_PE_TTM(A139,"2015-12-31")</f>
        <v>88.104749329006793</v>
      </c>
      <c r="R139" s="21">
        <f>[1]!EM_S_VAL_PE_TTM(A139,"2014-12-31")</f>
        <v>58.251428534545298</v>
      </c>
      <c r="S139" s="21">
        <f>[1]!EM_S_VAL_PE_TTM(A139,"2013-12-31")</f>
        <v>76.581923524359297</v>
      </c>
    </row>
    <row r="140" spans="1:19" x14ac:dyDescent="0.2">
      <c r="A140" s="19" t="s">
        <v>318</v>
      </c>
      <c r="B140" s="19" t="s">
        <v>319</v>
      </c>
      <c r="C140" t="str">
        <f>[1]!EM_S_INFO_INDUSTRY_SW2014(A140,"3")</f>
        <v>生物制品</v>
      </c>
      <c r="D140" s="20">
        <f>[1]!EM_S_STM07_IS(A140,"83","2015-12-31","1")/1000000</f>
        <v>267.10558586000002</v>
      </c>
      <c r="E140" s="20">
        <f>[1]!EM_S_STM07_IS(A140,"83","2016-12-31","1")/1000000</f>
        <v>312.08577320000001</v>
      </c>
      <c r="F140" s="20">
        <f>[1]!EM_S_STM07_IS(A140,"83","2017-12-31","1")/1000000</f>
        <v>385.57684166000001</v>
      </c>
      <c r="G140" s="3">
        <f t="shared" si="8"/>
        <v>-0.83160147252189709</v>
      </c>
      <c r="H140" s="3">
        <f t="shared" si="9"/>
        <v>-0.76451644140502584</v>
      </c>
      <c r="I140" s="21">
        <f>[1]!EM_S_STM07_IS(A140,"60","2015-12-31","1")/1000000</f>
        <v>117.81657284000001</v>
      </c>
      <c r="J140" s="21">
        <f>[1]!EM_S_STM07_IS(A140,"60","2016-12-31","1")/1000000</f>
        <v>129.20097447000001</v>
      </c>
      <c r="K140" s="21">
        <f>[1]!EM_S_STM07_IS(A140,"60","2017-12-31","1")/1000000</f>
        <v>186.10394540000001</v>
      </c>
      <c r="L140" s="3">
        <f t="shared" si="10"/>
        <v>-0.90337181471523098</v>
      </c>
      <c r="M140" s="3">
        <f t="shared" si="11"/>
        <v>-0.55957785021805173</v>
      </c>
      <c r="O140" s="80">
        <f>[1]!EM_S_VAL_PE_TTM(A140,"2018-05-21")</f>
        <v>62.353058723367504</v>
      </c>
      <c r="P140" s="21">
        <f>[1]!EM_S_VAL_PE_TTM(A140,"2016-12-31")</f>
        <v>43.825601212727001</v>
      </c>
      <c r="Q140" s="21">
        <f>[1]!EM_S_VAL_PE_TTM(A140,"2015-12-31")</f>
        <v>70.797070304703695</v>
      </c>
      <c r="R140" s="21">
        <f>[1]!EM_S_VAL_PE_TTM(A140,"2014-12-31")</f>
        <v>60.111128084018198</v>
      </c>
      <c r="S140" s="21" t="str">
        <f>[1]!EM_S_VAL_PE_TTM(A140,"2013-12-31")</f>
        <v/>
      </c>
    </row>
    <row r="141" spans="1:19" x14ac:dyDescent="0.2">
      <c r="A141" s="19" t="s">
        <v>320</v>
      </c>
      <c r="B141" s="19" t="s">
        <v>321</v>
      </c>
      <c r="C141" t="str">
        <f>[1]!EM_S_INFO_INDUSTRY_SW2014(A141,"3")</f>
        <v>医疗器械</v>
      </c>
      <c r="D141" s="20">
        <f>[1]!EM_S_STM07_IS(A141,"83","2015-12-31","1")/1000000</f>
        <v>974.82868325999993</v>
      </c>
      <c r="E141" s="20">
        <f>[1]!EM_S_STM07_IS(A141,"83","2016-12-31","1")/1000000</f>
        <v>1036.7398635700001</v>
      </c>
      <c r="F141" s="20">
        <f>[1]!EM_S_STM07_IS(A141,"83","2017-12-31","1")/1000000</f>
        <v>1280.4161343399999</v>
      </c>
      <c r="G141" s="3">
        <f t="shared" si="8"/>
        <v>-0.9364901942534577</v>
      </c>
      <c r="H141" s="3">
        <f t="shared" si="9"/>
        <v>-0.76495909983541699</v>
      </c>
      <c r="I141" s="21">
        <f>[1]!EM_S_STM07_IS(A141,"60","2015-12-31","1")/1000000</f>
        <v>153.38901672999998</v>
      </c>
      <c r="J141" s="21">
        <f>[1]!EM_S_STM07_IS(A141,"60","2016-12-31","1")/1000000</f>
        <v>143.12498590000001</v>
      </c>
      <c r="K141" s="21">
        <f>[1]!EM_S_STM07_IS(A141,"60","2017-12-31","1")/1000000</f>
        <v>160.39618813999999</v>
      </c>
      <c r="L141" s="3">
        <f t="shared" si="10"/>
        <v>-1.0669150311333375</v>
      </c>
      <c r="M141" s="3">
        <f t="shared" si="11"/>
        <v>-0.87932783272330106</v>
      </c>
      <c r="O141" s="80">
        <f>[1]!EM_S_VAL_PE_TTM(A141,"2018-05-21")</f>
        <v>37.5946007399926</v>
      </c>
      <c r="P141" s="21">
        <f>[1]!EM_S_VAL_PE_TTM(A141,"2016-12-31")</f>
        <v>47.383311200762797</v>
      </c>
      <c r="Q141" s="21">
        <f>[1]!EM_S_VAL_PE_TTM(A141,"2015-12-31")</f>
        <v>79.173143138869506</v>
      </c>
      <c r="R141" s="21">
        <f>[1]!EM_S_VAL_PE_TTM(A141,"2014-12-31")</f>
        <v>33.174405467735298</v>
      </c>
      <c r="S141" s="21" t="str">
        <f>[1]!EM_S_VAL_PE_TTM(A141,"2013-12-31")</f>
        <v/>
      </c>
    </row>
    <row r="142" spans="1:19" x14ac:dyDescent="0.2">
      <c r="A142" s="19" t="s">
        <v>322</v>
      </c>
      <c r="B142" s="19" t="s">
        <v>323</v>
      </c>
      <c r="C142" t="str">
        <f>[1]!EM_S_INFO_INDUSTRY_SW2014(A142,"3")</f>
        <v>化学原料药</v>
      </c>
      <c r="D142" s="20">
        <f>[1]!EM_S_STM07_IS(A142,"83","2015-12-31","1")/1000000</f>
        <v>1021.2092214099999</v>
      </c>
      <c r="E142" s="20">
        <f>[1]!EM_S_STM07_IS(A142,"83","2016-12-31","1")/1000000</f>
        <v>1326.63403204</v>
      </c>
      <c r="F142" s="20">
        <f>[1]!EM_S_STM07_IS(A142,"83","2017-12-31","1")/1000000</f>
        <v>1184.0887672899999</v>
      </c>
      <c r="G142" s="3">
        <f t="shared" si="8"/>
        <v>-0.70091847563979581</v>
      </c>
      <c r="H142" s="3">
        <f t="shared" si="9"/>
        <v>-1.1074488225896064</v>
      </c>
      <c r="I142" s="21">
        <f>[1]!EM_S_STM07_IS(A142,"60","2015-12-31","1")/1000000</f>
        <v>105.63451368000001</v>
      </c>
      <c r="J142" s="21">
        <f>[1]!EM_S_STM07_IS(A142,"60","2016-12-31","1")/1000000</f>
        <v>162.44660965</v>
      </c>
      <c r="K142" s="21">
        <f>[1]!EM_S_STM07_IS(A142,"60","2017-12-31","1")/1000000</f>
        <v>94.497738370000008</v>
      </c>
      <c r="L142" s="3">
        <f t="shared" si="10"/>
        <v>-0.46218244406272746</v>
      </c>
      <c r="M142" s="3">
        <f t="shared" si="11"/>
        <v>-1.4182843300109464</v>
      </c>
      <c r="O142" s="80">
        <f>[1]!EM_S_VAL_PE_TTM(A142,"2018-05-21")</f>
        <v>80.758878814844707</v>
      </c>
      <c r="P142" s="21">
        <f>[1]!EM_S_VAL_PE_TTM(A142,"2016-12-31")</f>
        <v>57.605106207494003</v>
      </c>
      <c r="Q142" s="21">
        <f>[1]!EM_S_VAL_PE_TTM(A142,"2015-12-31")</f>
        <v>80.355584230588804</v>
      </c>
      <c r="R142" s="21">
        <f>[1]!EM_S_VAL_PE_TTM(A142,"2014-12-31")</f>
        <v>95.316250175798302</v>
      </c>
      <c r="S142" s="21" t="str">
        <f>[1]!EM_S_VAL_PE_TTM(A142,"2013-12-31")</f>
        <v/>
      </c>
    </row>
    <row r="143" spans="1:19" x14ac:dyDescent="0.2">
      <c r="A143" s="19" t="s">
        <v>324</v>
      </c>
      <c r="B143" s="19" t="s">
        <v>325</v>
      </c>
      <c r="C143" t="str">
        <f>[1]!EM_S_INFO_INDUSTRY_SW2014(A143,"3")</f>
        <v>生物制品</v>
      </c>
      <c r="D143" s="20">
        <f>[1]!EM_S_STM07_IS(A143,"83","2015-12-31","1")/1000000</f>
        <v>703.47271797999997</v>
      </c>
      <c r="E143" s="20">
        <f>[1]!EM_S_STM07_IS(A143,"83","2016-12-31","1")/1000000</f>
        <v>1512.4409921500001</v>
      </c>
      <c r="F143" s="20">
        <f>[1]!EM_S_STM07_IS(A143,"83","2017-12-31","1")/1000000</f>
        <v>1499.2633226400001</v>
      </c>
      <c r="G143" s="3">
        <f t="shared" si="8"/>
        <v>0.14996396234516007</v>
      </c>
      <c r="H143" s="3">
        <f t="shared" si="9"/>
        <v>-1.0087128486852683</v>
      </c>
      <c r="I143" s="21">
        <f>[1]!EM_S_STM07_IS(A143,"60","2015-12-31","1")/1000000</f>
        <v>80.266995870000002</v>
      </c>
      <c r="J143" s="21">
        <f>[1]!EM_S_STM07_IS(A143,"60","2016-12-31","1")/1000000</f>
        <v>145.31412781999998</v>
      </c>
      <c r="K143" s="21">
        <f>[1]!EM_S_STM07_IS(A143,"60","2017-12-31","1")/1000000</f>
        <v>104.83439848</v>
      </c>
      <c r="L143" s="3">
        <f t="shared" si="10"/>
        <v>-0.1896154671672281</v>
      </c>
      <c r="M143" s="3">
        <f t="shared" si="11"/>
        <v>-1.278567059839784</v>
      </c>
      <c r="O143" s="80">
        <f>[1]!EM_S_VAL_PE_TTM(A143,"2018-05-21")</f>
        <v>56.944811348046301</v>
      </c>
      <c r="P143" s="21">
        <f>[1]!EM_S_VAL_PE_TTM(A143,"2016-12-31")</f>
        <v>112.01753847307</v>
      </c>
      <c r="Q143" s="21">
        <f>[1]!EM_S_VAL_PE_TTM(A143,"2015-12-31")</f>
        <v>98.149940408914603</v>
      </c>
      <c r="R143" s="21">
        <f>[1]!EM_S_VAL_PE_TTM(A143,"2014-12-31")</f>
        <v>51.033858606028197</v>
      </c>
      <c r="S143" s="21" t="str">
        <f>[1]!EM_S_VAL_PE_TTM(A143,"2013-12-31")</f>
        <v/>
      </c>
    </row>
    <row r="144" spans="1:19" x14ac:dyDescent="0.2">
      <c r="A144" s="19" t="s">
        <v>326</v>
      </c>
      <c r="B144" s="19" t="s">
        <v>327</v>
      </c>
      <c r="C144" t="str">
        <f>[1]!EM_S_INFO_INDUSTRY_SW2014(A144,"3")</f>
        <v>医疗器械</v>
      </c>
      <c r="D144" s="20">
        <f>[1]!EM_S_STM07_IS(A144,"83","2015-12-31","1")/1000000</f>
        <v>567.32599872000003</v>
      </c>
      <c r="E144" s="20">
        <f>[1]!EM_S_STM07_IS(A144,"83","2016-12-31","1")/1000000</f>
        <v>758.69423373999996</v>
      </c>
      <c r="F144" s="20">
        <f>[1]!EM_S_STM07_IS(A144,"83","2017-12-31","1")/1000000</f>
        <v>867.69065504999992</v>
      </c>
      <c r="G144" s="3">
        <f t="shared" si="8"/>
        <v>-0.6626838264917092</v>
      </c>
      <c r="H144" s="3">
        <f t="shared" si="9"/>
        <v>-0.8563368265332667</v>
      </c>
      <c r="I144" s="21">
        <f>[1]!EM_S_STM07_IS(A144,"60","2015-12-31","1")/1000000</f>
        <v>119.94798792</v>
      </c>
      <c r="J144" s="21">
        <f>[1]!EM_S_STM07_IS(A144,"60","2016-12-31","1")/1000000</f>
        <v>157.52040241999998</v>
      </c>
      <c r="K144" s="21">
        <f>[1]!EM_S_STM07_IS(A144,"60","2017-12-31","1")/1000000</f>
        <v>211.12965625000001</v>
      </c>
      <c r="L144" s="3">
        <f t="shared" si="10"/>
        <v>-0.68676077730408358</v>
      </c>
      <c r="M144" s="3">
        <f t="shared" si="11"/>
        <v>-0.65966787154935935</v>
      </c>
      <c r="O144" s="80">
        <f>[1]!EM_S_VAL_PE_TTM(A144,"2018-05-21")</f>
        <v>39.509577906055398</v>
      </c>
      <c r="P144" s="21">
        <f>[1]!EM_S_VAL_PE_TTM(A144,"2016-12-31")</f>
        <v>47.708230272895499</v>
      </c>
      <c r="Q144" s="21">
        <f>[1]!EM_S_VAL_PE_TTM(A144,"2015-12-31")</f>
        <v>69.223137027316298</v>
      </c>
      <c r="R144" s="21">
        <f>[1]!EM_S_VAL_PE_TTM(A144,"2014-12-31")</f>
        <v>50.866712046440497</v>
      </c>
      <c r="S144" s="21" t="str">
        <f>[1]!EM_S_VAL_PE_TTM(A144,"2013-12-31")</f>
        <v/>
      </c>
    </row>
    <row r="145" spans="1:19" x14ac:dyDescent="0.2">
      <c r="A145" s="19" t="s">
        <v>328</v>
      </c>
      <c r="B145" s="19" t="s">
        <v>329</v>
      </c>
      <c r="C145" t="str">
        <f>[1]!EM_S_INFO_INDUSTRY_SW2014(A145,"3")</f>
        <v>化学原料药</v>
      </c>
      <c r="D145" s="20">
        <f>[1]!EM_S_STM07_IS(A145,"83","2015-12-31","1")/1000000</f>
        <v>151.22105740000001</v>
      </c>
      <c r="E145" s="20">
        <f>[1]!EM_S_STM07_IS(A145,"83","2016-12-31","1")/1000000</f>
        <v>329.09375562000002</v>
      </c>
      <c r="F145" s="20">
        <f>[1]!EM_S_STM07_IS(A145,"83","2017-12-31","1")/1000000</f>
        <v>419.86869941000003</v>
      </c>
      <c r="G145" s="3">
        <f t="shared" si="8"/>
        <v>0.17624292065028246</v>
      </c>
      <c r="H145" s="3">
        <f t="shared" si="9"/>
        <v>-0.7241669213109696</v>
      </c>
      <c r="I145" s="21">
        <f>[1]!EM_S_STM07_IS(A145,"60","2015-12-31","1")/1000000</f>
        <v>12.07469933</v>
      </c>
      <c r="J145" s="21">
        <f>[1]!EM_S_STM07_IS(A145,"60","2016-12-31","1")/1000000</f>
        <v>43.772785030000001</v>
      </c>
      <c r="K145" s="21">
        <f>[1]!EM_S_STM07_IS(A145,"60","2017-12-31","1")/1000000</f>
        <v>130.40332764999999</v>
      </c>
      <c r="L145" s="3">
        <f t="shared" si="10"/>
        <v>1.6251656321781058</v>
      </c>
      <c r="M145" s="3">
        <f t="shared" si="11"/>
        <v>0.97909597391683256</v>
      </c>
      <c r="O145" s="80">
        <f>[1]!EM_S_VAL_PE_TTM(A145,"2018-05-21")</f>
        <v>48.597903984784899</v>
      </c>
      <c r="P145" s="21">
        <f>[1]!EM_S_VAL_PE_TTM(A145,"2016-12-31")</f>
        <v>233.83370670365201</v>
      </c>
      <c r="Q145" s="21">
        <f>[1]!EM_S_VAL_PE_TTM(A145,"2015-12-31")</f>
        <v>234.52666782752701</v>
      </c>
      <c r="R145" s="21">
        <f>[1]!EM_S_VAL_PE_TTM(A145,"2014-12-31")</f>
        <v>79.507474455506596</v>
      </c>
      <c r="S145" s="21" t="str">
        <f>[1]!EM_S_VAL_PE_TTM(A145,"2013-12-31")</f>
        <v/>
      </c>
    </row>
    <row r="146" spans="1:19" x14ac:dyDescent="0.2">
      <c r="A146" s="19" t="s">
        <v>330</v>
      </c>
      <c r="B146" s="19" t="s">
        <v>331</v>
      </c>
      <c r="C146" t="str">
        <f>[1]!EM_S_INFO_INDUSTRY_SW2014(A146,"3")</f>
        <v>医疗服务</v>
      </c>
      <c r="D146" s="20">
        <f>[1]!EM_S_STM07_IS(A146,"83","2015-12-31","1")/1000000</f>
        <v>126.62604364000001</v>
      </c>
      <c r="E146" s="20">
        <f>[1]!EM_S_STM07_IS(A146,"83","2016-12-31","1")/1000000</f>
        <v>72.151502640000004</v>
      </c>
      <c r="F146" s="20">
        <f>[1]!EM_S_STM07_IS(A146,"83","2017-12-31","1")/1000000</f>
        <v>130.75165343999998</v>
      </c>
      <c r="G146" s="3">
        <f t="shared" si="8"/>
        <v>-1.4302001344594801</v>
      </c>
      <c r="H146" s="3">
        <f t="shared" si="9"/>
        <v>-0.1878180127115926</v>
      </c>
      <c r="I146" s="21">
        <f>[1]!EM_S_STM07_IS(A146,"60","2015-12-31","1")/1000000</f>
        <v>25.663774739999997</v>
      </c>
      <c r="J146" s="21">
        <f>[1]!EM_S_STM07_IS(A146,"60","2016-12-31","1")/1000000</f>
        <v>2.0246525399999999</v>
      </c>
      <c r="K146" s="21">
        <f>[1]!EM_S_STM07_IS(A146,"60","2017-12-31","1")/1000000</f>
        <v>-26.767095340000001</v>
      </c>
      <c r="L146" s="3">
        <f t="shared" si="10"/>
        <v>-1.9211085446115477</v>
      </c>
      <c r="M146" s="3">
        <f t="shared" si="11"/>
        <v>-15.220587143312997</v>
      </c>
      <c r="O146" s="80">
        <f>[1]!EM_S_VAL_PE_TTM(A146,"2018-05-21")</f>
        <v>-179.904617788428</v>
      </c>
      <c r="P146" s="21">
        <f>[1]!EM_S_VAL_PE_TTM(A146,"2016-12-31")</f>
        <v>383.60884548656497</v>
      </c>
      <c r="Q146" s="21">
        <f>[1]!EM_S_VAL_PE_TTM(A146,"2015-12-31")</f>
        <v>153.66807950573801</v>
      </c>
      <c r="R146" s="21" t="str">
        <f>[1]!EM_S_VAL_PE_TTM(A146,"2014-12-31")</f>
        <v/>
      </c>
      <c r="S146" s="21" t="str">
        <f>[1]!EM_S_VAL_PE_TTM(A146,"2013-12-31")</f>
        <v/>
      </c>
    </row>
    <row r="147" spans="1:19" x14ac:dyDescent="0.2">
      <c r="A147" s="19" t="s">
        <v>332</v>
      </c>
      <c r="B147" s="19" t="s">
        <v>333</v>
      </c>
      <c r="C147" t="str">
        <f>[1]!EM_S_INFO_INDUSTRY_SW2014(A147,"3")</f>
        <v>生物制品</v>
      </c>
      <c r="D147" s="20">
        <f>[1]!EM_S_STM07_IS(A147,"83","2015-12-31","1")/1000000</f>
        <v>566.20172059000004</v>
      </c>
      <c r="E147" s="20">
        <f>[1]!EM_S_STM07_IS(A147,"83","2016-12-31","1")/1000000</f>
        <v>667.40274965000003</v>
      </c>
      <c r="F147" s="20">
        <f>[1]!EM_S_STM07_IS(A147,"83","2017-12-31","1")/1000000</f>
        <v>694.2773631</v>
      </c>
      <c r="G147" s="3">
        <f t="shared" si="8"/>
        <v>-0.82126329648990581</v>
      </c>
      <c r="H147" s="3">
        <f t="shared" si="9"/>
        <v>-0.95973254011300735</v>
      </c>
      <c r="I147" s="21">
        <f>[1]!EM_S_STM07_IS(A147,"60","2015-12-31","1")/1000000</f>
        <v>245.04336468</v>
      </c>
      <c r="J147" s="21">
        <f>[1]!EM_S_STM07_IS(A147,"60","2016-12-31","1")/1000000</f>
        <v>271.64605176999999</v>
      </c>
      <c r="K147" s="21">
        <f>[1]!EM_S_STM07_IS(A147,"60","2017-12-31","1")/1000000</f>
        <v>273.15140789999998</v>
      </c>
      <c r="L147" s="3">
        <f t="shared" si="10"/>
        <v>-0.89143681925548068</v>
      </c>
      <c r="M147" s="3">
        <f t="shared" si="11"/>
        <v>-0.99445839127721036</v>
      </c>
      <c r="O147" s="80">
        <f>[1]!EM_S_VAL_PE_TTM(A147,"2018-05-21")</f>
        <v>31.330955879276001</v>
      </c>
      <c r="P147" s="21">
        <f>[1]!EM_S_VAL_PE_TTM(A147,"2016-12-31")</f>
        <v>41.265253189958202</v>
      </c>
      <c r="Q147" s="21">
        <f>[1]!EM_S_VAL_PE_TTM(A147,"2015-12-31")</f>
        <v>52.770770814740601</v>
      </c>
      <c r="R147" s="21">
        <f>[1]!EM_S_VAL_PE_TTM(A147,"2014-12-31")</f>
        <v>46.6293562156985</v>
      </c>
      <c r="S147" s="21" t="str">
        <f>[1]!EM_S_VAL_PE_TTM(A147,"2013-12-31")</f>
        <v/>
      </c>
    </row>
    <row r="148" spans="1:19" x14ac:dyDescent="0.2">
      <c r="A148" s="19" t="s">
        <v>334</v>
      </c>
      <c r="B148" s="19" t="s">
        <v>335</v>
      </c>
      <c r="C148" t="str">
        <f>[1]!EM_S_INFO_INDUSTRY_SW2014(A148,"3")</f>
        <v>医疗器械</v>
      </c>
      <c r="D148" s="20">
        <f>[1]!EM_S_STM07_IS(A148,"83","2015-12-31","1")/1000000</f>
        <v>217.41844799</v>
      </c>
      <c r="E148" s="20">
        <f>[1]!EM_S_STM07_IS(A148,"83","2016-12-31","1")/1000000</f>
        <v>301.79282955000002</v>
      </c>
      <c r="F148" s="20">
        <f>[1]!EM_S_STM07_IS(A148,"83","2017-12-31","1")/1000000</f>
        <v>445.03226385000005</v>
      </c>
      <c r="G148" s="3">
        <f t="shared" si="8"/>
        <v>-0.61192629999878967</v>
      </c>
      <c r="H148" s="3">
        <f t="shared" si="9"/>
        <v>-0.52537164480155885</v>
      </c>
      <c r="I148" s="21">
        <f>[1]!EM_S_STM07_IS(A148,"60","2015-12-31","1")/1000000</f>
        <v>51.454252079999996</v>
      </c>
      <c r="J148" s="21">
        <f>[1]!EM_S_STM07_IS(A148,"60","2016-12-31","1")/1000000</f>
        <v>59.619826869999997</v>
      </c>
      <c r="K148" s="21">
        <f>[1]!EM_S_STM07_IS(A148,"60","2017-12-31","1")/1000000</f>
        <v>47.810048639999998</v>
      </c>
      <c r="L148" s="3">
        <f t="shared" si="10"/>
        <v>-0.84130417876244057</v>
      </c>
      <c r="M148" s="3">
        <f t="shared" si="11"/>
        <v>-1.1980847454614556</v>
      </c>
      <c r="O148" s="80">
        <f>[1]!EM_S_VAL_PE_TTM(A148,"2018-05-21")</f>
        <v>69.271657504621501</v>
      </c>
      <c r="P148" s="21">
        <f>[1]!EM_S_VAL_PE_TTM(A148,"2016-12-31")</f>
        <v>80.927535988290202</v>
      </c>
      <c r="Q148" s="21">
        <f>[1]!EM_S_VAL_PE_TTM(A148,"2015-12-31")</f>
        <v>114.21098842821699</v>
      </c>
      <c r="R148" s="21">
        <f>[1]!EM_S_VAL_PE_TTM(A148,"2014-12-31")</f>
        <v>22.943576677041001</v>
      </c>
      <c r="S148" s="21" t="str">
        <f>[1]!EM_S_VAL_PE_TTM(A148,"2013-12-31")</f>
        <v/>
      </c>
    </row>
    <row r="149" spans="1:19" x14ac:dyDescent="0.2">
      <c r="A149" s="19" t="s">
        <v>336</v>
      </c>
      <c r="B149" s="19" t="s">
        <v>337</v>
      </c>
      <c r="C149" t="str">
        <f>[1]!EM_S_INFO_INDUSTRY_SW2014(A149,"3")</f>
        <v>化学制剂</v>
      </c>
      <c r="D149" s="20">
        <f>[1]!EM_S_STM07_IS(A149,"83","2015-12-31","1")/1000000</f>
        <v>308.92339289</v>
      </c>
      <c r="E149" s="20">
        <f>[1]!EM_S_STM07_IS(A149,"83","2016-12-31","1")/1000000</f>
        <v>312.88259335000004</v>
      </c>
      <c r="F149" s="20">
        <f>[1]!EM_S_STM07_IS(A149,"83","2017-12-31","1")/1000000</f>
        <v>296.12268922000004</v>
      </c>
      <c r="G149" s="3">
        <f t="shared" si="8"/>
        <v>-0.98718387616113679</v>
      </c>
      <c r="H149" s="3">
        <f t="shared" si="9"/>
        <v>-1.053566112293284</v>
      </c>
      <c r="I149" s="21">
        <f>[1]!EM_S_STM07_IS(A149,"60","2015-12-31","1")/1000000</f>
        <v>103.49457348999999</v>
      </c>
      <c r="J149" s="21">
        <f>[1]!EM_S_STM07_IS(A149,"60","2016-12-31","1")/1000000</f>
        <v>66.413000530000005</v>
      </c>
      <c r="K149" s="21">
        <f>[1]!EM_S_STM07_IS(A149,"60","2017-12-31","1")/1000000</f>
        <v>33.565301689999998</v>
      </c>
      <c r="L149" s="3">
        <f t="shared" si="10"/>
        <v>-1.3582948526628107</v>
      </c>
      <c r="M149" s="3">
        <f t="shared" si="11"/>
        <v>-1.4945974218581206</v>
      </c>
      <c r="O149" s="80">
        <f>[1]!EM_S_VAL_PE_TTM(A149,"2018-05-21")</f>
        <v>178.26191903079101</v>
      </c>
      <c r="P149" s="21">
        <f>[1]!EM_S_VAL_PE_TTM(A149,"2016-12-31")</f>
        <v>95.674980398476194</v>
      </c>
      <c r="Q149" s="21">
        <f>[1]!EM_S_VAL_PE_TTM(A149,"2015-12-31")</f>
        <v>115.63606537386499</v>
      </c>
      <c r="R149" s="21" t="str">
        <f>[1]!EM_S_VAL_PE_TTM(A149,"2014-12-31")</f>
        <v/>
      </c>
      <c r="S149" s="21" t="str">
        <f>[1]!EM_S_VAL_PE_TTM(A149,"2013-12-31")</f>
        <v/>
      </c>
    </row>
    <row r="150" spans="1:19" x14ac:dyDescent="0.2">
      <c r="A150" s="19" t="s">
        <v>338</v>
      </c>
      <c r="B150" s="19" t="s">
        <v>339</v>
      </c>
      <c r="C150" t="str">
        <f>[1]!EM_S_INFO_INDUSTRY_SW2014(A150,"3")</f>
        <v>医疗器械</v>
      </c>
      <c r="D150" s="20">
        <f>[1]!EM_S_STM07_IS(A150,"83","2015-12-31","1")/1000000</f>
        <v>683.14116038999998</v>
      </c>
      <c r="E150" s="20">
        <f>[1]!EM_S_STM07_IS(A150,"83","2016-12-31","1")/1000000</f>
        <v>1055.0566708900001</v>
      </c>
      <c r="F150" s="20">
        <f>[1]!EM_S_STM07_IS(A150,"83","2017-12-31","1")/1000000</f>
        <v>1805.1679850799999</v>
      </c>
      <c r="G150" s="3">
        <f t="shared" si="8"/>
        <v>-0.45558029282311663</v>
      </c>
      <c r="H150" s="3">
        <f t="shared" si="9"/>
        <v>-0.2890322056755128</v>
      </c>
      <c r="I150" s="21">
        <f>[1]!EM_S_STM07_IS(A150,"60","2015-12-31","1")/1000000</f>
        <v>159.46216150999999</v>
      </c>
      <c r="J150" s="21">
        <f>[1]!EM_S_STM07_IS(A150,"60","2016-12-31","1")/1000000</f>
        <v>188.10071612000002</v>
      </c>
      <c r="K150" s="21">
        <f>[1]!EM_S_STM07_IS(A150,"60","2017-12-31","1")/1000000</f>
        <v>225.09155134</v>
      </c>
      <c r="L150" s="3">
        <f t="shared" si="10"/>
        <v>-0.82040532789213394</v>
      </c>
      <c r="M150" s="3">
        <f t="shared" si="11"/>
        <v>-0.80334559068663269</v>
      </c>
      <c r="O150" s="80">
        <f>[1]!EM_S_VAL_PE_TTM(A150,"2018-05-21")</f>
        <v>36.232104951037201</v>
      </c>
      <c r="P150" s="21">
        <f>[1]!EM_S_VAL_PE_TTM(A150,"2016-12-31")</f>
        <v>55.164234687751502</v>
      </c>
      <c r="Q150" s="21">
        <f>[1]!EM_S_VAL_PE_TTM(A150,"2015-12-31")</f>
        <v>91.418849229473096</v>
      </c>
      <c r="R150" s="21" t="str">
        <f>[1]!EM_S_VAL_PE_TTM(A150,"2014-12-31")</f>
        <v/>
      </c>
      <c r="S150" s="21" t="str">
        <f>[1]!EM_S_VAL_PE_TTM(A150,"2013-12-31")</f>
        <v/>
      </c>
    </row>
    <row r="151" spans="1:19" x14ac:dyDescent="0.2">
      <c r="A151" s="19" t="s">
        <v>340</v>
      </c>
      <c r="B151" s="19" t="s">
        <v>341</v>
      </c>
      <c r="C151" t="str">
        <f>[1]!EM_S_INFO_INDUSTRY_SW2014(A151,"3")</f>
        <v>化学原料药</v>
      </c>
      <c r="D151" s="20">
        <f>[1]!EM_S_STM07_IS(A151,"83","2015-12-31","1")/1000000</f>
        <v>258.91917247999999</v>
      </c>
      <c r="E151" s="20">
        <f>[1]!EM_S_STM07_IS(A151,"83","2016-12-31","1")/1000000</f>
        <v>286.40329581999998</v>
      </c>
      <c r="F151" s="20">
        <f>[1]!EM_S_STM07_IS(A151,"83","2017-12-31","1")/1000000</f>
        <v>339.35877496000001</v>
      </c>
      <c r="G151" s="3">
        <f t="shared" si="8"/>
        <v>-0.89385056704472898</v>
      </c>
      <c r="H151" s="3">
        <f t="shared" si="9"/>
        <v>-0.81510171177191437</v>
      </c>
      <c r="I151" s="21">
        <f>[1]!EM_S_STM07_IS(A151,"60","2015-12-31","1")/1000000</f>
        <v>44.27296965</v>
      </c>
      <c r="J151" s="21">
        <f>[1]!EM_S_STM07_IS(A151,"60","2016-12-31","1")/1000000</f>
        <v>48.785593609999999</v>
      </c>
      <c r="K151" s="21">
        <f>[1]!EM_S_STM07_IS(A151,"60","2017-12-31","1")/1000000</f>
        <v>52.883589810000004</v>
      </c>
      <c r="L151" s="3">
        <f t="shared" si="10"/>
        <v>-0.89807270676273687</v>
      </c>
      <c r="M151" s="3">
        <f t="shared" si="11"/>
        <v>-0.91599987011001538</v>
      </c>
      <c r="O151" s="80">
        <f>[1]!EM_S_VAL_PE_TTM(A151,"2018-05-21")</f>
        <v>46.8062745039974</v>
      </c>
      <c r="P151" s="21">
        <f>[1]!EM_S_VAL_PE_TTM(A151,"2016-12-31")</f>
        <v>82.245857415346094</v>
      </c>
      <c r="Q151" s="21">
        <f>[1]!EM_S_VAL_PE_TTM(A151,"2015-12-31")</f>
        <v>116.350354503413</v>
      </c>
      <c r="R151" s="21" t="str">
        <f>[1]!EM_S_VAL_PE_TTM(A151,"2014-12-31")</f>
        <v/>
      </c>
      <c r="S151" s="21" t="str">
        <f>[1]!EM_S_VAL_PE_TTM(A151,"2013-12-31")</f>
        <v/>
      </c>
    </row>
    <row r="152" spans="1:19" x14ac:dyDescent="0.2">
      <c r="A152" s="19" t="s">
        <v>342</v>
      </c>
      <c r="B152" s="19" t="s">
        <v>343</v>
      </c>
      <c r="C152" t="str">
        <f>[1]!EM_S_INFO_INDUSTRY_SW2014(A152,"3")</f>
        <v>医疗器械</v>
      </c>
      <c r="D152" s="20">
        <f>[1]!EM_S_STM07_IS(A152,"83","2015-12-31","1")/1000000</f>
        <v>311.84821172000005</v>
      </c>
      <c r="E152" s="20">
        <f>[1]!EM_S_STM07_IS(A152,"83","2016-12-31","1")/1000000</f>
        <v>317.77443165</v>
      </c>
      <c r="F152" s="20">
        <f>[1]!EM_S_STM07_IS(A152,"83","2017-12-31","1")/1000000</f>
        <v>403.87187286</v>
      </c>
      <c r="G152" s="3">
        <f t="shared" si="8"/>
        <v>-0.98099646011335495</v>
      </c>
      <c r="H152" s="3">
        <f t="shared" si="9"/>
        <v>-0.72906114326772331</v>
      </c>
      <c r="I152" s="21">
        <f>[1]!EM_S_STM07_IS(A152,"60","2015-12-31","1")/1000000</f>
        <v>51.876399020000001</v>
      </c>
      <c r="J152" s="21">
        <f>[1]!EM_S_STM07_IS(A152,"60","2016-12-31","1")/1000000</f>
        <v>36.613955340000004</v>
      </c>
      <c r="K152" s="21">
        <f>[1]!EM_S_STM07_IS(A152,"60","2017-12-31","1")/1000000</f>
        <v>42.364193979999996</v>
      </c>
      <c r="L152" s="3">
        <f t="shared" si="10"/>
        <v>-1.294207847273976</v>
      </c>
      <c r="M152" s="3">
        <f t="shared" si="11"/>
        <v>-0.8429495369565283</v>
      </c>
      <c r="O152" s="80">
        <f>[1]!EM_S_VAL_PE_TTM(A152,"2018-05-21")</f>
        <v>53.871822571362898</v>
      </c>
      <c r="P152" s="21">
        <f>[1]!EM_S_VAL_PE_TTM(A152,"2016-12-31")</f>
        <v>80.050122274569503</v>
      </c>
      <c r="Q152" s="21">
        <f>[1]!EM_S_VAL_PE_TTM(A152,"2015-12-31")</f>
        <v>106.48857005808</v>
      </c>
      <c r="R152" s="21" t="str">
        <f>[1]!EM_S_VAL_PE_TTM(A152,"2014-12-31")</f>
        <v/>
      </c>
      <c r="S152" s="21" t="str">
        <f>[1]!EM_S_VAL_PE_TTM(A152,"2013-12-31")</f>
        <v/>
      </c>
    </row>
    <row r="153" spans="1:19" x14ac:dyDescent="0.2">
      <c r="A153" s="19" t="s">
        <v>344</v>
      </c>
      <c r="B153" s="19" t="s">
        <v>345</v>
      </c>
      <c r="C153" t="str">
        <f>[1]!EM_S_INFO_INDUSTRY_SW2014(A153,"3")</f>
        <v>医疗器械</v>
      </c>
      <c r="D153" s="20">
        <f>[1]!EM_S_STM07_IS(A153,"83","2015-12-31","1")/1000000</f>
        <v>1065.1690320499999</v>
      </c>
      <c r="E153" s="20">
        <f>[1]!EM_S_STM07_IS(A153,"83","2016-12-31","1")/1000000</f>
        <v>1488.7808845100001</v>
      </c>
      <c r="F153" s="20">
        <f>[1]!EM_S_STM07_IS(A153,"83","2017-12-31","1")/1000000</f>
        <v>1969.9837295299999</v>
      </c>
      <c r="G153" s="3">
        <f t="shared" si="8"/>
        <v>-0.60230551235166274</v>
      </c>
      <c r="H153" s="3">
        <f t="shared" si="9"/>
        <v>-0.67678061289833313</v>
      </c>
      <c r="I153" s="21">
        <f>[1]!EM_S_STM07_IS(A153,"60","2015-12-31","1")/1000000</f>
        <v>250.96245849000002</v>
      </c>
      <c r="J153" s="21">
        <f>[1]!EM_S_STM07_IS(A153,"60","2016-12-31","1")/1000000</f>
        <v>328.88996841000005</v>
      </c>
      <c r="K153" s="21">
        <f>[1]!EM_S_STM07_IS(A153,"60","2017-12-31","1")/1000000</f>
        <v>408.44316423000004</v>
      </c>
      <c r="L153" s="3">
        <f t="shared" si="10"/>
        <v>-0.68948539001061326</v>
      </c>
      <c r="M153" s="3">
        <f t="shared" si="11"/>
        <v>-0.75811607692203142</v>
      </c>
      <c r="O153" s="80">
        <f>[1]!EM_S_VAL_PE_TTM(A153,"2018-05-21")</f>
        <v>37.909718513376298</v>
      </c>
      <c r="P153" s="21">
        <f>[1]!EM_S_VAL_PE_TTM(A153,"2016-12-31")</f>
        <v>45.215535722950897</v>
      </c>
      <c r="Q153" s="21">
        <f>[1]!EM_S_VAL_PE_TTM(A153,"2015-12-31")</f>
        <v>89.489780214732406</v>
      </c>
      <c r="R153" s="21" t="str">
        <f>[1]!EM_S_VAL_PE_TTM(A153,"2014-12-31")</f>
        <v/>
      </c>
      <c r="S153" s="21" t="str">
        <f>[1]!EM_S_VAL_PE_TTM(A153,"2013-12-31")</f>
        <v/>
      </c>
    </row>
    <row r="154" spans="1:19" x14ac:dyDescent="0.2">
      <c r="A154" s="19" t="s">
        <v>346</v>
      </c>
      <c r="B154" s="19" t="s">
        <v>347</v>
      </c>
      <c r="C154" t="str">
        <f>[1]!EM_S_INFO_INDUSTRY_SW2014(A154,"3")</f>
        <v>医疗器械</v>
      </c>
      <c r="D154" s="20">
        <f>[1]!EM_S_STM07_IS(A154,"83","2015-12-31","1")/1000000</f>
        <v>428.77983399999999</v>
      </c>
      <c r="E154" s="20">
        <f>[1]!EM_S_STM07_IS(A154,"83","2016-12-31","1")/1000000</f>
        <v>547.35328690999995</v>
      </c>
      <c r="F154" s="20">
        <f>[1]!EM_S_STM07_IS(A154,"83","2017-12-31","1")/1000000</f>
        <v>1145.4844830699999</v>
      </c>
      <c r="G154" s="3">
        <f t="shared" si="8"/>
        <v>-0.72346308406379034</v>
      </c>
      <c r="H154" s="3">
        <f t="shared" si="9"/>
        <v>9.2769899193734684E-2</v>
      </c>
      <c r="I154" s="21">
        <f>[1]!EM_S_STM07_IS(A154,"60","2015-12-31","1")/1000000</f>
        <v>125.35154348</v>
      </c>
      <c r="J154" s="21">
        <f>[1]!EM_S_STM07_IS(A154,"60","2016-12-31","1")/1000000</f>
        <v>145.50656609999999</v>
      </c>
      <c r="K154" s="21">
        <f>[1]!EM_S_STM07_IS(A154,"60","2017-12-31","1")/1000000</f>
        <v>225.06748374</v>
      </c>
      <c r="L154" s="3">
        <f t="shared" si="10"/>
        <v>-0.83921201079414121</v>
      </c>
      <c r="M154" s="3">
        <f t="shared" si="11"/>
        <v>-0.45321424474190775</v>
      </c>
      <c r="O154" s="80">
        <f>[1]!EM_S_VAL_PE_TTM(A154,"2018-05-21")</f>
        <v>63.260965415195201</v>
      </c>
      <c r="P154" s="21">
        <f>[1]!EM_S_VAL_PE_TTM(A154,"2016-12-31")</f>
        <v>82.9464925289695</v>
      </c>
      <c r="Q154" s="21">
        <f>[1]!EM_S_VAL_PE_TTM(A154,"2015-12-31")</f>
        <v>100.272227362159</v>
      </c>
      <c r="R154" s="21" t="str">
        <f>[1]!EM_S_VAL_PE_TTM(A154,"2014-12-31")</f>
        <v/>
      </c>
      <c r="S154" s="21" t="str">
        <f>[1]!EM_S_VAL_PE_TTM(A154,"2013-12-31")</f>
        <v/>
      </c>
    </row>
    <row r="155" spans="1:19" x14ac:dyDescent="0.2">
      <c r="A155" s="19" t="s">
        <v>348</v>
      </c>
      <c r="B155" s="19" t="s">
        <v>349</v>
      </c>
      <c r="C155" t="str">
        <f>[1]!EM_S_INFO_INDUSTRY_SW2014(A155,"3")</f>
        <v>生物制品</v>
      </c>
      <c r="D155" s="20">
        <f>[1]!EM_S_STM07_IS(A155,"83","2015-12-31","1")/1000000</f>
        <v>607.13831074000007</v>
      </c>
      <c r="E155" s="20">
        <f>[1]!EM_S_STM07_IS(A155,"83","2016-12-31","1")/1000000</f>
        <v>616.23848747</v>
      </c>
      <c r="F155" s="20">
        <f>[1]!EM_S_STM07_IS(A155,"83","2017-12-31","1")/1000000</f>
        <v>749.98684813</v>
      </c>
      <c r="G155" s="3">
        <f t="shared" si="8"/>
        <v>-0.98501136138335865</v>
      </c>
      <c r="H155" s="3">
        <f t="shared" si="9"/>
        <v>-0.78296006598174184</v>
      </c>
      <c r="I155" s="21">
        <f>[1]!EM_S_STM07_IS(A155,"60","2015-12-31","1")/1000000</f>
        <v>209.22870386000002</v>
      </c>
      <c r="J155" s="21">
        <f>[1]!EM_S_STM07_IS(A155,"60","2016-12-31","1")/1000000</f>
        <v>258.34668858999999</v>
      </c>
      <c r="K155" s="21">
        <f>[1]!EM_S_STM07_IS(A155,"60","2017-12-31","1")/1000000</f>
        <v>281.53137473000004</v>
      </c>
      <c r="L155" s="3">
        <f t="shared" si="10"/>
        <v>-0.76524260857216808</v>
      </c>
      <c r="M155" s="3">
        <f t="shared" si="11"/>
        <v>-0.91025746733377144</v>
      </c>
      <c r="O155" s="80">
        <f>[1]!EM_S_VAL_PE_TTM(A155,"2018-05-21")</f>
        <v>28.191124330016599</v>
      </c>
      <c r="P155" s="21">
        <f>[1]!EM_S_VAL_PE_TTM(A155,"2016-12-31")</f>
        <v>40.348061852169302</v>
      </c>
      <c r="Q155" s="21">
        <f>[1]!EM_S_VAL_PE_TTM(A155,"2015-12-31")</f>
        <v>86.326405304426402</v>
      </c>
      <c r="R155" s="21" t="str">
        <f>[1]!EM_S_VAL_PE_TTM(A155,"2014-12-31")</f>
        <v/>
      </c>
      <c r="S155" s="21" t="str">
        <f>[1]!EM_S_VAL_PE_TTM(A155,"2013-12-31")</f>
        <v/>
      </c>
    </row>
    <row r="156" spans="1:19" x14ac:dyDescent="0.2">
      <c r="A156" s="19" t="s">
        <v>350</v>
      </c>
      <c r="B156" s="19" t="s">
        <v>351</v>
      </c>
      <c r="C156" t="str">
        <f>[1]!EM_S_INFO_INDUSTRY_SW2014(A156,"3")</f>
        <v>化学原料药</v>
      </c>
      <c r="D156" s="20">
        <f>[1]!EM_S_STM07_IS(A156,"83","2015-12-31","1")/1000000</f>
        <v>579.743065</v>
      </c>
      <c r="E156" s="20">
        <f>[1]!EM_S_STM07_IS(A156,"83","2016-12-31","1")/1000000</f>
        <v>763.68693497000004</v>
      </c>
      <c r="F156" s="20">
        <f>[1]!EM_S_STM07_IS(A156,"83","2017-12-31","1")/1000000</f>
        <v>958.15047603999994</v>
      </c>
      <c r="G156" s="3">
        <f t="shared" si="8"/>
        <v>-0.68271484201367716</v>
      </c>
      <c r="H156" s="3">
        <f t="shared" si="9"/>
        <v>-0.74536222610952607</v>
      </c>
      <c r="I156" s="21">
        <f>[1]!EM_S_STM07_IS(A156,"60","2015-12-31","1")/1000000</f>
        <v>93.601767590000009</v>
      </c>
      <c r="J156" s="21">
        <f>[1]!EM_S_STM07_IS(A156,"60","2016-12-31","1")/1000000</f>
        <v>172.52023061000003</v>
      </c>
      <c r="K156" s="21">
        <f>[1]!EM_S_STM07_IS(A156,"60","2017-12-31","1")/1000000</f>
        <v>174.4767315</v>
      </c>
      <c r="L156" s="3">
        <f t="shared" si="10"/>
        <v>-0.1568699496607443</v>
      </c>
      <c r="M156" s="3">
        <f t="shared" si="11"/>
        <v>-0.98865929588036061</v>
      </c>
      <c r="O156" s="80">
        <f>[1]!EM_S_VAL_PE_TTM(A156,"2018-05-21")</f>
        <v>28.222147243187699</v>
      </c>
      <c r="P156" s="21">
        <f>[1]!EM_S_VAL_PE_TTM(A156,"2016-12-31")</f>
        <v>40.590413603487598</v>
      </c>
      <c r="Q156" s="21">
        <f>[1]!EM_S_VAL_PE_TTM(A156,"2015-12-31")</f>
        <v>41.729892562336303</v>
      </c>
      <c r="R156" s="21" t="str">
        <f>[1]!EM_S_VAL_PE_TTM(A156,"2014-12-31")</f>
        <v/>
      </c>
      <c r="S156" s="21" t="str">
        <f>[1]!EM_S_VAL_PE_TTM(A156,"2013-12-31")</f>
        <v/>
      </c>
    </row>
    <row r="157" spans="1:19" x14ac:dyDescent="0.2">
      <c r="A157" s="19" t="s">
        <v>352</v>
      </c>
      <c r="B157" s="19" t="s">
        <v>353</v>
      </c>
      <c r="C157" t="str">
        <f>[1]!EM_S_INFO_INDUSTRY_SW2014(A157,"3")</f>
        <v>中药</v>
      </c>
      <c r="D157" s="20">
        <f>[1]!EM_S_STM07_IS(A157,"83","2015-12-31","1")/1000000</f>
        <v>311.47823288999996</v>
      </c>
      <c r="E157" s="20">
        <f>[1]!EM_S_STM07_IS(A157,"83","2016-12-31","1")/1000000</f>
        <v>315.31365826999996</v>
      </c>
      <c r="F157" s="20">
        <f>[1]!EM_S_STM07_IS(A157,"83","2017-12-31","1")/1000000</f>
        <v>310.86511313</v>
      </c>
      <c r="G157" s="3">
        <f t="shared" si="8"/>
        <v>-0.98768637748964472</v>
      </c>
      <c r="H157" s="3">
        <f t="shared" si="9"/>
        <v>-1.0141083173003267</v>
      </c>
      <c r="I157" s="21">
        <f>[1]!EM_S_STM07_IS(A157,"60","2015-12-31","1")/1000000</f>
        <v>118.78421259999999</v>
      </c>
      <c r="J157" s="21">
        <f>[1]!EM_S_STM07_IS(A157,"60","2016-12-31","1")/1000000</f>
        <v>118.95879302</v>
      </c>
      <c r="K157" s="21">
        <f>[1]!EM_S_STM07_IS(A157,"60","2017-12-31","1")/1000000</f>
        <v>106.15924652</v>
      </c>
      <c r="L157" s="3">
        <f t="shared" si="10"/>
        <v>-0.99853027253219329</v>
      </c>
      <c r="M157" s="3">
        <f t="shared" si="11"/>
        <v>-1.1075964724847878</v>
      </c>
      <c r="O157" s="80">
        <f>[1]!EM_S_VAL_PE_TTM(A157,"2018-05-21")</f>
        <v>46.818267970888598</v>
      </c>
      <c r="P157" s="21">
        <f>[1]!EM_S_VAL_PE_TTM(A157,"2016-12-31")</f>
        <v>55.177907812048701</v>
      </c>
      <c r="Q157" s="21" t="str">
        <f>[1]!EM_S_VAL_PE_TTM(A157,"2015-12-31")</f>
        <v/>
      </c>
      <c r="R157" s="21" t="str">
        <f>[1]!EM_S_VAL_PE_TTM(A157,"2014-12-31")</f>
        <v/>
      </c>
      <c r="S157" s="21" t="str">
        <f>[1]!EM_S_VAL_PE_TTM(A157,"2013-12-31")</f>
        <v/>
      </c>
    </row>
    <row r="158" spans="1:19" x14ac:dyDescent="0.2">
      <c r="A158" s="19" t="s">
        <v>354</v>
      </c>
      <c r="B158" s="19" t="s">
        <v>355</v>
      </c>
      <c r="C158" t="str">
        <f>[1]!EM_S_INFO_INDUSTRY_SW2014(A158,"3")</f>
        <v>医疗器械</v>
      </c>
      <c r="D158" s="20">
        <f>[1]!EM_S_STM07_IS(A158,"83","2015-12-31","1")/1000000</f>
        <v>508.90517683999997</v>
      </c>
      <c r="E158" s="20">
        <f>[1]!EM_S_STM07_IS(A158,"83","2016-12-31","1")/1000000</f>
        <v>543.64052122999999</v>
      </c>
      <c r="F158" s="20">
        <f>[1]!EM_S_STM07_IS(A158,"83","2017-12-31","1")/1000000</f>
        <v>718.49113126999998</v>
      </c>
      <c r="G158" s="3">
        <f t="shared" si="8"/>
        <v>-0.93174495766443965</v>
      </c>
      <c r="H158" s="3">
        <f t="shared" si="9"/>
        <v>-0.67837090280835532</v>
      </c>
      <c r="I158" s="21">
        <f>[1]!EM_S_STM07_IS(A158,"60","2015-12-31","1")/1000000</f>
        <v>200.44103405999999</v>
      </c>
      <c r="J158" s="21">
        <f>[1]!EM_S_STM07_IS(A158,"60","2016-12-31","1")/1000000</f>
        <v>202.11849117</v>
      </c>
      <c r="K158" s="21">
        <f>[1]!EM_S_STM07_IS(A158,"60","2017-12-31","1")/1000000</f>
        <v>284.45194106000002</v>
      </c>
      <c r="L158" s="3">
        <f t="shared" si="10"/>
        <v>-0.99163116914724214</v>
      </c>
      <c r="M158" s="3">
        <f t="shared" si="11"/>
        <v>-0.59264761272757516</v>
      </c>
      <c r="O158" s="80">
        <f>[1]!EM_S_VAL_PE_TTM(A158,"2018-05-21")</f>
        <v>59.169989712316003</v>
      </c>
      <c r="P158" s="21">
        <f>[1]!EM_S_VAL_PE_TTM(A158,"2016-12-31")</f>
        <v>94.889464104445096</v>
      </c>
      <c r="Q158" s="21" t="str">
        <f>[1]!EM_S_VAL_PE_TTM(A158,"2015-12-31")</f>
        <v/>
      </c>
      <c r="R158" s="21" t="str">
        <f>[1]!EM_S_VAL_PE_TTM(A158,"2014-12-31")</f>
        <v/>
      </c>
      <c r="S158" s="21" t="str">
        <f>[1]!EM_S_VAL_PE_TTM(A158,"2013-12-31")</f>
        <v/>
      </c>
    </row>
    <row r="159" spans="1:19" x14ac:dyDescent="0.2">
      <c r="A159" s="19" t="s">
        <v>356</v>
      </c>
      <c r="B159" s="19" t="s">
        <v>357</v>
      </c>
      <c r="C159" t="str">
        <f>[1]!EM_S_INFO_INDUSTRY_SW2014(A159,"3")</f>
        <v>中药</v>
      </c>
      <c r="D159" s="20">
        <f>[1]!EM_S_STM07_IS(A159,"83","2015-12-31","1")/1000000</f>
        <v>277.36087591</v>
      </c>
      <c r="E159" s="20">
        <f>[1]!EM_S_STM07_IS(A159,"83","2016-12-31","1")/1000000</f>
        <v>269.68101610000002</v>
      </c>
      <c r="F159" s="20">
        <f>[1]!EM_S_STM07_IS(A159,"83","2017-12-31","1")/1000000</f>
        <v>269.58702262000003</v>
      </c>
      <c r="G159" s="3">
        <f t="shared" si="8"/>
        <v>-1.0276890523394944</v>
      </c>
      <c r="H159" s="3">
        <f t="shared" si="9"/>
        <v>-1.0003485357677722</v>
      </c>
      <c r="I159" s="21">
        <f>[1]!EM_S_STM07_IS(A159,"60","2015-12-31","1")/1000000</f>
        <v>60.677164920000003</v>
      </c>
      <c r="J159" s="21">
        <f>[1]!EM_S_STM07_IS(A159,"60","2016-12-31","1")/1000000</f>
        <v>47.252339920000004</v>
      </c>
      <c r="K159" s="21">
        <f>[1]!EM_S_STM07_IS(A159,"60","2017-12-31","1")/1000000</f>
        <v>17.112165170000001</v>
      </c>
      <c r="L159" s="3">
        <f t="shared" si="10"/>
        <v>-1.2212500372701989</v>
      </c>
      <c r="M159" s="3">
        <f t="shared" si="11"/>
        <v>-1.6378557083316605</v>
      </c>
      <c r="O159" s="80">
        <f>[1]!EM_S_VAL_PE_TTM(A159,"2018-05-21")</f>
        <v>216.63828393185901</v>
      </c>
      <c r="P159" s="21">
        <f>[1]!EM_S_VAL_PE_TTM(A159,"2016-12-31")</f>
        <v>100.900988515723</v>
      </c>
      <c r="Q159" s="21" t="str">
        <f>[1]!EM_S_VAL_PE_TTM(A159,"2015-12-31")</f>
        <v/>
      </c>
      <c r="R159" s="21" t="str">
        <f>[1]!EM_S_VAL_PE_TTM(A159,"2014-12-31")</f>
        <v/>
      </c>
      <c r="S159" s="21" t="str">
        <f>[1]!EM_S_VAL_PE_TTM(A159,"2013-12-31")</f>
        <v/>
      </c>
    </row>
    <row r="160" spans="1:19" x14ac:dyDescent="0.2">
      <c r="A160" s="19" t="s">
        <v>358</v>
      </c>
      <c r="B160" s="19" t="s">
        <v>359</v>
      </c>
      <c r="C160" t="str">
        <f>[1]!EM_S_INFO_INDUSTRY_SW2014(A160,"3")</f>
        <v>化学制剂</v>
      </c>
      <c r="D160" s="20">
        <f>[1]!EM_S_STM07_IS(A160,"83","2015-12-31","1")/1000000</f>
        <v>914.66387339999994</v>
      </c>
      <c r="E160" s="20">
        <f>[1]!EM_S_STM07_IS(A160,"83","2016-12-31","1")/1000000</f>
        <v>1035.06089976</v>
      </c>
      <c r="F160" s="20">
        <f>[1]!EM_S_STM07_IS(A160,"83","2017-12-31","1")/1000000</f>
        <v>1026.3586566399999</v>
      </c>
      <c r="G160" s="3">
        <f t="shared" si="8"/>
        <v>-0.86837019602353083</v>
      </c>
      <c r="H160" s="3">
        <f t="shared" si="9"/>
        <v>-1.0084074696687102</v>
      </c>
      <c r="I160" s="21">
        <f>[1]!EM_S_STM07_IS(A160,"60","2015-12-31","1")/1000000</f>
        <v>343.43493998000002</v>
      </c>
      <c r="J160" s="21">
        <f>[1]!EM_S_STM07_IS(A160,"60","2016-12-31","1")/1000000</f>
        <v>367.86476439999996</v>
      </c>
      <c r="K160" s="21">
        <f>[1]!EM_S_STM07_IS(A160,"60","2017-12-31","1")/1000000</f>
        <v>250.77891608000002</v>
      </c>
      <c r="L160" s="3">
        <f t="shared" si="10"/>
        <v>-0.92886622304235378</v>
      </c>
      <c r="M160" s="3">
        <f t="shared" si="11"/>
        <v>-1.3182850320306456</v>
      </c>
      <c r="O160" s="80">
        <f>[1]!EM_S_VAL_PE_TTM(A160,"2018-05-21")</f>
        <v>113.312618829415</v>
      </c>
      <c r="P160" s="21">
        <f>[1]!EM_S_VAL_PE_TTM(A160,"2016-12-31")</f>
        <v>81.3561028521612</v>
      </c>
      <c r="Q160" s="21" t="str">
        <f>[1]!EM_S_VAL_PE_TTM(A160,"2015-12-31")</f>
        <v/>
      </c>
      <c r="R160" s="21" t="str">
        <f>[1]!EM_S_VAL_PE_TTM(A160,"2014-12-31")</f>
        <v/>
      </c>
      <c r="S160" s="21" t="str">
        <f>[1]!EM_S_VAL_PE_TTM(A160,"2013-12-31")</f>
        <v/>
      </c>
    </row>
    <row r="161" spans="1:19" x14ac:dyDescent="0.2">
      <c r="A161" s="19" t="s">
        <v>360</v>
      </c>
      <c r="B161" s="19" t="s">
        <v>361</v>
      </c>
      <c r="C161" t="str">
        <f>[1]!EM_S_INFO_INDUSTRY_SW2014(A161,"3")</f>
        <v>医疗器械</v>
      </c>
      <c r="D161" s="20">
        <f>[1]!EM_S_STM07_IS(A161,"83","2015-12-31","1")/1000000</f>
        <v>629.00552860000005</v>
      </c>
      <c r="E161" s="20">
        <f>[1]!EM_S_STM07_IS(A161,"83","2016-12-31","1")/1000000</f>
        <v>770.64443945000005</v>
      </c>
      <c r="F161" s="20">
        <f>[1]!EM_S_STM07_IS(A161,"83","2017-12-31","1")/1000000</f>
        <v>866.59029438999994</v>
      </c>
      <c r="G161" s="3">
        <f t="shared" si="8"/>
        <v>-0.77482088088279488</v>
      </c>
      <c r="H161" s="3">
        <f t="shared" si="9"/>
        <v>-0.8754991925868234</v>
      </c>
      <c r="I161" s="21">
        <f>[1]!EM_S_STM07_IS(A161,"60","2015-12-31","1")/1000000</f>
        <v>50.188819659999993</v>
      </c>
      <c r="J161" s="21">
        <f>[1]!EM_S_STM07_IS(A161,"60","2016-12-31","1")/1000000</f>
        <v>80.520708659999997</v>
      </c>
      <c r="K161" s="21">
        <f>[1]!EM_S_STM07_IS(A161,"60","2017-12-31","1")/1000000</f>
        <v>17.463984610000001</v>
      </c>
      <c r="L161" s="3">
        <f t="shared" si="10"/>
        <v>-0.39564450398553153</v>
      </c>
      <c r="M161" s="3">
        <f t="shared" si="11"/>
        <v>-1.7831118863627746</v>
      </c>
      <c r="O161" s="80">
        <f>[1]!EM_S_VAL_PE_TTM(A161,"2018-05-21")</f>
        <v>367.30721230352901</v>
      </c>
      <c r="P161" s="21">
        <f>[1]!EM_S_VAL_PE_TTM(A161,"2016-12-31")</f>
        <v>69.012333995734394</v>
      </c>
      <c r="Q161" s="21" t="str">
        <f>[1]!EM_S_VAL_PE_TTM(A161,"2015-12-31")</f>
        <v/>
      </c>
      <c r="R161" s="21" t="str">
        <f>[1]!EM_S_VAL_PE_TTM(A161,"2014-12-31")</f>
        <v/>
      </c>
      <c r="S161" s="21" t="str">
        <f>[1]!EM_S_VAL_PE_TTM(A161,"2013-12-31")</f>
        <v/>
      </c>
    </row>
    <row r="162" spans="1:19" x14ac:dyDescent="0.2">
      <c r="A162" s="19" t="s">
        <v>362</v>
      </c>
      <c r="B162" s="19" t="s">
        <v>363</v>
      </c>
      <c r="C162" t="str">
        <f>[1]!EM_S_INFO_INDUSTRY_SW2014(A162,"3")</f>
        <v>生物制品</v>
      </c>
      <c r="D162" s="20">
        <f>[1]!EM_S_STM07_IS(A162,"83","2015-12-31","1")/1000000</f>
        <v>287.43946604000001</v>
      </c>
      <c r="E162" s="20">
        <f>[1]!EM_S_STM07_IS(A162,"83","2016-12-31","1")/1000000</f>
        <v>339.10007601999996</v>
      </c>
      <c r="F162" s="20">
        <f>[1]!EM_S_STM07_IS(A162,"83","2017-12-31","1")/1000000</f>
        <v>360.00669025000002</v>
      </c>
      <c r="G162" s="3">
        <f t="shared" si="8"/>
        <v>-0.82027307978365482</v>
      </c>
      <c r="H162" s="3">
        <f t="shared" si="9"/>
        <v>-0.93834677221137808</v>
      </c>
      <c r="I162" s="21">
        <f>[1]!EM_S_STM07_IS(A162,"60","2015-12-31","1")/1000000</f>
        <v>21.979622579999997</v>
      </c>
      <c r="J162" s="21">
        <f>[1]!EM_S_STM07_IS(A162,"60","2016-12-31","1")/1000000</f>
        <v>54.279327950000003</v>
      </c>
      <c r="K162" s="21">
        <f>[1]!EM_S_STM07_IS(A162,"60","2017-12-31","1")/1000000</f>
        <v>38.437842809999999</v>
      </c>
      <c r="L162" s="3">
        <f t="shared" si="10"/>
        <v>0.46952957233171966</v>
      </c>
      <c r="M162" s="3">
        <f t="shared" si="11"/>
        <v>-1.2918511657806921</v>
      </c>
      <c r="O162" s="80">
        <f>[1]!EM_S_VAL_PE_TTM(A162,"2018-05-21")</f>
        <v>65.771160340658497</v>
      </c>
      <c r="P162" s="21">
        <f>[1]!EM_S_VAL_PE_TTM(A162,"2016-12-31")</f>
        <v>60.223828270653598</v>
      </c>
      <c r="Q162" s="21" t="str">
        <f>[1]!EM_S_VAL_PE_TTM(A162,"2015-12-31")</f>
        <v/>
      </c>
      <c r="R162" s="21" t="str">
        <f>[1]!EM_S_VAL_PE_TTM(A162,"2014-12-31")</f>
        <v/>
      </c>
      <c r="S162" s="21" t="str">
        <f>[1]!EM_S_VAL_PE_TTM(A162,"2013-12-31")</f>
        <v/>
      </c>
    </row>
    <row r="163" spans="1:19" x14ac:dyDescent="0.2">
      <c r="A163" s="19" t="s">
        <v>364</v>
      </c>
      <c r="B163" s="19" t="s">
        <v>365</v>
      </c>
      <c r="C163" t="str">
        <f>[1]!EM_S_INFO_INDUSTRY_SW2014(A163,"3")</f>
        <v>化学原料药</v>
      </c>
      <c r="D163" s="20">
        <f>[1]!EM_S_STM07_IS(A163,"83","2015-12-31","1")/1000000</f>
        <v>668.16678064999996</v>
      </c>
      <c r="E163" s="20">
        <f>[1]!EM_S_STM07_IS(A163,"83","2016-12-31","1")/1000000</f>
        <v>568.24593440000001</v>
      </c>
      <c r="F163" s="20">
        <f>[1]!EM_S_STM07_IS(A163,"83","2017-12-31","1")/1000000</f>
        <v>785.56645874000003</v>
      </c>
      <c r="G163" s="3">
        <f t="shared" si="8"/>
        <v>-1.1495447680784068</v>
      </c>
      <c r="H163" s="3">
        <f t="shared" si="9"/>
        <v>-0.61755903353806729</v>
      </c>
      <c r="I163" s="21">
        <f>[1]!EM_S_STM07_IS(A163,"60","2015-12-31","1")/1000000</f>
        <v>185.8672756</v>
      </c>
      <c r="J163" s="21">
        <f>[1]!EM_S_STM07_IS(A163,"60","2016-12-31","1")/1000000</f>
        <v>96.348017280000008</v>
      </c>
      <c r="K163" s="21">
        <f>[1]!EM_S_STM07_IS(A163,"60","2017-12-31","1")/1000000</f>
        <v>85.755078330000003</v>
      </c>
      <c r="L163" s="3">
        <f t="shared" si="10"/>
        <v>-1.4816300127659481</v>
      </c>
      <c r="M163" s="3">
        <f t="shared" si="11"/>
        <v>-1.1099445452957846</v>
      </c>
      <c r="O163" s="80">
        <f>[1]!EM_S_VAL_PE_TTM(A163,"2018-05-21")</f>
        <v>42.016712761416002</v>
      </c>
      <c r="P163" s="21" t="str">
        <f>[1]!EM_S_VAL_PE_TTM(A163,"2016-12-31")</f>
        <v/>
      </c>
      <c r="Q163" s="21" t="str">
        <f>[1]!EM_S_VAL_PE_TTM(A163,"2015-12-31")</f>
        <v/>
      </c>
      <c r="R163" s="21" t="str">
        <f>[1]!EM_S_VAL_PE_TTM(A163,"2014-12-31")</f>
        <v/>
      </c>
      <c r="S163" s="21" t="str">
        <f>[1]!EM_S_VAL_PE_TTM(A163,"2013-12-31")</f>
        <v/>
      </c>
    </row>
    <row r="164" spans="1:19" x14ac:dyDescent="0.2">
      <c r="A164" s="19" t="s">
        <v>366</v>
      </c>
      <c r="B164" s="19" t="s">
        <v>367</v>
      </c>
      <c r="C164" t="str">
        <f>[1]!EM_S_INFO_INDUSTRY_SW2014(A164,"3")</f>
        <v>化学制剂</v>
      </c>
      <c r="D164" s="20">
        <f>[1]!EM_S_STM07_IS(A164,"83","2015-12-31","1")/1000000</f>
        <v>220.99347277000001</v>
      </c>
      <c r="E164" s="20">
        <f>[1]!EM_S_STM07_IS(A164,"83","2016-12-31","1")/1000000</f>
        <v>280.82757114999998</v>
      </c>
      <c r="F164" s="20">
        <f>[1]!EM_S_STM07_IS(A164,"83","2017-12-31","1")/1000000</f>
        <v>455.03458552000001</v>
      </c>
      <c r="G164" s="3">
        <f t="shared" si="8"/>
        <v>-0.72924947678308771</v>
      </c>
      <c r="H164" s="3">
        <f t="shared" si="9"/>
        <v>-0.37966555898833076</v>
      </c>
      <c r="I164" s="21">
        <f>[1]!EM_S_STM07_IS(A164,"60","2015-12-31","1")/1000000</f>
        <v>40.328960189999997</v>
      </c>
      <c r="J164" s="21">
        <f>[1]!EM_S_STM07_IS(A164,"60","2016-12-31","1")/1000000</f>
        <v>45.236377770000004</v>
      </c>
      <c r="K164" s="21">
        <f>[1]!EM_S_STM07_IS(A164,"60","2017-12-31","1")/1000000</f>
        <v>65.600505519999999</v>
      </c>
      <c r="L164" s="3">
        <f t="shared" si="10"/>
        <v>-0.8783152960830154</v>
      </c>
      <c r="M164" s="3">
        <f t="shared" si="11"/>
        <v>-0.54982850630659608</v>
      </c>
      <c r="O164" s="80">
        <f>[1]!EM_S_VAL_PE_TTM(A164,"2018-05-21")</f>
        <v>68.245910215295098</v>
      </c>
      <c r="P164" s="21" t="str">
        <f>[1]!EM_S_VAL_PE_TTM(A164,"2016-12-31")</f>
        <v/>
      </c>
      <c r="Q164" s="21" t="str">
        <f>[1]!EM_S_VAL_PE_TTM(A164,"2015-12-31")</f>
        <v/>
      </c>
      <c r="R164" s="21" t="str">
        <f>[1]!EM_S_VAL_PE_TTM(A164,"2014-12-31")</f>
        <v/>
      </c>
      <c r="S164" s="21" t="str">
        <f>[1]!EM_S_VAL_PE_TTM(A164,"2013-12-31")</f>
        <v/>
      </c>
    </row>
    <row r="165" spans="1:19" x14ac:dyDescent="0.2">
      <c r="A165" s="19" t="s">
        <v>368</v>
      </c>
      <c r="B165" s="19" t="s">
        <v>369</v>
      </c>
      <c r="C165" t="str">
        <f>[1]!EM_S_INFO_INDUSTRY_SW2014(A165,"3")</f>
        <v>医疗器械</v>
      </c>
      <c r="D165" s="20">
        <f>[1]!EM_S_STM07_IS(A165,"83","2015-12-31","1")/1000000</f>
        <v>176.23665219999998</v>
      </c>
      <c r="E165" s="20">
        <f>[1]!EM_S_STM07_IS(A165,"83","2016-12-31","1")/1000000</f>
        <v>235.01866361</v>
      </c>
      <c r="F165" s="20">
        <f>[1]!EM_S_STM07_IS(A165,"83","2017-12-31","1")/1000000</f>
        <v>311.62907505999999</v>
      </c>
      <c r="G165" s="3">
        <f t="shared" si="8"/>
        <v>-0.66645978191135868</v>
      </c>
      <c r="H165" s="3">
        <f t="shared" si="9"/>
        <v>-0.6740241380270523</v>
      </c>
      <c r="I165" s="21">
        <f>[1]!EM_S_STM07_IS(A165,"60","2015-12-31","1")/1000000</f>
        <v>88.351882160000002</v>
      </c>
      <c r="J165" s="21">
        <f>[1]!EM_S_STM07_IS(A165,"60","2016-12-31","1")/1000000</f>
        <v>113.89137922</v>
      </c>
      <c r="K165" s="21">
        <f>[1]!EM_S_STM07_IS(A165,"60","2017-12-31","1")/1000000</f>
        <v>148.58991053</v>
      </c>
      <c r="L165" s="3">
        <f t="shared" si="10"/>
        <v>-0.71093431814220454</v>
      </c>
      <c r="M165" s="3">
        <f t="shared" si="11"/>
        <v>-0.69533663085268249</v>
      </c>
      <c r="O165" s="80">
        <f>[1]!EM_S_VAL_PE_TTM(A165,"2018-05-21")</f>
        <v>55.022307951122002</v>
      </c>
      <c r="P165" s="21" t="str">
        <f>[1]!EM_S_VAL_PE_TTM(A165,"2016-12-31")</f>
        <v/>
      </c>
      <c r="Q165" s="21" t="str">
        <f>[1]!EM_S_VAL_PE_TTM(A165,"2015-12-31")</f>
        <v/>
      </c>
      <c r="R165" s="21" t="str">
        <f>[1]!EM_S_VAL_PE_TTM(A165,"2014-12-31")</f>
        <v/>
      </c>
      <c r="S165" s="21" t="str">
        <f>[1]!EM_S_VAL_PE_TTM(A165,"2013-12-31")</f>
        <v/>
      </c>
    </row>
    <row r="166" spans="1:19" x14ac:dyDescent="0.2">
      <c r="A166" s="19" t="s">
        <v>370</v>
      </c>
      <c r="B166" s="19" t="s">
        <v>371</v>
      </c>
      <c r="C166" t="str">
        <f>[1]!EM_S_INFO_INDUSTRY_SW2014(A166,"3")</f>
        <v>生物制品</v>
      </c>
      <c r="D166" s="20">
        <f>[1]!EM_S_STM07_IS(A166,"83","2015-12-31","1")/1000000</f>
        <v>452.74219799000002</v>
      </c>
      <c r="E166" s="20">
        <f>[1]!EM_S_STM07_IS(A166,"83","2016-12-31","1")/1000000</f>
        <v>551.9409790599999</v>
      </c>
      <c r="F166" s="20">
        <f>[1]!EM_S_STM07_IS(A166,"83","2017-12-31","1")/1000000</f>
        <v>1161.1758116300002</v>
      </c>
      <c r="G166" s="3">
        <f t="shared" si="8"/>
        <v>-0.78089344993595899</v>
      </c>
      <c r="H166" s="3">
        <f t="shared" si="9"/>
        <v>0.10380431184431438</v>
      </c>
      <c r="I166" s="21">
        <f>[1]!EM_S_STM07_IS(A166,"60","2015-12-31","1")/1000000</f>
        <v>62.821679880000005</v>
      </c>
      <c r="J166" s="21">
        <f>[1]!EM_S_STM07_IS(A166,"60","2016-12-31","1")/1000000</f>
        <v>86.213538589999999</v>
      </c>
      <c r="K166" s="21">
        <f>[1]!EM_S_STM07_IS(A166,"60","2017-12-31","1")/1000000</f>
        <v>214.70348263999998</v>
      </c>
      <c r="L166" s="3">
        <f t="shared" si="10"/>
        <v>-0.6276467175872662</v>
      </c>
      <c r="M166" s="3">
        <f t="shared" si="11"/>
        <v>0.49036852159671884</v>
      </c>
      <c r="O166" s="80">
        <f>[1]!EM_S_VAL_PE_TTM(A166,"2018-05-21")</f>
        <v>124.17323850711399</v>
      </c>
      <c r="P166" s="21" t="str">
        <f>[1]!EM_S_VAL_PE_TTM(A166,"2016-12-31")</f>
        <v/>
      </c>
      <c r="Q166" s="21" t="str">
        <f>[1]!EM_S_VAL_PE_TTM(A166,"2015-12-31")</f>
        <v/>
      </c>
      <c r="R166" s="21" t="str">
        <f>[1]!EM_S_VAL_PE_TTM(A166,"2014-12-31")</f>
        <v/>
      </c>
      <c r="S166" s="21" t="str">
        <f>[1]!EM_S_VAL_PE_TTM(A166,"2013-12-31")</f>
        <v/>
      </c>
    </row>
    <row r="167" spans="1:19" x14ac:dyDescent="0.2">
      <c r="A167" s="19" t="s">
        <v>372</v>
      </c>
      <c r="B167" s="19" t="s">
        <v>373</v>
      </c>
      <c r="C167" t="str">
        <f>[1]!EM_S_INFO_INDUSTRY_SW2014(A167,"3")</f>
        <v>化学制剂</v>
      </c>
      <c r="D167" s="20">
        <f>[1]!EM_S_STM07_IS(A167,"83","2015-12-31","1")/1000000</f>
        <v>202.82275075999999</v>
      </c>
      <c r="E167" s="20">
        <f>[1]!EM_S_STM07_IS(A167,"83","2016-12-31","1")/1000000</f>
        <v>248.00919580999999</v>
      </c>
      <c r="F167" s="20">
        <f>[1]!EM_S_STM07_IS(A167,"83","2017-12-31","1")/1000000</f>
        <v>324.82668989999996</v>
      </c>
      <c r="G167" s="3">
        <f t="shared" si="8"/>
        <v>-0.77721214764773072</v>
      </c>
      <c r="H167" s="3">
        <f t="shared" si="9"/>
        <v>-0.69026352495070431</v>
      </c>
      <c r="I167" s="21">
        <f>[1]!EM_S_STM07_IS(A167,"60","2015-12-31","1")/1000000</f>
        <v>50.701923890000003</v>
      </c>
      <c r="J167" s="21">
        <f>[1]!EM_S_STM07_IS(A167,"60","2016-12-31","1")/1000000</f>
        <v>69.77854644</v>
      </c>
      <c r="K167" s="21">
        <f>[1]!EM_S_STM07_IS(A167,"60","2017-12-31","1")/1000000</f>
        <v>98.404449970000002</v>
      </c>
      <c r="L167" s="3">
        <f t="shared" si="10"/>
        <v>-0.62374953283059731</v>
      </c>
      <c r="M167" s="3">
        <f t="shared" si="11"/>
        <v>-0.58976067874078808</v>
      </c>
      <c r="O167" s="80">
        <f>[1]!EM_S_VAL_PE_TTM(A167,"2018-05-21")</f>
        <v>106.475105515501</v>
      </c>
      <c r="P167" s="21" t="str">
        <f>[1]!EM_S_VAL_PE_TTM(A167,"2016-12-31")</f>
        <v/>
      </c>
      <c r="Q167" s="21" t="str">
        <f>[1]!EM_S_VAL_PE_TTM(A167,"2015-12-31")</f>
        <v/>
      </c>
      <c r="R167" s="21" t="str">
        <f>[1]!EM_S_VAL_PE_TTM(A167,"2014-12-31")</f>
        <v/>
      </c>
      <c r="S167" s="21" t="str">
        <f>[1]!EM_S_VAL_PE_TTM(A167,"2013-12-31")</f>
        <v/>
      </c>
    </row>
    <row r="168" spans="1:19" x14ac:dyDescent="0.2">
      <c r="A168" s="19" t="s">
        <v>374</v>
      </c>
      <c r="B168" s="19" t="s">
        <v>375</v>
      </c>
      <c r="C168" t="str">
        <f>[1]!EM_S_INFO_INDUSTRY_SW2014(A168,"3")</f>
        <v>医疗器械</v>
      </c>
      <c r="D168" s="20">
        <f>[1]!EM_S_STM07_IS(A168,"83","2015-12-31","1")/1000000</f>
        <v>685.82692085000008</v>
      </c>
      <c r="E168" s="20">
        <f>[1]!EM_S_STM07_IS(A168,"83","2016-12-31","1")/1000000</f>
        <v>719.35686290000001</v>
      </c>
      <c r="F168" s="20">
        <f>[1]!EM_S_STM07_IS(A168,"83","2017-12-31","1")/1000000</f>
        <v>989.06966324999996</v>
      </c>
      <c r="G168" s="3">
        <f t="shared" si="8"/>
        <v>-0.95111019846167077</v>
      </c>
      <c r="H168" s="3">
        <f t="shared" si="9"/>
        <v>-0.62506397831156368</v>
      </c>
      <c r="I168" s="21">
        <f>[1]!EM_S_STM07_IS(A168,"60","2015-12-31","1")/1000000</f>
        <v>105.87130802999999</v>
      </c>
      <c r="J168" s="21">
        <f>[1]!EM_S_STM07_IS(A168,"60","2016-12-31","1")/1000000</f>
        <v>130.42713618000002</v>
      </c>
      <c r="K168" s="21">
        <f>[1]!EM_S_STM07_IS(A168,"60","2017-12-31","1")/1000000</f>
        <v>190.02309702000002</v>
      </c>
      <c r="L168" s="3">
        <f t="shared" si="10"/>
        <v>-0.76805965084476124</v>
      </c>
      <c r="M168" s="3">
        <f t="shared" si="11"/>
        <v>-0.54307084717590715</v>
      </c>
      <c r="O168" s="80">
        <f>[1]!EM_S_VAL_PE_TTM(A168,"2018-05-21")</f>
        <v>76.264514575772097</v>
      </c>
      <c r="P168" s="21" t="str">
        <f>[1]!EM_S_VAL_PE_TTM(A168,"2016-12-31")</f>
        <v/>
      </c>
      <c r="Q168" s="21" t="str">
        <f>[1]!EM_S_VAL_PE_TTM(A168,"2015-12-31")</f>
        <v/>
      </c>
      <c r="R168" s="21" t="str">
        <f>[1]!EM_S_VAL_PE_TTM(A168,"2014-12-31")</f>
        <v/>
      </c>
      <c r="S168" s="21" t="str">
        <f>[1]!EM_S_VAL_PE_TTM(A168,"2013-12-31")</f>
        <v/>
      </c>
    </row>
    <row r="169" spans="1:19" x14ac:dyDescent="0.2">
      <c r="A169" s="19" t="s">
        <v>376</v>
      </c>
      <c r="B169" s="19" t="s">
        <v>377</v>
      </c>
      <c r="C169" t="str">
        <f>[1]!EM_S_INFO_INDUSTRY_SW2014(A169,"3")</f>
        <v>化学原料药</v>
      </c>
      <c r="D169" s="20">
        <f>[1]!EM_S_STM07_IS(A169,"83","2015-12-31","1")/1000000</f>
        <v>274.81406168000001</v>
      </c>
      <c r="E169" s="20">
        <f>[1]!EM_S_STM07_IS(A169,"83","2016-12-31","1")/1000000</f>
        <v>250.07850536000001</v>
      </c>
      <c r="F169" s="20">
        <f>[1]!EM_S_STM07_IS(A169,"83","2017-12-31","1")/1000000</f>
        <v>296.71602769999998</v>
      </c>
      <c r="G169" s="3">
        <f t="shared" si="8"/>
        <v>-1.0900083357044614</v>
      </c>
      <c r="H169" s="3">
        <f t="shared" si="9"/>
        <v>-0.81350847297786344</v>
      </c>
      <c r="I169" s="21">
        <f>[1]!EM_S_STM07_IS(A169,"60","2015-12-31","1")/1000000</f>
        <v>62.879094330000001</v>
      </c>
      <c r="J169" s="21">
        <f>[1]!EM_S_STM07_IS(A169,"60","2016-12-31","1")/1000000</f>
        <v>57.996315129999999</v>
      </c>
      <c r="K169" s="21">
        <f>[1]!EM_S_STM07_IS(A169,"60","2017-12-31","1")/1000000</f>
        <v>65.45772667</v>
      </c>
      <c r="L169" s="3">
        <f t="shared" si="10"/>
        <v>-1.0776534594212563</v>
      </c>
      <c r="M169" s="3">
        <f t="shared" si="11"/>
        <v>-0.87134679982210794</v>
      </c>
      <c r="O169" s="80">
        <f>[1]!EM_S_VAL_PE_TTM(A169,"2018-05-21")</f>
        <v>39.548982992995299</v>
      </c>
      <c r="P169" s="21" t="str">
        <f>[1]!EM_S_VAL_PE_TTM(A169,"2016-12-31")</f>
        <v/>
      </c>
      <c r="Q169" s="21" t="str">
        <f>[1]!EM_S_VAL_PE_TTM(A169,"2015-12-31")</f>
        <v/>
      </c>
      <c r="R169" s="21" t="str">
        <f>[1]!EM_S_VAL_PE_TTM(A169,"2014-12-31")</f>
        <v/>
      </c>
      <c r="S169" s="21" t="str">
        <f>[1]!EM_S_VAL_PE_TTM(A169,"2013-12-31")</f>
        <v/>
      </c>
    </row>
    <row r="170" spans="1:19" x14ac:dyDescent="0.2">
      <c r="A170" s="19" t="s">
        <v>378</v>
      </c>
      <c r="B170" s="19" t="s">
        <v>379</v>
      </c>
      <c r="C170" t="str">
        <f>[1]!EM_S_INFO_INDUSTRY_SW2014(A170,"3")</f>
        <v>医疗器械</v>
      </c>
      <c r="D170" s="20">
        <f>[1]!EM_S_STM07_IS(A170,"83","2015-12-31","1")/1000000</f>
        <v>344.83385988999999</v>
      </c>
      <c r="E170" s="20">
        <f>[1]!EM_S_STM07_IS(A170,"83","2016-12-31","1")/1000000</f>
        <v>398.30389931999997</v>
      </c>
      <c r="F170" s="20">
        <f>[1]!EM_S_STM07_IS(A170,"83","2017-12-31","1")/1000000</f>
        <v>479.08511983</v>
      </c>
      <c r="G170" s="3">
        <f t="shared" si="8"/>
        <v>-0.84493970677051078</v>
      </c>
      <c r="H170" s="3">
        <f t="shared" si="9"/>
        <v>-0.79718697043159037</v>
      </c>
      <c r="I170" s="21">
        <f>[1]!EM_S_STM07_IS(A170,"60","2015-12-31","1")/1000000</f>
        <v>64.416168409999997</v>
      </c>
      <c r="J170" s="21">
        <f>[1]!EM_S_STM07_IS(A170,"60","2016-12-31","1")/1000000</f>
        <v>74.563620379999989</v>
      </c>
      <c r="K170" s="21">
        <f>[1]!EM_S_STM07_IS(A170,"60","2017-12-31","1")/1000000</f>
        <v>91.763015199999998</v>
      </c>
      <c r="L170" s="3">
        <f t="shared" si="10"/>
        <v>-0.84247041976460224</v>
      </c>
      <c r="M170" s="3">
        <f t="shared" si="11"/>
        <v>-0.76933262182889717</v>
      </c>
      <c r="O170" s="80">
        <f>[1]!EM_S_VAL_PE_TTM(A170,"2018-05-21")</f>
        <v>49.874521676407802</v>
      </c>
      <c r="P170" s="21" t="str">
        <f>[1]!EM_S_VAL_PE_TTM(A170,"2016-12-31")</f>
        <v/>
      </c>
      <c r="Q170" s="21" t="str">
        <f>[1]!EM_S_VAL_PE_TTM(A170,"2015-12-31")</f>
        <v/>
      </c>
      <c r="R170" s="21" t="str">
        <f>[1]!EM_S_VAL_PE_TTM(A170,"2014-12-31")</f>
        <v/>
      </c>
      <c r="S170" s="21" t="str">
        <f>[1]!EM_S_VAL_PE_TTM(A170,"2013-12-31")</f>
        <v/>
      </c>
    </row>
    <row r="171" spans="1:19" x14ac:dyDescent="0.2">
      <c r="A171" s="19" t="s">
        <v>380</v>
      </c>
      <c r="B171" s="19" t="s">
        <v>381</v>
      </c>
      <c r="C171" t="str">
        <f>[1]!EM_S_INFO_INDUSTRY_SW2014(A171,"3")</f>
        <v>医疗器械</v>
      </c>
      <c r="D171" s="20">
        <f>[1]!EM_S_STM07_IS(A171,"83","2015-12-31","1")/1000000</f>
        <v>169.38200302999999</v>
      </c>
      <c r="E171" s="20">
        <f>[1]!EM_S_STM07_IS(A171,"83","2016-12-31","1")/1000000</f>
        <v>231.21764444999999</v>
      </c>
      <c r="F171" s="20">
        <f>[1]!EM_S_STM07_IS(A171,"83","2017-12-31","1")/1000000</f>
        <v>302.88821945999996</v>
      </c>
      <c r="G171" s="3">
        <f t="shared" si="8"/>
        <v>-0.63493381638043322</v>
      </c>
      <c r="H171" s="3">
        <f t="shared" si="9"/>
        <v>-0.69002981939166641</v>
      </c>
      <c r="I171" s="21">
        <f>[1]!EM_S_STM07_IS(A171,"60","2015-12-31","1")/1000000</f>
        <v>65.778553899999991</v>
      </c>
      <c r="J171" s="21">
        <f>[1]!EM_S_STM07_IS(A171,"60","2016-12-31","1")/1000000</f>
        <v>97.765499230000003</v>
      </c>
      <c r="K171" s="21">
        <f>[1]!EM_S_STM07_IS(A171,"60","2017-12-31","1")/1000000</f>
        <v>126.81497101000001</v>
      </c>
      <c r="L171" s="3">
        <f t="shared" si="10"/>
        <v>-0.51371771750062734</v>
      </c>
      <c r="M171" s="3">
        <f t="shared" si="11"/>
        <v>-0.7028658165836279</v>
      </c>
      <c r="O171" s="80">
        <f>[1]!EM_S_VAL_PE_TTM(A171,"2018-05-21")</f>
        <v>49.660714092894501</v>
      </c>
      <c r="P171" s="21" t="str">
        <f>[1]!EM_S_VAL_PE_TTM(A171,"2016-12-31")</f>
        <v/>
      </c>
      <c r="Q171" s="21" t="str">
        <f>[1]!EM_S_VAL_PE_TTM(A171,"2015-12-31")</f>
        <v/>
      </c>
      <c r="R171" s="21" t="str">
        <f>[1]!EM_S_VAL_PE_TTM(A171,"2014-12-31")</f>
        <v/>
      </c>
      <c r="S171" s="21" t="str">
        <f>[1]!EM_S_VAL_PE_TTM(A171,"2013-12-31")</f>
        <v/>
      </c>
    </row>
    <row r="172" spans="1:19" x14ac:dyDescent="0.2">
      <c r="A172" s="19" t="s">
        <v>382</v>
      </c>
      <c r="B172" s="19" t="s">
        <v>383</v>
      </c>
      <c r="C172" t="str">
        <f>[1]!EM_S_INFO_INDUSTRY_SW2014(A172,"3")</f>
        <v>生物制品</v>
      </c>
      <c r="D172" s="20">
        <f>[1]!EM_S_STM07_IS(A172,"83","2015-12-31","1")/1000000</f>
        <v>128.13252057</v>
      </c>
      <c r="E172" s="20">
        <f>[1]!EM_S_STM07_IS(A172,"83","2016-12-31","1")/1000000</f>
        <v>150.62251766999998</v>
      </c>
      <c r="F172" s="20">
        <f>[1]!EM_S_STM07_IS(A172,"83","2017-12-31","1")/1000000</f>
        <v>182.78211440000001</v>
      </c>
      <c r="G172" s="3">
        <f t="shared" si="8"/>
        <v>-0.82447861791875476</v>
      </c>
      <c r="H172" s="3">
        <f t="shared" si="9"/>
        <v>-0.78648878515987408</v>
      </c>
      <c r="I172" s="21">
        <f>[1]!EM_S_STM07_IS(A172,"60","2015-12-31","1")/1000000</f>
        <v>42.492178209999999</v>
      </c>
      <c r="J172" s="21">
        <f>[1]!EM_S_STM07_IS(A172,"60","2016-12-31","1")/1000000</f>
        <v>45.470111000000003</v>
      </c>
      <c r="K172" s="21">
        <f>[1]!EM_S_STM07_IS(A172,"60","2017-12-31","1")/1000000</f>
        <v>61.66955411</v>
      </c>
      <c r="L172" s="3">
        <f t="shared" si="10"/>
        <v>-0.92991809515429391</v>
      </c>
      <c r="M172" s="3">
        <f t="shared" si="11"/>
        <v>-0.64373425193529887</v>
      </c>
      <c r="O172" s="80">
        <f>[1]!EM_S_VAL_PE_TTM(A172,"2018-05-21")</f>
        <v>62.903777445687901</v>
      </c>
      <c r="P172" s="21" t="str">
        <f>[1]!EM_S_VAL_PE_TTM(A172,"2016-12-31")</f>
        <v/>
      </c>
      <c r="Q172" s="21" t="str">
        <f>[1]!EM_S_VAL_PE_TTM(A172,"2015-12-31")</f>
        <v/>
      </c>
      <c r="R172" s="21" t="str">
        <f>[1]!EM_S_VAL_PE_TTM(A172,"2014-12-31")</f>
        <v/>
      </c>
      <c r="S172" s="21" t="str">
        <f>[1]!EM_S_VAL_PE_TTM(A172,"2013-12-31")</f>
        <v/>
      </c>
    </row>
    <row r="173" spans="1:19" x14ac:dyDescent="0.2">
      <c r="A173" s="19" t="s">
        <v>384</v>
      </c>
      <c r="B173" s="19" t="s">
        <v>385</v>
      </c>
      <c r="C173" t="str">
        <f>[1]!EM_S_INFO_INDUSTRY_SW2014(A173,"3")</f>
        <v>医疗器械</v>
      </c>
      <c r="D173" s="20">
        <f>[1]!EM_S_STM07_IS(A173,"83","2015-12-31","1")/1000000</f>
        <v>1318.7036236600002</v>
      </c>
      <c r="E173" s="20">
        <f>[1]!EM_S_STM07_IS(A173,"83","2016-12-31","1")/1000000</f>
        <v>1711.49825366</v>
      </c>
      <c r="F173" s="20">
        <f>[1]!EM_S_STM07_IS(A173,"83","2017-12-31","1")/1000000</f>
        <v>2095.5442714400001</v>
      </c>
      <c r="G173" s="3">
        <f t="shared" si="8"/>
        <v>-0.7021357771734813</v>
      </c>
      <c r="H173" s="3">
        <f t="shared" si="9"/>
        <v>-0.77560829118070884</v>
      </c>
      <c r="I173" s="21">
        <f>[1]!EM_S_STM07_IS(A173,"60","2015-12-31","1")/1000000</f>
        <v>272.05520187999997</v>
      </c>
      <c r="J173" s="21">
        <f>[1]!EM_S_STM07_IS(A173,"60","2016-12-31","1")/1000000</f>
        <v>350.01746142000002</v>
      </c>
      <c r="K173" s="21">
        <f>[1]!EM_S_STM07_IS(A173,"60","2017-12-31","1")/1000000</f>
        <v>423.68609617000004</v>
      </c>
      <c r="L173" s="3">
        <f t="shared" si="10"/>
        <v>-0.71343220419513176</v>
      </c>
      <c r="M173" s="3">
        <f t="shared" si="11"/>
        <v>-0.78952868679427946</v>
      </c>
      <c r="O173" s="80">
        <f>[1]!EM_S_VAL_PE_TTM(A173,"2018-05-21")</f>
        <v>150.43384644810999</v>
      </c>
      <c r="P173" s="21" t="str">
        <f>[1]!EM_S_VAL_PE_TTM(A173,"2016-12-31")</f>
        <v/>
      </c>
      <c r="Q173" s="21" t="str">
        <f>[1]!EM_S_VAL_PE_TTM(A173,"2015-12-31")</f>
        <v/>
      </c>
      <c r="R173" s="21" t="str">
        <f>[1]!EM_S_VAL_PE_TTM(A173,"2014-12-31")</f>
        <v/>
      </c>
      <c r="S173" s="21" t="str">
        <f>[1]!EM_S_VAL_PE_TTM(A173,"2013-12-31")</f>
        <v/>
      </c>
    </row>
    <row r="174" spans="1:19" x14ac:dyDescent="0.2">
      <c r="A174" s="19" t="s">
        <v>386</v>
      </c>
      <c r="B174" s="19" t="s">
        <v>387</v>
      </c>
      <c r="C174" t="str">
        <f>[1]!EM_S_INFO_INDUSTRY_SW2014(A174,"3")</f>
        <v>医疗器械</v>
      </c>
      <c r="D174" s="20">
        <f>[1]!EM_S_STM07_IS(A174,"83","2015-12-31","1")/1000000</f>
        <v>998.02186328999994</v>
      </c>
      <c r="E174" s="20">
        <f>[1]!EM_S_STM07_IS(A174,"83","2016-12-31","1")/1000000</f>
        <v>1183.1067781900001</v>
      </c>
      <c r="F174" s="20">
        <f>[1]!EM_S_STM07_IS(A174,"83","2017-12-31","1")/1000000</f>
        <v>1750.4776271300002</v>
      </c>
      <c r="G174" s="3">
        <f t="shared" si="8"/>
        <v>-0.81454823615800975</v>
      </c>
      <c r="H174" s="3">
        <f t="shared" si="9"/>
        <v>-0.52043986274171816</v>
      </c>
      <c r="I174" s="21">
        <f>[1]!EM_S_STM07_IS(A174,"60","2015-12-31","1")/1000000</f>
        <v>83.803870119999999</v>
      </c>
      <c r="J174" s="21">
        <f>[1]!EM_S_STM07_IS(A174,"60","2016-12-31","1")/1000000</f>
        <v>86.262517000000003</v>
      </c>
      <c r="K174" s="21">
        <f>[1]!EM_S_STM07_IS(A174,"60","2017-12-31","1")/1000000</f>
        <v>145.08414612999999</v>
      </c>
      <c r="L174" s="3">
        <f t="shared" si="10"/>
        <v>-0.97066189334120934</v>
      </c>
      <c r="M174" s="3">
        <f t="shared" si="11"/>
        <v>-0.31810905621963259</v>
      </c>
      <c r="O174" s="80">
        <f>[1]!EM_S_VAL_PE_TTM(A174,"2018-05-21")</f>
        <v>38.580364833300997</v>
      </c>
      <c r="P174" s="21" t="str">
        <f>[1]!EM_S_VAL_PE_TTM(A174,"2016-12-31")</f>
        <v/>
      </c>
      <c r="Q174" s="21" t="str">
        <f>[1]!EM_S_VAL_PE_TTM(A174,"2015-12-31")</f>
        <v/>
      </c>
      <c r="R174" s="21" t="str">
        <f>[1]!EM_S_VAL_PE_TTM(A174,"2014-12-31")</f>
        <v/>
      </c>
      <c r="S174" s="21" t="str">
        <f>[1]!EM_S_VAL_PE_TTM(A174,"2013-12-31")</f>
        <v/>
      </c>
    </row>
    <row r="175" spans="1:19" x14ac:dyDescent="0.2">
      <c r="A175" s="19" t="s">
        <v>388</v>
      </c>
      <c r="B175" s="19" t="s">
        <v>389</v>
      </c>
      <c r="C175" t="str">
        <f>[1]!EM_S_INFO_INDUSTRY_SW2014(A175,"3")</f>
        <v>生物制品</v>
      </c>
      <c r="D175" s="20">
        <f>[1]!EM_S_STM07_IS(A175,"83","2015-12-31","1")/1000000</f>
        <v>679.40662824000003</v>
      </c>
      <c r="E175" s="20">
        <f>[1]!EM_S_STM07_IS(A175,"83","2016-12-31","1")/1000000</f>
        <v>770.97412420000001</v>
      </c>
      <c r="F175" s="20">
        <f>[1]!EM_S_STM07_IS(A175,"83","2017-12-31","1")/1000000</f>
        <v>750.25880006</v>
      </c>
      <c r="G175" s="3">
        <f t="shared" si="8"/>
        <v>-0.86522431169503722</v>
      </c>
      <c r="H175" s="3">
        <f t="shared" si="9"/>
        <v>-1.0268690264559726</v>
      </c>
      <c r="I175" s="21">
        <f>[1]!EM_S_STM07_IS(A175,"60","2015-12-31","1")/1000000</f>
        <v>146.3406181</v>
      </c>
      <c r="J175" s="21">
        <f>[1]!EM_S_STM07_IS(A175,"60","2016-12-31","1")/1000000</f>
        <v>156.73544005000002</v>
      </c>
      <c r="K175" s="21">
        <f>[1]!EM_S_STM07_IS(A175,"60","2017-12-31","1")/1000000</f>
        <v>141.19743418000002</v>
      </c>
      <c r="L175" s="3">
        <f t="shared" si="10"/>
        <v>-0.92896830637344407</v>
      </c>
      <c r="M175" s="3">
        <f t="shared" si="11"/>
        <v>-1.0991352425784702</v>
      </c>
      <c r="O175" s="80">
        <f>[1]!EM_S_VAL_PE_TTM(A175,"2018-05-21")</f>
        <v>37.3854222206988</v>
      </c>
      <c r="P175" s="21" t="str">
        <f>[1]!EM_S_VAL_PE_TTM(A175,"2016-12-31")</f>
        <v/>
      </c>
      <c r="Q175" s="21" t="str">
        <f>[1]!EM_S_VAL_PE_TTM(A175,"2015-12-31")</f>
        <v/>
      </c>
      <c r="R175" s="21" t="str">
        <f>[1]!EM_S_VAL_PE_TTM(A175,"2014-12-31")</f>
        <v/>
      </c>
      <c r="S175" s="21" t="str">
        <f>[1]!EM_S_VAL_PE_TTM(A175,"2013-12-31")</f>
        <v/>
      </c>
    </row>
    <row r="176" spans="1:19" x14ac:dyDescent="0.2">
      <c r="A176" s="19" t="s">
        <v>390</v>
      </c>
      <c r="B176" s="19" t="s">
        <v>391</v>
      </c>
      <c r="C176" t="str">
        <f>[1]!EM_S_INFO_INDUSTRY_SW2014(A176,"3")</f>
        <v>生物制品</v>
      </c>
      <c r="D176" s="20">
        <f>[1]!EM_S_STM07_IS(A176,"83","2015-12-31","1")/1000000</f>
        <v>176.87764524000002</v>
      </c>
      <c r="E176" s="20">
        <f>[1]!EM_S_STM07_IS(A176,"83","2016-12-31","1")/1000000</f>
        <v>252.98700508000002</v>
      </c>
      <c r="F176" s="20">
        <f>[1]!EM_S_STM07_IS(A176,"83","2017-12-31","1")/1000000</f>
        <v>330.37130508999996</v>
      </c>
      <c r="G176" s="3">
        <f t="shared" si="8"/>
        <v>-0.56970616757855708</v>
      </c>
      <c r="H176" s="3">
        <f t="shared" si="9"/>
        <v>-0.69411749040023085</v>
      </c>
      <c r="I176" s="21">
        <f>[1]!EM_S_STM07_IS(A176,"60","2015-12-31","1")/1000000</f>
        <v>18.488513390000001</v>
      </c>
      <c r="J176" s="21">
        <f>[1]!EM_S_STM07_IS(A176,"60","2016-12-31","1")/1000000</f>
        <v>65.464922459999997</v>
      </c>
      <c r="K176" s="21">
        <f>[1]!EM_S_STM07_IS(A176,"60","2017-12-31","1")/1000000</f>
        <v>94.065765389999996</v>
      </c>
      <c r="L176" s="3">
        <f t="shared" si="10"/>
        <v>1.540842959034685</v>
      </c>
      <c r="M176" s="3">
        <f t="shared" si="11"/>
        <v>-0.56311194063545211</v>
      </c>
      <c r="O176" s="80">
        <f>[1]!EM_S_VAL_PE_TTM(A176,"2018-05-21")</f>
        <v>93.185265136153205</v>
      </c>
      <c r="P176" s="21" t="str">
        <f>[1]!EM_S_VAL_PE_TTM(A176,"2016-12-31")</f>
        <v/>
      </c>
      <c r="Q176" s="21" t="str">
        <f>[1]!EM_S_VAL_PE_TTM(A176,"2015-12-31")</f>
        <v/>
      </c>
      <c r="R176" s="21" t="str">
        <f>[1]!EM_S_VAL_PE_TTM(A176,"2014-12-31")</f>
        <v/>
      </c>
      <c r="S176" s="21" t="str">
        <f>[1]!EM_S_VAL_PE_TTM(A176,"2013-12-31")</f>
        <v/>
      </c>
    </row>
    <row r="177" spans="1:19" x14ac:dyDescent="0.2">
      <c r="A177" s="19" t="s">
        <v>392</v>
      </c>
      <c r="B177" s="19" t="s">
        <v>393</v>
      </c>
      <c r="C177" t="str">
        <f>[1]!EM_S_INFO_INDUSTRY_SW2014(A177,"3")</f>
        <v>化学制剂</v>
      </c>
      <c r="D177" s="20">
        <f>[1]!EM_S_STM07_IS(A177,"83","2015-12-31","1")/1000000</f>
        <v>840.08529999999996</v>
      </c>
      <c r="E177" s="20">
        <f>[1]!EM_S_STM07_IS(A177,"83","2016-12-31","1")/1000000</f>
        <v>1082.3388235099999</v>
      </c>
      <c r="F177" s="20">
        <f>[1]!EM_S_STM07_IS(A177,"83","2017-12-31","1")/1000000</f>
        <v>1188.2828093599999</v>
      </c>
      <c r="G177" s="3">
        <f t="shared" si="8"/>
        <v>-0.71163223126270636</v>
      </c>
      <c r="H177" s="3">
        <f t="shared" si="9"/>
        <v>-0.9021156928415206</v>
      </c>
      <c r="I177" s="21">
        <f>[1]!EM_S_STM07_IS(A177,"60","2015-12-31","1")/1000000</f>
        <v>50.354799999999997</v>
      </c>
      <c r="J177" s="21">
        <f>[1]!EM_S_STM07_IS(A177,"60","2016-12-31","1")/1000000</f>
        <v>122.33768959999999</v>
      </c>
      <c r="K177" s="21">
        <f>[1]!EM_S_STM07_IS(A177,"60","2017-12-31","1")/1000000</f>
        <v>100.18214823000001</v>
      </c>
      <c r="L177" s="3">
        <f t="shared" si="10"/>
        <v>0.42951396093321792</v>
      </c>
      <c r="M177" s="3">
        <f t="shared" si="11"/>
        <v>-1.1811015186116445</v>
      </c>
      <c r="O177" s="80">
        <f>[1]!EM_S_VAL_PE_TTM(A177,"2018-05-21")</f>
        <v>54.384255157323103</v>
      </c>
      <c r="P177" s="21" t="str">
        <f>[1]!EM_S_VAL_PE_TTM(A177,"2016-12-31")</f>
        <v/>
      </c>
      <c r="Q177" s="21" t="str">
        <f>[1]!EM_S_VAL_PE_TTM(A177,"2015-12-31")</f>
        <v/>
      </c>
      <c r="R177" s="21" t="str">
        <f>[1]!EM_S_VAL_PE_TTM(A177,"2014-12-31")</f>
        <v/>
      </c>
      <c r="S177" s="21" t="str">
        <f>[1]!EM_S_VAL_PE_TTM(A177,"2013-12-31")</f>
        <v/>
      </c>
    </row>
    <row r="178" spans="1:19" x14ac:dyDescent="0.2">
      <c r="A178" s="19" t="s">
        <v>394</v>
      </c>
      <c r="B178" s="19" t="s">
        <v>395</v>
      </c>
      <c r="C178" t="str">
        <f>[1]!EM_S_INFO_INDUSTRY_SW2014(A178,"3")</f>
        <v>化学制剂</v>
      </c>
      <c r="D178" s="20">
        <f>[1]!EM_S_STM07_IS(A178,"83","2015-12-31","1")/1000000</f>
        <v>290.49243645000001</v>
      </c>
      <c r="E178" s="20">
        <f>[1]!EM_S_STM07_IS(A178,"83","2016-12-31","1")/1000000</f>
        <v>376.40019947000002</v>
      </c>
      <c r="F178" s="20">
        <f>[1]!EM_S_STM07_IS(A178,"83","2017-12-31","1")/1000000</f>
        <v>534.51507235999998</v>
      </c>
      <c r="G178" s="3">
        <f t="shared" si="8"/>
        <v>-0.70426850327035417</v>
      </c>
      <c r="H178" s="3">
        <f t="shared" si="9"/>
        <v>-0.57992882811263735</v>
      </c>
      <c r="I178" s="21">
        <f>[1]!EM_S_STM07_IS(A178,"60","2015-12-31","1")/1000000</f>
        <v>47.040281399999998</v>
      </c>
      <c r="J178" s="21">
        <f>[1]!EM_S_STM07_IS(A178,"60","2016-12-31","1")/1000000</f>
        <v>54.5272814</v>
      </c>
      <c r="K178" s="21">
        <f>[1]!EM_S_STM07_IS(A178,"60","2017-12-31","1")/1000000</f>
        <v>68.573377750000006</v>
      </c>
      <c r="L178" s="3">
        <f t="shared" si="10"/>
        <v>-0.84083853716062162</v>
      </c>
      <c r="M178" s="3">
        <f t="shared" si="11"/>
        <v>-0.74240240867757612</v>
      </c>
      <c r="O178" s="80">
        <f>[1]!EM_S_VAL_PE_TTM(A178,"2018-05-21")</f>
        <v>97.073877936017197</v>
      </c>
      <c r="P178" s="21" t="str">
        <f>[1]!EM_S_VAL_PE_TTM(A178,"2016-12-31")</f>
        <v/>
      </c>
      <c r="Q178" s="21" t="str">
        <f>[1]!EM_S_VAL_PE_TTM(A178,"2015-12-31")</f>
        <v/>
      </c>
      <c r="R178" s="21" t="str">
        <f>[1]!EM_S_VAL_PE_TTM(A178,"2014-12-31")</f>
        <v/>
      </c>
      <c r="S178" s="21" t="str">
        <f>[1]!EM_S_VAL_PE_TTM(A178,"2013-12-31")</f>
        <v/>
      </c>
    </row>
    <row r="179" spans="1:19" x14ac:dyDescent="0.2">
      <c r="A179" s="19" t="s">
        <v>396</v>
      </c>
      <c r="B179" s="19" t="s">
        <v>397</v>
      </c>
      <c r="C179" t="str">
        <f>[1]!EM_S_INFO_INDUSTRY_SW2014(A179,"3")</f>
        <v>化学制剂</v>
      </c>
      <c r="D179" s="20">
        <f>[1]!EM_S_STM07_IS(A179,"83","2015-12-31","1")/1000000</f>
        <v>1028.2974637300001</v>
      </c>
      <c r="E179" s="20">
        <f>[1]!EM_S_STM07_IS(A179,"83","2016-12-31","1")/1000000</f>
        <v>1250.8373145999999</v>
      </c>
      <c r="F179" s="20">
        <f>[1]!EM_S_STM07_IS(A179,"83","2017-12-31","1")/1000000</f>
        <v>1380.21727158</v>
      </c>
      <c r="G179" s="3">
        <f t="shared" si="8"/>
        <v>-0.78358416827873068</v>
      </c>
      <c r="H179" s="3">
        <f t="shared" si="9"/>
        <v>-0.89656532030996061</v>
      </c>
      <c r="I179" s="21">
        <f>[1]!EM_S_STM07_IS(A179,"60","2015-12-31","1")/1000000</f>
        <v>60.400855200000002</v>
      </c>
      <c r="J179" s="21">
        <f>[1]!EM_S_STM07_IS(A179,"60","2016-12-31","1")/1000000</f>
        <v>135.84112637999999</v>
      </c>
      <c r="K179" s="21">
        <f>[1]!EM_S_STM07_IS(A179,"60","2017-12-31","1")/1000000</f>
        <v>154.81851796999999</v>
      </c>
      <c r="L179" s="3">
        <f t="shared" si="10"/>
        <v>0.24899342782815426</v>
      </c>
      <c r="M179" s="3">
        <f t="shared" si="11"/>
        <v>-0.86029715671737794</v>
      </c>
      <c r="O179" s="80">
        <f>[1]!EM_S_VAL_PE_TTM(A179,"2018-05-21")</f>
        <v>43.449702903564202</v>
      </c>
      <c r="P179" s="21" t="str">
        <f>[1]!EM_S_VAL_PE_TTM(A179,"2016-12-31")</f>
        <v/>
      </c>
      <c r="Q179" s="21" t="str">
        <f>[1]!EM_S_VAL_PE_TTM(A179,"2015-12-31")</f>
        <v/>
      </c>
      <c r="R179" s="21" t="str">
        <f>[1]!EM_S_VAL_PE_TTM(A179,"2014-12-31")</f>
        <v/>
      </c>
      <c r="S179" s="21" t="str">
        <f>[1]!EM_S_VAL_PE_TTM(A179,"2013-12-31")</f>
        <v/>
      </c>
    </row>
    <row r="180" spans="1:19" x14ac:dyDescent="0.2">
      <c r="A180" s="19" t="s">
        <v>398</v>
      </c>
      <c r="B180" s="19" t="s">
        <v>399</v>
      </c>
      <c r="C180" t="str">
        <f>[1]!EM_S_INFO_INDUSTRY_SW2014(A180,"3")</f>
        <v>化学原料药</v>
      </c>
      <c r="D180" s="20">
        <f>[1]!EM_S_STM07_IS(A180,"83","2015-12-31","1")/1000000</f>
        <v>136.13080400000001</v>
      </c>
      <c r="E180" s="20">
        <f>[1]!EM_S_STM07_IS(A180,"83","2016-12-31","1")/1000000</f>
        <v>188.37785827000002</v>
      </c>
      <c r="F180" s="20">
        <f>[1]!EM_S_STM07_IS(A180,"83","2017-12-31","1")/1000000</f>
        <v>273.25055729000002</v>
      </c>
      <c r="G180" s="3">
        <f t="shared" si="8"/>
        <v>-0.61619962025641162</v>
      </c>
      <c r="H180" s="3">
        <f t="shared" si="9"/>
        <v>-0.54945501663813989</v>
      </c>
      <c r="I180" s="21">
        <f>[1]!EM_S_STM07_IS(A180,"60","2015-12-31","1")/1000000</f>
        <v>19.85747241</v>
      </c>
      <c r="J180" s="21">
        <f>[1]!EM_S_STM07_IS(A180,"60","2016-12-31","1")/1000000</f>
        <v>35.043548890000004</v>
      </c>
      <c r="K180" s="21">
        <f>[1]!EM_S_STM07_IS(A180,"60","2017-12-31","1")/1000000</f>
        <v>67.787989569999993</v>
      </c>
      <c r="L180" s="3">
        <f t="shared" si="10"/>
        <v>-0.2352462505574241</v>
      </c>
      <c r="M180" s="3">
        <f t="shared" si="11"/>
        <v>-6.5607174011308111E-2</v>
      </c>
      <c r="O180" s="80">
        <f>[1]!EM_S_VAL_PE_TTM(A180,"2018-05-21")</f>
        <v>113.792222239542</v>
      </c>
      <c r="P180" s="21" t="str">
        <f>[1]!EM_S_VAL_PE_TTM(A180,"2016-12-31")</f>
        <v/>
      </c>
      <c r="Q180" s="21" t="str">
        <f>[1]!EM_S_VAL_PE_TTM(A180,"2015-12-31")</f>
        <v/>
      </c>
      <c r="R180" s="21" t="str">
        <f>[1]!EM_S_VAL_PE_TTM(A180,"2014-12-31")</f>
        <v/>
      </c>
      <c r="S180" s="21" t="str">
        <f>[1]!EM_S_VAL_PE_TTM(A180,"2013-12-31")</f>
        <v/>
      </c>
    </row>
    <row r="181" spans="1:19" x14ac:dyDescent="0.2">
      <c r="A181" s="19" t="s">
        <v>400</v>
      </c>
      <c r="B181" s="19" t="s">
        <v>401</v>
      </c>
      <c r="C181" t="str">
        <f>[1]!EM_S_INFO_INDUSTRY_SW2014(A181,"3")</f>
        <v>医疗器械</v>
      </c>
      <c r="D181" s="20">
        <f>[1]!EM_S_STM07_IS(A181,"83","2015-12-31","1")/1000000</f>
        <v>818.21809561999999</v>
      </c>
      <c r="E181" s="20">
        <f>[1]!EM_S_STM07_IS(A181,"83","2016-12-31","1")/1000000</f>
        <v>813.40070235999997</v>
      </c>
      <c r="F181" s="20">
        <f>[1]!EM_S_STM07_IS(A181,"83","2017-12-31","1")/1000000</f>
        <v>883.95851435999998</v>
      </c>
      <c r="G181" s="3">
        <f t="shared" si="8"/>
        <v>-1.0058876640418832</v>
      </c>
      <c r="H181" s="3">
        <f t="shared" si="9"/>
        <v>-0.9132557768941143</v>
      </c>
      <c r="I181" s="21">
        <f>[1]!EM_S_STM07_IS(A181,"60","2015-12-31","1")/1000000</f>
        <v>42.65885377</v>
      </c>
      <c r="J181" s="21">
        <f>[1]!EM_S_STM07_IS(A181,"60","2016-12-31","1")/1000000</f>
        <v>68.385792349999988</v>
      </c>
      <c r="K181" s="21">
        <f>[1]!EM_S_STM07_IS(A181,"60","2017-12-31","1")/1000000</f>
        <v>101.10235858</v>
      </c>
      <c r="L181" s="3">
        <f t="shared" si="10"/>
        <v>-0.39691444316085789</v>
      </c>
      <c r="M181" s="3">
        <f t="shared" si="11"/>
        <v>-0.52158825531250841</v>
      </c>
      <c r="O181" s="80">
        <f>[1]!EM_S_VAL_PE_TTM(A181,"2018-05-21")</f>
        <v>73.563266955122899</v>
      </c>
      <c r="P181" s="21">
        <f>[1]!EM_S_VAL_PE_TTM(A181,"2016-12-31")</f>
        <v>116.877773350852</v>
      </c>
      <c r="Q181" s="21">
        <f>[1]!EM_S_VAL_PE_TTM(A181,"2015-12-31")</f>
        <v>247.31110596652599</v>
      </c>
      <c r="R181" s="21">
        <f>[1]!EM_S_VAL_PE_TTM(A181,"2014-12-31")</f>
        <v>104.553124129171</v>
      </c>
      <c r="S181" s="21">
        <f>[1]!EM_S_VAL_PE_TTM(A181,"2013-12-31")</f>
        <v>77.786969423541606</v>
      </c>
    </row>
    <row r="182" spans="1:19" x14ac:dyDescent="0.2">
      <c r="A182" s="19" t="s">
        <v>402</v>
      </c>
      <c r="B182" s="19" t="s">
        <v>403</v>
      </c>
      <c r="C182" t="str">
        <f>[1]!EM_S_INFO_INDUSTRY_SW2014(A182,"3")</f>
        <v>医药商业</v>
      </c>
      <c r="D182" s="20">
        <f>[1]!EM_S_STM07_IS(A182,"83","2015-12-31","1")/1000000</f>
        <v>20570.225970419997</v>
      </c>
      <c r="E182" s="20">
        <f>[1]!EM_S_STM07_IS(A182,"83","2016-12-31","1")/1000000</f>
        <v>25737.892194069998</v>
      </c>
      <c r="F182" s="20">
        <f>[1]!EM_S_STM07_IS(A182,"83","2017-12-31","1")/1000000</f>
        <v>30102.338550050001</v>
      </c>
      <c r="G182" s="3">
        <f t="shared" si="8"/>
        <v>-0.74877931671333564</v>
      </c>
      <c r="H182" s="3">
        <f t="shared" si="9"/>
        <v>-0.83042720347606513</v>
      </c>
      <c r="I182" s="21">
        <f>[1]!EM_S_STM07_IS(A182,"60","2015-12-31","1")/1000000</f>
        <v>718.76695990999997</v>
      </c>
      <c r="J182" s="21">
        <f>[1]!EM_S_STM07_IS(A182,"60","2016-12-31","1")/1000000</f>
        <v>1118.6513701199999</v>
      </c>
      <c r="K182" s="21">
        <f>[1]!EM_S_STM07_IS(A182,"60","2017-12-31","1")/1000000</f>
        <v>1542.6757951500001</v>
      </c>
      <c r="L182" s="3">
        <f t="shared" si="10"/>
        <v>-0.44365220925003113</v>
      </c>
      <c r="M182" s="3">
        <f t="shared" si="11"/>
        <v>-0.62095033684666712</v>
      </c>
      <c r="O182" s="80">
        <f>[1]!EM_S_VAL_PE_TTM(A182,"2018-05-21")</f>
        <v>17.195343598290201</v>
      </c>
      <c r="P182" s="21">
        <f>[1]!EM_S_VAL_PE_TTM(A182,"2016-12-31")</f>
        <v>24.120426511720702</v>
      </c>
      <c r="Q182" s="21">
        <f>[1]!EM_S_VAL_PE_TTM(A182,"2015-12-31")</f>
        <v>26.0576911639683</v>
      </c>
      <c r="R182" s="21">
        <f>[1]!EM_S_VAL_PE_TTM(A182,"2014-12-31")</f>
        <v>28.6267650712314</v>
      </c>
      <c r="S182" s="21">
        <f>[1]!EM_S_VAL_PE_TTM(A182,"2013-12-31")</f>
        <v>25.844919204229299</v>
      </c>
    </row>
    <row r="183" spans="1:19" x14ac:dyDescent="0.2">
      <c r="A183" s="19" t="s">
        <v>404</v>
      </c>
      <c r="B183" s="19" t="s">
        <v>405</v>
      </c>
      <c r="C183" t="str">
        <f>[1]!EM_S_INFO_INDUSTRY_SW2014(A183,"3")</f>
        <v>化学制剂</v>
      </c>
      <c r="D183" s="20">
        <f>[1]!EM_S_STM07_IS(A183,"83","2015-12-31","1")/1000000</f>
        <v>5138.3954016199996</v>
      </c>
      <c r="E183" s="20">
        <f>[1]!EM_S_STM07_IS(A183,"83","2016-12-31","1")/1000000</f>
        <v>5494.8038691400006</v>
      </c>
      <c r="F183" s="20">
        <f>[1]!EM_S_STM07_IS(A183,"83","2017-12-31","1")/1000000</f>
        <v>6421.8467687799994</v>
      </c>
      <c r="G183" s="3">
        <f t="shared" si="8"/>
        <v>-0.93063817794021164</v>
      </c>
      <c r="H183" s="3">
        <f t="shared" si="9"/>
        <v>-0.83128735406800036</v>
      </c>
      <c r="I183" s="21">
        <f>[1]!EM_S_STM07_IS(A183,"60","2015-12-31","1")/1000000</f>
        <v>664.82164936000004</v>
      </c>
      <c r="J183" s="21">
        <f>[1]!EM_S_STM07_IS(A183,"60","2016-12-31","1")/1000000</f>
        <v>739.24715633000005</v>
      </c>
      <c r="K183" s="21">
        <f>[1]!EM_S_STM07_IS(A183,"60","2017-12-31","1")/1000000</f>
        <v>882.10004515000003</v>
      </c>
      <c r="L183" s="3">
        <f t="shared" si="10"/>
        <v>-0.88805192032833646</v>
      </c>
      <c r="M183" s="3">
        <f t="shared" si="11"/>
        <v>-0.8067589606577662</v>
      </c>
      <c r="O183" s="80">
        <f>[1]!EM_S_VAL_PE_TTM(A183,"2018-05-21")</f>
        <v>25.136644941832699</v>
      </c>
      <c r="P183" s="21">
        <f>[1]!EM_S_VAL_PE_TTM(A183,"2016-12-31")</f>
        <v>22.856629585153399</v>
      </c>
      <c r="Q183" s="21">
        <f>[1]!EM_S_VAL_PE_TTM(A183,"2015-12-31")</f>
        <v>30.485098090426298</v>
      </c>
      <c r="R183" s="21">
        <f>[1]!EM_S_VAL_PE_TTM(A183,"2014-12-31")</f>
        <v>14.922355059132</v>
      </c>
      <c r="S183" s="21">
        <f>[1]!EM_S_VAL_PE_TTM(A183,"2013-12-31")</f>
        <v>19.348032220737299</v>
      </c>
    </row>
    <row r="184" spans="1:19" x14ac:dyDescent="0.2">
      <c r="A184" s="19" t="s">
        <v>406</v>
      </c>
      <c r="B184" s="19" t="s">
        <v>407</v>
      </c>
      <c r="C184" t="str">
        <f>[1]!EM_S_INFO_INDUSTRY_SW2014(A184,"3")</f>
        <v>化学制剂</v>
      </c>
      <c r="D184" s="20">
        <f>[1]!EM_S_STM07_IS(A184,"83","2015-12-31","1")/1000000</f>
        <v>10053.978403030002</v>
      </c>
      <c r="E184" s="20">
        <f>[1]!EM_S_STM07_IS(A184,"83","2016-12-31","1")/1000000</f>
        <v>12330.950052870001</v>
      </c>
      <c r="F184" s="20">
        <f>[1]!EM_S_STM07_IS(A184,"83","2017-12-31","1")/1000000</f>
        <v>15445.68410097</v>
      </c>
      <c r="G184" s="3">
        <f t="shared" si="8"/>
        <v>-0.77352530922945084</v>
      </c>
      <c r="H184" s="3">
        <f t="shared" si="9"/>
        <v>-0.7474051849415243</v>
      </c>
      <c r="I184" s="21">
        <f>[1]!EM_S_STM07_IS(A184,"60","2015-12-31","1")/1000000</f>
        <v>853.22393684000008</v>
      </c>
      <c r="J184" s="21">
        <f>[1]!EM_S_STM07_IS(A184,"60","2016-12-31","1")/1000000</f>
        <v>1080.14694158</v>
      </c>
      <c r="K184" s="21">
        <f>[1]!EM_S_STM07_IS(A184,"60","2017-12-31","1")/1000000</f>
        <v>2318.2330781300002</v>
      </c>
      <c r="L184" s="3">
        <f t="shared" si="10"/>
        <v>-0.73404050807525179</v>
      </c>
      <c r="M184" s="3">
        <f t="shared" si="11"/>
        <v>0.14622010107159356</v>
      </c>
      <c r="O184" s="80">
        <f>[1]!EM_S_VAL_PE_TTM(A184,"2018-05-21")</f>
        <v>10.156745819132199</v>
      </c>
      <c r="P184" s="21">
        <f>[1]!EM_S_VAL_PE_TTM(A184,"2016-12-31")</f>
        <v>30.702850285624201</v>
      </c>
      <c r="Q184" s="21">
        <f>[1]!EM_S_VAL_PE_TTM(A184,"2015-12-31")</f>
        <v>50.652246733516002</v>
      </c>
      <c r="R184" s="21">
        <f>[1]!EM_S_VAL_PE_TTM(A184,"2014-12-31")</f>
        <v>31.178972114844999</v>
      </c>
      <c r="S184" s="21">
        <f>[1]!EM_S_VAL_PE_TTM(A184,"2013-12-31")</f>
        <v>38.488710494057699</v>
      </c>
    </row>
    <row r="185" spans="1:19" x14ac:dyDescent="0.2">
      <c r="A185" s="19" t="s">
        <v>408</v>
      </c>
      <c r="B185" s="19" t="s">
        <v>409</v>
      </c>
      <c r="C185" t="str">
        <f>[1]!EM_S_INFO_INDUSTRY_SW2014(A185,"3")</f>
        <v>生物制品</v>
      </c>
      <c r="D185" s="20">
        <f>[1]!EM_S_STM07_IS(A185,"83","2015-12-31","1")/1000000</f>
        <v>730.1445374299999</v>
      </c>
      <c r="E185" s="20">
        <f>[1]!EM_S_STM07_IS(A185,"83","2016-12-31","1")/1000000</f>
        <v>666.64549278999993</v>
      </c>
      <c r="F185" s="20">
        <f>[1]!EM_S_STM07_IS(A185,"83","2017-12-31","1")/1000000</f>
        <v>757.18246111999997</v>
      </c>
      <c r="G185" s="3">
        <f t="shared" si="8"/>
        <v>-1.0869677733445862</v>
      </c>
      <c r="H185" s="3">
        <f t="shared" si="9"/>
        <v>-0.86419023407614926</v>
      </c>
      <c r="I185" s="21">
        <f>[1]!EM_S_STM07_IS(A185,"60","2015-12-31","1")/1000000</f>
        <v>25.756822100000001</v>
      </c>
      <c r="J185" s="21">
        <f>[1]!EM_S_STM07_IS(A185,"60","2016-12-31","1")/1000000</f>
        <v>27.80772777</v>
      </c>
      <c r="K185" s="21">
        <f>[1]!EM_S_STM07_IS(A185,"60","2017-12-31","1")/1000000</f>
        <v>53.811886630000004</v>
      </c>
      <c r="L185" s="3">
        <f t="shared" si="10"/>
        <v>-0.9203742735793482</v>
      </c>
      <c r="M185" s="3">
        <f t="shared" si="11"/>
        <v>-6.485855028923837E-2</v>
      </c>
      <c r="O185" s="80">
        <f>[1]!EM_S_VAL_PE_TTM(A185,"2018-05-21")</f>
        <v>75.361159413039204</v>
      </c>
      <c r="P185" s="21">
        <f>[1]!EM_S_VAL_PE_TTM(A185,"2016-12-31")</f>
        <v>132.86427875947399</v>
      </c>
      <c r="Q185" s="21">
        <f>[1]!EM_S_VAL_PE_TTM(A185,"2015-12-31")</f>
        <v>184.84455099375199</v>
      </c>
      <c r="R185" s="21">
        <f>[1]!EM_S_VAL_PE_TTM(A185,"2014-12-31")</f>
        <v>65.711494245085902</v>
      </c>
      <c r="S185" s="21">
        <f>[1]!EM_S_VAL_PE_TTM(A185,"2013-12-31")</f>
        <v>69.111617089793597</v>
      </c>
    </row>
    <row r="186" spans="1:19" x14ac:dyDescent="0.2">
      <c r="A186" s="19" t="s">
        <v>410</v>
      </c>
      <c r="B186" s="19" t="s">
        <v>411</v>
      </c>
      <c r="C186" t="str">
        <f>[1]!EM_S_INFO_INDUSTRY_SW2014(A186,"3")</f>
        <v>中药</v>
      </c>
      <c r="D186" s="20">
        <f>[1]!EM_S_STM07_IS(A186,"83","2015-12-31","1")/1000000</f>
        <v>10808.761229940001</v>
      </c>
      <c r="E186" s="20">
        <f>[1]!EM_S_STM07_IS(A186,"83","2016-12-31","1")/1000000</f>
        <v>12090.740122200001</v>
      </c>
      <c r="F186" s="20">
        <f>[1]!EM_S_STM07_IS(A186,"83","2017-12-31","1")/1000000</f>
        <v>13375.966344009999</v>
      </c>
      <c r="G186" s="3">
        <f t="shared" si="8"/>
        <v>-0.88139446648992947</v>
      </c>
      <c r="H186" s="3">
        <f t="shared" si="9"/>
        <v>-0.89370160893209716</v>
      </c>
      <c r="I186" s="21">
        <f>[1]!EM_S_STM07_IS(A186,"60","2015-12-31","1")/1000000</f>
        <v>1465.0979159000001</v>
      </c>
      <c r="J186" s="21">
        <f>[1]!EM_S_STM07_IS(A186,"60","2016-12-31","1")/1000000</f>
        <v>1562.1831613499999</v>
      </c>
      <c r="K186" s="21">
        <f>[1]!EM_S_STM07_IS(A186,"60","2017-12-31","1")/1000000</f>
        <v>1741.71732645</v>
      </c>
      <c r="L186" s="3">
        <f t="shared" si="10"/>
        <v>-0.93373463684824032</v>
      </c>
      <c r="M186" s="3">
        <f t="shared" si="11"/>
        <v>-0.88507483018518063</v>
      </c>
      <c r="O186" s="80">
        <f>[1]!EM_S_VAL_PE_TTM(A186,"2018-05-21")</f>
        <v>53.272048244348497</v>
      </c>
      <c r="P186" s="21">
        <f>[1]!EM_S_VAL_PE_TTM(A186,"2016-12-31")</f>
        <v>44.369295831820502</v>
      </c>
      <c r="Q186" s="21">
        <f>[1]!EM_S_VAL_PE_TTM(A186,"2015-12-31")</f>
        <v>72.229225350670504</v>
      </c>
      <c r="R186" s="21">
        <f>[1]!EM_S_VAL_PE_TTM(A186,"2014-12-31")</f>
        <v>40.3989702983583</v>
      </c>
      <c r="S186" s="21">
        <f>[1]!EM_S_VAL_PE_TTM(A186,"2013-12-31")</f>
        <v>43.855394679755001</v>
      </c>
    </row>
    <row r="187" spans="1:19" x14ac:dyDescent="0.2">
      <c r="A187" s="19" t="s">
        <v>412</v>
      </c>
      <c r="B187" s="19" t="s">
        <v>413</v>
      </c>
      <c r="C187" t="str">
        <f>[1]!EM_S_INFO_INDUSTRY_SW2014(A187,"3")</f>
        <v>医药商业</v>
      </c>
      <c r="D187" s="20">
        <f>[1]!EM_S_STM07_IS(A187,"83","2015-12-31","1")/1000000</f>
        <v>1204.9771217100001</v>
      </c>
      <c r="E187" s="20">
        <f>[1]!EM_S_STM07_IS(A187,"83","2016-12-31","1")/1000000</f>
        <v>8996.5684404500007</v>
      </c>
      <c r="F187" s="20">
        <f>[1]!EM_S_STM07_IS(A187,"83","2017-12-31","1")/1000000</f>
        <v>9855.3465353299998</v>
      </c>
      <c r="G187" s="3">
        <f t="shared" si="8"/>
        <v>5.4661736545527457</v>
      </c>
      <c r="H187" s="3">
        <f t="shared" si="9"/>
        <v>-0.90454381572658349</v>
      </c>
      <c r="I187" s="21">
        <f>[1]!EM_S_STM07_IS(A187,"60","2015-12-31","1")/1000000</f>
        <v>64.275544530000005</v>
      </c>
      <c r="J187" s="21">
        <f>[1]!EM_S_STM07_IS(A187,"60","2016-12-31","1")/1000000</f>
        <v>551.26442671000007</v>
      </c>
      <c r="K187" s="21">
        <f>[1]!EM_S_STM07_IS(A187,"60","2017-12-31","1")/1000000</f>
        <v>581.01370398000006</v>
      </c>
      <c r="L187" s="3">
        <f t="shared" si="10"/>
        <v>6.576581198043411</v>
      </c>
      <c r="M187" s="3">
        <f t="shared" si="11"/>
        <v>-0.94603446943321445</v>
      </c>
      <c r="O187" s="80">
        <f>[1]!EM_S_VAL_PE_TTM(A187,"2018-05-21")</f>
        <v>21.694460290865901</v>
      </c>
      <c r="P187" s="21">
        <f>[1]!EM_S_VAL_PE_TTM(A187,"2016-12-31")</f>
        <v>267.73740343317002</v>
      </c>
      <c r="Q187" s="21">
        <f>[1]!EM_S_VAL_PE_TTM(A187,"2015-12-31")</f>
        <v>213.823422722185</v>
      </c>
      <c r="R187" s="21">
        <f>[1]!EM_S_VAL_PE_TTM(A187,"2014-12-31")</f>
        <v>76.098565088304397</v>
      </c>
      <c r="S187" s="21">
        <f>[1]!EM_S_VAL_PE_TTM(A187,"2013-12-31")</f>
        <v>24.075687351241999</v>
      </c>
    </row>
    <row r="188" spans="1:19" x14ac:dyDescent="0.2">
      <c r="A188" s="19" t="s">
        <v>414</v>
      </c>
      <c r="B188" s="19" t="s">
        <v>415</v>
      </c>
      <c r="C188" t="str">
        <f>[1]!EM_S_INFO_INDUSTRY_SW2014(A188,"3")</f>
        <v>中药</v>
      </c>
      <c r="D188" s="20">
        <f>[1]!EM_S_STM07_IS(A188,"83","2015-12-31","1")/1000000</f>
        <v>7164.63300093</v>
      </c>
      <c r="E188" s="20">
        <f>[1]!EM_S_STM07_IS(A188,"83","2016-12-31","1")/1000000</f>
        <v>7788.05573336</v>
      </c>
      <c r="F188" s="20">
        <f>[1]!EM_S_STM07_IS(A188,"83","2017-12-31","1")/1000000</f>
        <v>8734.5229577999999</v>
      </c>
      <c r="G188" s="3">
        <f t="shared" si="8"/>
        <v>-0.91298608981798834</v>
      </c>
      <c r="H188" s="3">
        <f t="shared" si="9"/>
        <v>-0.87847195027305414</v>
      </c>
      <c r="I188" s="21">
        <f>[1]!EM_S_STM07_IS(A188,"60","2015-12-31","1")/1000000</f>
        <v>230.55131524999999</v>
      </c>
      <c r="J188" s="21">
        <f>[1]!EM_S_STM07_IS(A188,"60","2016-12-31","1")/1000000</f>
        <v>849.26804775999994</v>
      </c>
      <c r="K188" s="21">
        <f>[1]!EM_S_STM07_IS(A188,"60","2017-12-31","1")/1000000</f>
        <v>95.43253012000001</v>
      </c>
      <c r="L188" s="3">
        <f t="shared" si="10"/>
        <v>1.6836400036976147</v>
      </c>
      <c r="M188" s="3">
        <f t="shared" si="11"/>
        <v>-1.887629670783318</v>
      </c>
      <c r="O188" s="80">
        <f>[1]!EM_S_VAL_PE_TTM(A188,"2018-05-21")</f>
        <v>81.158945537631993</v>
      </c>
      <c r="P188" s="21">
        <f>[1]!EM_S_VAL_PE_TTM(A188,"2016-12-31")</f>
        <v>7.6313496361451101</v>
      </c>
      <c r="Q188" s="21">
        <f>[1]!EM_S_VAL_PE_TTM(A188,"2015-12-31")</f>
        <v>-94.327529960223401</v>
      </c>
      <c r="R188" s="21">
        <f>[1]!EM_S_VAL_PE_TTM(A188,"2014-12-31")</f>
        <v>1523.3712958209401</v>
      </c>
      <c r="S188" s="21">
        <f>[1]!EM_S_VAL_PE_TTM(A188,"2013-12-31")</f>
        <v>-21.962429661517302</v>
      </c>
    </row>
    <row r="189" spans="1:19" x14ac:dyDescent="0.2">
      <c r="A189" s="19" t="s">
        <v>416</v>
      </c>
      <c r="B189" s="19" t="s">
        <v>417</v>
      </c>
      <c r="C189" t="str">
        <f>[1]!EM_S_INFO_INDUSTRY_SW2014(A189,"3")</f>
        <v>生物制品</v>
      </c>
      <c r="D189" s="20">
        <f>[1]!EM_S_STM07_IS(A189,"83","2015-12-31","1")/1000000</f>
        <v>1617.9859818</v>
      </c>
      <c r="E189" s="20">
        <f>[1]!EM_S_STM07_IS(A189,"83","2016-12-31","1")/1000000</f>
        <v>2095.7343019599998</v>
      </c>
      <c r="F189" s="20">
        <f>[1]!EM_S_STM07_IS(A189,"83","2017-12-31","1")/1000000</f>
        <v>1765.1696793499998</v>
      </c>
      <c r="G189" s="3">
        <f t="shared" si="8"/>
        <v>-0.70472653933100982</v>
      </c>
      <c r="H189" s="3">
        <f t="shared" si="9"/>
        <v>-1.157732123915157</v>
      </c>
      <c r="I189" s="21">
        <f>[1]!EM_S_STM07_IS(A189,"60","2015-12-31","1")/1000000</f>
        <v>115.5815126</v>
      </c>
      <c r="J189" s="21">
        <f>[1]!EM_S_STM07_IS(A189,"60","2016-12-31","1")/1000000</f>
        <v>303.00542358999996</v>
      </c>
      <c r="K189" s="21">
        <f>[1]!EM_S_STM07_IS(A189,"60","2017-12-31","1")/1000000</f>
        <v>1246.0341550399999</v>
      </c>
      <c r="L189" s="3">
        <f t="shared" si="10"/>
        <v>0.621573440024352</v>
      </c>
      <c r="M189" s="3">
        <f t="shared" si="11"/>
        <v>2.1122503362382803</v>
      </c>
      <c r="O189" s="80">
        <f>[1]!EM_S_VAL_PE_TTM(A189,"2018-05-21")</f>
        <v>16.172164068903299</v>
      </c>
      <c r="P189" s="21">
        <f>[1]!EM_S_VAL_PE_TTM(A189,"2016-12-31")</f>
        <v>132.21751713945599</v>
      </c>
      <c r="Q189" s="21">
        <f>[1]!EM_S_VAL_PE_TTM(A189,"2015-12-31")</f>
        <v>-204.44191488039499</v>
      </c>
      <c r="R189" s="21">
        <f>[1]!EM_S_VAL_PE_TTM(A189,"2014-12-31")</f>
        <v>45.6584526053594</v>
      </c>
      <c r="S189" s="21">
        <f>[1]!EM_S_VAL_PE_TTM(A189,"2013-12-31")</f>
        <v>23.884570639571901</v>
      </c>
    </row>
    <row r="190" spans="1:19" x14ac:dyDescent="0.2">
      <c r="A190" s="19" t="s">
        <v>418</v>
      </c>
      <c r="B190" s="19" t="s">
        <v>419</v>
      </c>
      <c r="C190" t="str">
        <f>[1]!EM_S_INFO_INDUSTRY_SW2014(A190,"3")</f>
        <v>生物制品</v>
      </c>
      <c r="D190" s="20">
        <f>[1]!EM_S_STM07_IS(A190,"83","2015-12-31","1")/1000000</f>
        <v>12608.64831438</v>
      </c>
      <c r="E190" s="20">
        <f>[1]!EM_S_STM07_IS(A190,"83","2016-12-31","1")/1000000</f>
        <v>14628.820443069999</v>
      </c>
      <c r="F190" s="20">
        <f>[1]!EM_S_STM07_IS(A190,"83","2017-12-31","1")/1000000</f>
        <v>18533.555418419997</v>
      </c>
      <c r="G190" s="3">
        <f t="shared" si="8"/>
        <v>-0.83977885033195676</v>
      </c>
      <c r="H190" s="3">
        <f t="shared" si="9"/>
        <v>-0.73307930119548637</v>
      </c>
      <c r="I190" s="21">
        <f>[1]!EM_S_STM07_IS(A190,"60","2015-12-31","1")/1000000</f>
        <v>2870.6608543699999</v>
      </c>
      <c r="J190" s="21">
        <f>[1]!EM_S_STM07_IS(A190,"60","2016-12-31","1")/1000000</f>
        <v>3221.3417956999997</v>
      </c>
      <c r="K190" s="21">
        <f>[1]!EM_S_STM07_IS(A190,"60","2017-12-31","1")/1000000</f>
        <v>3585.2589436500002</v>
      </c>
      <c r="L190" s="3">
        <f t="shared" si="10"/>
        <v>-0.8778396476908239</v>
      </c>
      <c r="M190" s="3">
        <f t="shared" si="11"/>
        <v>-0.88702932782985822</v>
      </c>
      <c r="O190" s="80">
        <f>[1]!EM_S_VAL_PE_TTM(A190,"2018-05-21")</f>
        <v>35.168445960421899</v>
      </c>
      <c r="P190" s="21">
        <f>[1]!EM_S_VAL_PE_TTM(A190,"2016-12-31")</f>
        <v>20.346521039953402</v>
      </c>
      <c r="Q190" s="21">
        <f>[1]!EM_S_VAL_PE_TTM(A190,"2015-12-31")</f>
        <v>22.376254840348398</v>
      </c>
      <c r="R190" s="21">
        <f>[1]!EM_S_VAL_PE_TTM(A190,"2014-12-31")</f>
        <v>18.398322015517</v>
      </c>
      <c r="S190" s="21">
        <f>[1]!EM_S_VAL_PE_TTM(A190,"2013-12-31")</f>
        <v>23.6000102888502</v>
      </c>
    </row>
    <row r="191" spans="1:19" x14ac:dyDescent="0.2">
      <c r="A191" s="19" t="s">
        <v>420</v>
      </c>
      <c r="B191" s="19" t="s">
        <v>421</v>
      </c>
      <c r="C191" t="str">
        <f>[1]!EM_S_INFO_INDUSTRY_SW2014(A191,"3")</f>
        <v>中药</v>
      </c>
      <c r="D191" s="20">
        <f>[1]!EM_S_STM07_IS(A191,"83","2015-12-31","1")/1000000</f>
        <v>1382.7558156099999</v>
      </c>
      <c r="E191" s="20">
        <f>[1]!EM_S_STM07_IS(A191,"83","2016-12-31","1")/1000000</f>
        <v>796.80669151999996</v>
      </c>
      <c r="F191" s="20">
        <f>[1]!EM_S_STM07_IS(A191,"83","2017-12-31","1")/1000000</f>
        <v>915.62571776000004</v>
      </c>
      <c r="G191" s="3">
        <f t="shared" si="8"/>
        <v>-1.4237545902719706</v>
      </c>
      <c r="H191" s="3">
        <f t="shared" si="9"/>
        <v>-0.8508809884448395</v>
      </c>
      <c r="I191" s="21">
        <f>[1]!EM_S_STM07_IS(A191,"60","2015-12-31","1")/1000000</f>
        <v>90.737288919999997</v>
      </c>
      <c r="J191" s="21">
        <f>[1]!EM_S_STM07_IS(A191,"60","2016-12-31","1")/1000000</f>
        <v>199.39709530000002</v>
      </c>
      <c r="K191" s="21">
        <f>[1]!EM_S_STM07_IS(A191,"60","2017-12-31","1")/1000000</f>
        <v>234.29087759999999</v>
      </c>
      <c r="L191" s="3">
        <f t="shared" si="10"/>
        <v>0.19752097151372583</v>
      </c>
      <c r="M191" s="3">
        <f t="shared" si="11"/>
        <v>-0.82500355761200517</v>
      </c>
      <c r="O191" s="80">
        <f>[1]!EM_S_VAL_PE_TTM(A191,"2018-05-21")</f>
        <v>32.006661743560301</v>
      </c>
      <c r="P191" s="21">
        <f>[1]!EM_S_VAL_PE_TTM(A191,"2016-12-31")</f>
        <v>54.248418595820802</v>
      </c>
      <c r="Q191" s="21">
        <f>[1]!EM_S_VAL_PE_TTM(A191,"2015-12-31")</f>
        <v>117.00773899249501</v>
      </c>
      <c r="R191" s="21">
        <f>[1]!EM_S_VAL_PE_TTM(A191,"2014-12-31")</f>
        <v>122.850344542645</v>
      </c>
      <c r="S191" s="21">
        <f>[1]!EM_S_VAL_PE_TTM(A191,"2013-12-31")</f>
        <v>128.93058181071501</v>
      </c>
    </row>
    <row r="192" spans="1:19" x14ac:dyDescent="0.2">
      <c r="A192" s="19" t="s">
        <v>422</v>
      </c>
      <c r="B192" s="19" t="s">
        <v>423</v>
      </c>
      <c r="C192" t="str">
        <f>[1]!EM_S_INFO_INDUSTRY_SW2014(A192,"3")</f>
        <v>化学原料药</v>
      </c>
      <c r="D192" s="20">
        <f>[1]!EM_S_STM07_IS(A192,"83","2015-12-31","1")/1000000</f>
        <v>4496.6623788199995</v>
      </c>
      <c r="E192" s="20">
        <f>[1]!EM_S_STM07_IS(A192,"83","2016-12-31","1")/1000000</f>
        <v>5279.2040310699995</v>
      </c>
      <c r="F192" s="20">
        <f>[1]!EM_S_STM07_IS(A192,"83","2017-12-31","1")/1000000</f>
        <v>5692.5803654399997</v>
      </c>
      <c r="G192" s="3">
        <f t="shared" si="8"/>
        <v>-0.8259727801811636</v>
      </c>
      <c r="H192" s="3">
        <f t="shared" si="9"/>
        <v>-0.92169722330542014</v>
      </c>
      <c r="I192" s="21">
        <f>[1]!EM_S_STM07_IS(A192,"60","2015-12-31","1")/1000000</f>
        <v>158.22313633000002</v>
      </c>
      <c r="J192" s="21">
        <f>[1]!EM_S_STM07_IS(A192,"60","2016-12-31","1")/1000000</f>
        <v>444.34196570999995</v>
      </c>
      <c r="K192" s="21">
        <f>[1]!EM_S_STM07_IS(A192,"60","2017-12-31","1")/1000000</f>
        <v>239.54098106999999</v>
      </c>
      <c r="L192" s="3">
        <f t="shared" si="10"/>
        <v>0.80832485069220672</v>
      </c>
      <c r="M192" s="3">
        <f t="shared" si="11"/>
        <v>-1.4609084904072811</v>
      </c>
      <c r="O192" s="80">
        <f>[1]!EM_S_VAL_PE_TTM(A192,"2018-05-21")</f>
        <v>23.275527404105201</v>
      </c>
      <c r="P192" s="21">
        <f>[1]!EM_S_VAL_PE_TTM(A192,"2016-12-31")</f>
        <v>32.303070125585897</v>
      </c>
      <c r="Q192" s="21">
        <f>[1]!EM_S_VAL_PE_TTM(A192,"2015-12-31")</f>
        <v>188.148598195924</v>
      </c>
      <c r="R192" s="21">
        <f>[1]!EM_S_VAL_PE_TTM(A192,"2014-12-31")</f>
        <v>31.173426338359199</v>
      </c>
      <c r="S192" s="21">
        <f>[1]!EM_S_VAL_PE_TTM(A192,"2013-12-31")</f>
        <v>17.788514465998102</v>
      </c>
    </row>
    <row r="193" spans="1:19" x14ac:dyDescent="0.2">
      <c r="A193" s="19" t="s">
        <v>424</v>
      </c>
      <c r="B193" s="19" t="s">
        <v>425</v>
      </c>
      <c r="C193" t="str">
        <f>[1]!EM_S_INFO_INDUSTRY_SW2014(A193,"3")</f>
        <v>中药</v>
      </c>
      <c r="D193" s="20">
        <f>[1]!EM_S_STM07_IS(A193,"83","2015-12-31","1")/1000000</f>
        <v>1017.38081181</v>
      </c>
      <c r="E193" s="20">
        <f>[1]!EM_S_STM07_IS(A193,"83","2016-12-31","1")/1000000</f>
        <v>953.30651366999996</v>
      </c>
      <c r="F193" s="20">
        <f>[1]!EM_S_STM07_IS(A193,"83","2017-12-31","1")/1000000</f>
        <v>1168.3905397200001</v>
      </c>
      <c r="G193" s="3">
        <f t="shared" si="8"/>
        <v>-1.0629796605127699</v>
      </c>
      <c r="H193" s="3">
        <f t="shared" si="9"/>
        <v>-0.77438103803363456</v>
      </c>
      <c r="I193" s="21">
        <f>[1]!EM_S_STM07_IS(A193,"60","2015-12-31","1")/1000000</f>
        <v>4.4057417399999999</v>
      </c>
      <c r="J193" s="21">
        <f>[1]!EM_S_STM07_IS(A193,"60","2016-12-31","1")/1000000</f>
        <v>1.85330152</v>
      </c>
      <c r="K193" s="21">
        <f>[1]!EM_S_STM07_IS(A193,"60","2017-12-31","1")/1000000</f>
        <v>7.3679899500000001</v>
      </c>
      <c r="L193" s="3">
        <f t="shared" si="10"/>
        <v>-1.5793440402614247</v>
      </c>
      <c r="M193" s="3">
        <f t="shared" si="11"/>
        <v>1.9756023887575505</v>
      </c>
      <c r="O193" s="80">
        <f>[1]!EM_S_VAL_PE_TTM(A193,"2018-05-21")</f>
        <v>514.98141559921396</v>
      </c>
      <c r="P193" s="21">
        <f>[1]!EM_S_VAL_PE_TTM(A193,"2016-12-31")</f>
        <v>854.72853945918303</v>
      </c>
      <c r="Q193" s="21">
        <f>[1]!EM_S_VAL_PE_TTM(A193,"2015-12-31")</f>
        <v>235.82996799595301</v>
      </c>
      <c r="R193" s="21">
        <f>[1]!EM_S_VAL_PE_TTM(A193,"2014-12-31")</f>
        <v>130.23198751165199</v>
      </c>
      <c r="S193" s="21">
        <f>[1]!EM_S_VAL_PE_TTM(A193,"2013-12-31")</f>
        <v>105.636308473901</v>
      </c>
    </row>
    <row r="194" spans="1:19" x14ac:dyDescent="0.2">
      <c r="A194" s="19" t="s">
        <v>426</v>
      </c>
      <c r="B194" s="19" t="s">
        <v>427</v>
      </c>
      <c r="C194" t="str">
        <f>[1]!EM_S_INFO_INDUSTRY_SW2014(A194,"3")</f>
        <v>化学制剂</v>
      </c>
      <c r="D194" s="20">
        <f>[1]!EM_S_STM07_IS(A194,"83","2015-12-31","1")/1000000</f>
        <v>2761.47818349</v>
      </c>
      <c r="E194" s="20">
        <f>[1]!EM_S_STM07_IS(A194,"83","2016-12-31","1")/1000000</f>
        <v>2856.9233460199998</v>
      </c>
      <c r="F194" s="20">
        <f>[1]!EM_S_STM07_IS(A194,"83","2017-12-31","1")/1000000</f>
        <v>1696.86691533</v>
      </c>
      <c r="G194" s="3">
        <f t="shared" ref="G194:G257" si="12">(E194-D194)/ABS(D194)-1</f>
        <v>-0.96543693044521006</v>
      </c>
      <c r="H194" s="3">
        <f t="shared" ref="H194:H257" si="13">(F194-E194)/ABS(E194)-1</f>
        <v>-1.4060509471862739</v>
      </c>
      <c r="I194" s="21">
        <f>[1]!EM_S_STM07_IS(A194,"60","2015-12-31","1")/1000000</f>
        <v>36.36574306</v>
      </c>
      <c r="J194" s="21">
        <f>[1]!EM_S_STM07_IS(A194,"60","2016-12-31","1")/1000000</f>
        <v>-337.46954976000001</v>
      </c>
      <c r="K194" s="21">
        <f>[1]!EM_S_STM07_IS(A194,"60","2017-12-31","1")/1000000</f>
        <v>38.257983179999997</v>
      </c>
      <c r="L194" s="3">
        <f t="shared" ref="L194:L257" si="14">(J194-I194)/ABS(I194)-1</f>
        <v>-11.279874996729959</v>
      </c>
      <c r="M194" s="3">
        <f t="shared" ref="M194:M257" si="15">(K194-J194)/ABS(J194)-1</f>
        <v>0.11336721552272833</v>
      </c>
      <c r="O194" s="80">
        <f>[1]!EM_S_VAL_PE_TTM(A194,"2018-05-21")</f>
        <v>69.414330279083202</v>
      </c>
      <c r="P194" s="21">
        <f>[1]!EM_S_VAL_PE_TTM(A194,"2016-12-31")</f>
        <v>261.29266017185103</v>
      </c>
      <c r="Q194" s="21">
        <f>[1]!EM_S_VAL_PE_TTM(A194,"2015-12-31")</f>
        <v>-11.8979360043221</v>
      </c>
      <c r="R194" s="21">
        <f>[1]!EM_S_VAL_PE_TTM(A194,"2014-12-31")</f>
        <v>-27.219197576939699</v>
      </c>
      <c r="S194" s="21">
        <f>[1]!EM_S_VAL_PE_TTM(A194,"2013-12-31")</f>
        <v>-21.2966382860807</v>
      </c>
    </row>
    <row r="195" spans="1:19" x14ac:dyDescent="0.2">
      <c r="A195" s="19" t="s">
        <v>428</v>
      </c>
      <c r="B195" s="19" t="s">
        <v>429</v>
      </c>
      <c r="C195" t="str">
        <f>[1]!EM_S_INFO_INDUSTRY_SW2014(A195,"3")</f>
        <v>中药</v>
      </c>
      <c r="D195" s="20">
        <f>[1]!EM_S_STM07_IS(A195,"83","2015-12-31","1")/1000000</f>
        <v>1343.0851457900001</v>
      </c>
      <c r="E195" s="20">
        <f>[1]!EM_S_STM07_IS(A195,"83","2016-12-31","1")/1000000</f>
        <v>1670.0619920499998</v>
      </c>
      <c r="F195" s="20">
        <f>[1]!EM_S_STM07_IS(A195,"83","2017-12-31","1")/1000000</f>
        <v>2047.7092766400001</v>
      </c>
      <c r="G195" s="3">
        <f t="shared" si="12"/>
        <v>-0.75654793943263177</v>
      </c>
      <c r="H195" s="3">
        <f t="shared" si="13"/>
        <v>-0.77387229552692327</v>
      </c>
      <c r="I195" s="21">
        <f>[1]!EM_S_STM07_IS(A195,"60","2015-12-31","1")/1000000</f>
        <v>520.05950042999996</v>
      </c>
      <c r="J195" s="21">
        <f>[1]!EM_S_STM07_IS(A195,"60","2016-12-31","1")/1000000</f>
        <v>489.32828615</v>
      </c>
      <c r="K195" s="21">
        <f>[1]!EM_S_STM07_IS(A195,"60","2017-12-31","1")/1000000</f>
        <v>604.90948014000003</v>
      </c>
      <c r="L195" s="3">
        <f t="shared" si="14"/>
        <v>-1.0590917274938552</v>
      </c>
      <c r="M195" s="3">
        <f t="shared" si="15"/>
        <v>-0.76379621358212368</v>
      </c>
      <c r="O195" s="80">
        <f>[1]!EM_S_VAL_PE_TTM(A195,"2018-05-21")</f>
        <v>23.3774250578502</v>
      </c>
      <c r="P195" s="21">
        <f>[1]!EM_S_VAL_PE_TTM(A195,"2016-12-31")</f>
        <v>44.904872934082398</v>
      </c>
      <c r="Q195" s="21">
        <f>[1]!EM_S_VAL_PE_TTM(A195,"2015-12-31")</f>
        <v>17.501015272279101</v>
      </c>
      <c r="R195" s="21">
        <f>[1]!EM_S_VAL_PE_TTM(A195,"2014-12-31")</f>
        <v>20.595661504743099</v>
      </c>
      <c r="S195" s="21">
        <f>[1]!EM_S_VAL_PE_TTM(A195,"2013-12-31")</f>
        <v>18.396755649879299</v>
      </c>
    </row>
    <row r="196" spans="1:19" x14ac:dyDescent="0.2">
      <c r="A196" s="19" t="s">
        <v>430</v>
      </c>
      <c r="B196" s="19" t="s">
        <v>431</v>
      </c>
      <c r="C196" t="str">
        <f>[1]!EM_S_INFO_INDUSTRY_SW2014(A196,"3")</f>
        <v>化学原料药</v>
      </c>
      <c r="D196" s="20">
        <f>[1]!EM_S_STM07_IS(A196,"83","2015-12-31","1")/1000000</f>
        <v>8767.4281401000007</v>
      </c>
      <c r="E196" s="20">
        <f>[1]!EM_S_STM07_IS(A196,"83","2016-12-31","1")/1000000</f>
        <v>9733.4234601000007</v>
      </c>
      <c r="F196" s="20">
        <f>[1]!EM_S_STM07_IS(A196,"83","2017-12-31","1")/1000000</f>
        <v>10571.526723159999</v>
      </c>
      <c r="G196" s="3">
        <f t="shared" si="12"/>
        <v>-0.88981999001716572</v>
      </c>
      <c r="H196" s="3">
        <f t="shared" si="13"/>
        <v>-0.91389429767485042</v>
      </c>
      <c r="I196" s="21">
        <f>[1]!EM_S_STM07_IS(A196,"60","2015-12-31","1")/1000000</f>
        <v>126.30067226999999</v>
      </c>
      <c r="J196" s="21">
        <f>[1]!EM_S_STM07_IS(A196,"60","2016-12-31","1")/1000000</f>
        <v>61.852851799999996</v>
      </c>
      <c r="K196" s="21">
        <f>[1]!EM_S_STM07_IS(A196,"60","2017-12-31","1")/1000000</f>
        <v>231.56622325000001</v>
      </c>
      <c r="L196" s="3">
        <f t="shared" si="14"/>
        <v>-1.5102729804337565</v>
      </c>
      <c r="M196" s="3">
        <f t="shared" si="15"/>
        <v>1.7438245207959842</v>
      </c>
      <c r="O196" s="80">
        <f>[1]!EM_S_VAL_PE_TTM(A196,"2018-05-21")</f>
        <v>910.70849002375201</v>
      </c>
      <c r="P196" s="21">
        <f>[1]!EM_S_VAL_PE_TTM(A196,"2016-12-31")</f>
        <v>316.314682493134</v>
      </c>
      <c r="Q196" s="21">
        <f>[1]!EM_S_VAL_PE_TTM(A196,"2015-12-31")</f>
        <v>179.424425235076</v>
      </c>
      <c r="R196" s="21">
        <f>[1]!EM_S_VAL_PE_TTM(A196,"2014-12-31")</f>
        <v>51.896658103463302</v>
      </c>
      <c r="S196" s="21">
        <f>[1]!EM_S_VAL_PE_TTM(A196,"2013-12-31")</f>
        <v>46.404632658047497</v>
      </c>
    </row>
    <row r="197" spans="1:19" x14ac:dyDescent="0.2">
      <c r="A197" s="19" t="s">
        <v>432</v>
      </c>
      <c r="B197" s="19" t="s">
        <v>433</v>
      </c>
      <c r="C197" t="str">
        <f>[1]!EM_S_INFO_INDUSTRY_SW2014(A197,"3")</f>
        <v>医药商业</v>
      </c>
      <c r="D197" s="20">
        <f>[1]!EM_S_STM07_IS(A197,"83","2015-12-31","1")/1000000</f>
        <v>881.27911486000005</v>
      </c>
      <c r="E197" s="20">
        <f>[1]!EM_S_STM07_IS(A197,"83","2016-12-31","1")/1000000</f>
        <v>906.05854909000004</v>
      </c>
      <c r="F197" s="20">
        <f>[1]!EM_S_STM07_IS(A197,"83","2017-12-31","1")/1000000</f>
        <v>962.10157283000001</v>
      </c>
      <c r="G197" s="3">
        <f t="shared" si="12"/>
        <v>-0.97188242202479014</v>
      </c>
      <c r="H197" s="3">
        <f t="shared" si="13"/>
        <v>-0.93814635511547595</v>
      </c>
      <c r="I197" s="21">
        <f>[1]!EM_S_STM07_IS(A197,"60","2015-12-31","1")/1000000</f>
        <v>19.546374530000001</v>
      </c>
      <c r="J197" s="21">
        <f>[1]!EM_S_STM07_IS(A197,"60","2016-12-31","1")/1000000</f>
        <v>20.683388879999999</v>
      </c>
      <c r="K197" s="21">
        <f>[1]!EM_S_STM07_IS(A197,"60","2017-12-31","1")/1000000</f>
        <v>38.801436020000004</v>
      </c>
      <c r="L197" s="3">
        <f t="shared" si="14"/>
        <v>-0.94182991079727374</v>
      </c>
      <c r="M197" s="3">
        <f t="shared" si="15"/>
        <v>-0.12402908222068854</v>
      </c>
      <c r="O197" s="80">
        <f>[1]!EM_S_VAL_PE_TTM(A197,"2018-05-21")</f>
        <v>57.6274549203699</v>
      </c>
      <c r="P197" s="21">
        <f>[1]!EM_S_VAL_PE_TTM(A197,"2016-12-31")</f>
        <v>288.85070423956603</v>
      </c>
      <c r="Q197" s="21">
        <f>[1]!EM_S_VAL_PE_TTM(A197,"2015-12-31")</f>
        <v>440.85131251440703</v>
      </c>
      <c r="R197" s="21">
        <f>[1]!EM_S_VAL_PE_TTM(A197,"2014-12-31")</f>
        <v>65.7598993085996</v>
      </c>
      <c r="S197" s="21">
        <f>[1]!EM_S_VAL_PE_TTM(A197,"2013-12-31")</f>
        <v>172.82713966649101</v>
      </c>
    </row>
    <row r="198" spans="1:19" x14ac:dyDescent="0.2">
      <c r="A198" s="19" t="s">
        <v>434</v>
      </c>
      <c r="B198" s="19" t="s">
        <v>435</v>
      </c>
      <c r="C198" t="str">
        <f>[1]!EM_S_INFO_INDUSTRY_SW2014(A198,"3")</f>
        <v>化学制剂</v>
      </c>
      <c r="D198" s="20">
        <f>[1]!EM_S_STM07_IS(A198,"83","2015-12-31","1")/1000000</f>
        <v>9315.960168399999</v>
      </c>
      <c r="E198" s="20">
        <f>[1]!EM_S_STM07_IS(A198,"83","2016-12-31","1")/1000000</f>
        <v>11093.724121180001</v>
      </c>
      <c r="F198" s="20">
        <f>[1]!EM_S_STM07_IS(A198,"83","2017-12-31","1")/1000000</f>
        <v>13835.629369979999</v>
      </c>
      <c r="G198" s="3">
        <f t="shared" si="12"/>
        <v>-0.80917007794749618</v>
      </c>
      <c r="H198" s="3">
        <f t="shared" si="13"/>
        <v>-0.75284176721456531</v>
      </c>
      <c r="I198" s="21">
        <f>[1]!EM_S_STM07_IS(A198,"60","2015-12-31","1")/1000000</f>
        <v>2223.9697918699999</v>
      </c>
      <c r="J198" s="21">
        <f>[1]!EM_S_STM07_IS(A198,"60","2016-12-31","1")/1000000</f>
        <v>2634.1947965500003</v>
      </c>
      <c r="K198" s="21">
        <f>[1]!EM_S_STM07_IS(A198,"60","2017-12-31","1")/1000000</f>
        <v>3292.9533039600001</v>
      </c>
      <c r="L198" s="3">
        <f t="shared" si="14"/>
        <v>-0.81554380541515026</v>
      </c>
      <c r="M198" s="3">
        <f t="shared" si="15"/>
        <v>-0.74992035202834106</v>
      </c>
      <c r="O198" s="80">
        <f>[1]!EM_S_VAL_PE_TTM(A198,"2018-05-21")</f>
        <v>77.507730057960103</v>
      </c>
      <c r="P198" s="21">
        <f>[1]!EM_S_VAL_PE_TTM(A198,"2016-12-31")</f>
        <v>42.241740476431602</v>
      </c>
      <c r="Q198" s="21">
        <f>[1]!EM_S_VAL_PE_TTM(A198,"2015-12-31")</f>
        <v>48.774621770242398</v>
      </c>
      <c r="R198" s="21">
        <f>[1]!EM_S_VAL_PE_TTM(A198,"2014-12-31")</f>
        <v>39.438451782401302</v>
      </c>
      <c r="S198" s="21">
        <f>[1]!EM_S_VAL_PE_TTM(A198,"2013-12-31")</f>
        <v>43.095709331886297</v>
      </c>
    </row>
    <row r="199" spans="1:19" x14ac:dyDescent="0.2">
      <c r="A199" s="19" t="s">
        <v>436</v>
      </c>
      <c r="B199" s="19" t="s">
        <v>437</v>
      </c>
      <c r="C199" t="str">
        <f>[1]!EM_S_INFO_INDUSTRY_SW2014(A199,"3")</f>
        <v>中药</v>
      </c>
      <c r="D199" s="20">
        <f>[1]!EM_S_STM07_IS(A199,"83","2015-12-31","1")/1000000</f>
        <v>1070.7671937800001</v>
      </c>
      <c r="E199" s="20">
        <f>[1]!EM_S_STM07_IS(A199,"83","2016-12-31","1")/1000000</f>
        <v>1439.31347282</v>
      </c>
      <c r="F199" s="20">
        <f>[1]!EM_S_STM07_IS(A199,"83","2017-12-31","1")/1000000</f>
        <v>1848.52508519</v>
      </c>
      <c r="G199" s="3">
        <f t="shared" si="12"/>
        <v>-0.65581100991807051</v>
      </c>
      <c r="H199" s="3">
        <f t="shared" si="13"/>
        <v>-0.71568972284526389</v>
      </c>
      <c r="I199" s="21">
        <f>[1]!EM_S_STM07_IS(A199,"60","2015-12-31","1")/1000000</f>
        <v>133.70617743</v>
      </c>
      <c r="J199" s="21">
        <f>[1]!EM_S_STM07_IS(A199,"60","2016-12-31","1")/1000000</f>
        <v>347.72430901999996</v>
      </c>
      <c r="K199" s="21">
        <f>[1]!EM_S_STM07_IS(A199,"60","2017-12-31","1")/1000000</f>
        <v>224.92775623</v>
      </c>
      <c r="L199" s="3">
        <f t="shared" si="14"/>
        <v>0.60066001215273812</v>
      </c>
      <c r="M199" s="3">
        <f t="shared" si="15"/>
        <v>-1.353143423121842</v>
      </c>
      <c r="O199" s="80">
        <f>[1]!EM_S_VAL_PE_TTM(A199,"2018-05-21")</f>
        <v>26.6953983038335</v>
      </c>
      <c r="P199" s="21">
        <f>[1]!EM_S_VAL_PE_TTM(A199,"2016-12-31")</f>
        <v>20.684193645558999</v>
      </c>
      <c r="Q199" s="21">
        <f>[1]!EM_S_VAL_PE_TTM(A199,"2015-12-31")</f>
        <v>58.537120209042101</v>
      </c>
      <c r="R199" s="21">
        <f>[1]!EM_S_VAL_PE_TTM(A199,"2014-12-31")</f>
        <v>60.093735586574297</v>
      </c>
      <c r="S199" s="21">
        <f>[1]!EM_S_VAL_PE_TTM(A199,"2013-12-31")</f>
        <v>33.441434755024297</v>
      </c>
    </row>
    <row r="200" spans="1:19" x14ac:dyDescent="0.2">
      <c r="A200" s="19" t="s">
        <v>438</v>
      </c>
      <c r="B200" s="19" t="s">
        <v>439</v>
      </c>
      <c r="C200" t="str">
        <f>[1]!EM_S_INFO_INDUSTRY_SW2014(A200,"3")</f>
        <v>中药</v>
      </c>
      <c r="D200" s="20">
        <f>[1]!EM_S_STM07_IS(A200,"83","2015-12-31","1")/1000000</f>
        <v>7080.5522381800001</v>
      </c>
      <c r="E200" s="20">
        <f>[1]!EM_S_STM07_IS(A200,"83","2016-12-31","1")/1000000</f>
        <v>6178.8217960399998</v>
      </c>
      <c r="F200" s="20">
        <f>[1]!EM_S_STM07_IS(A200,"83","2017-12-31","1")/1000000</f>
        <v>5689.24249607</v>
      </c>
      <c r="G200" s="3">
        <f t="shared" si="12"/>
        <v>-1.1273531232885563</v>
      </c>
      <c r="H200" s="3">
        <f t="shared" si="13"/>
        <v>-1.0792350574479701</v>
      </c>
      <c r="I200" s="21">
        <f>[1]!EM_S_STM07_IS(A200,"60","2015-12-31","1")/1000000</f>
        <v>457.86810682999999</v>
      </c>
      <c r="J200" s="21">
        <f>[1]!EM_S_STM07_IS(A200,"60","2016-12-31","1")/1000000</f>
        <v>407.61185179</v>
      </c>
      <c r="K200" s="21">
        <f>[1]!EM_S_STM07_IS(A200,"60","2017-12-31","1")/1000000</f>
        <v>473.26060767000001</v>
      </c>
      <c r="L200" s="3">
        <f t="shared" si="14"/>
        <v>-1.1097614231922457</v>
      </c>
      <c r="M200" s="3">
        <f t="shared" si="15"/>
        <v>-0.83894296598171048</v>
      </c>
      <c r="O200" s="80">
        <f>[1]!EM_S_VAL_PE_TTM(A200,"2018-05-21")</f>
        <v>29.9829739301038</v>
      </c>
      <c r="P200" s="21">
        <f>[1]!EM_S_VAL_PE_TTM(A200,"2016-12-31")</f>
        <v>28.794470033056601</v>
      </c>
      <c r="Q200" s="21">
        <f>[1]!EM_S_VAL_PE_TTM(A200,"2015-12-31")</f>
        <v>37.350771918948801</v>
      </c>
      <c r="R200" s="21">
        <f>[1]!EM_S_VAL_PE_TTM(A200,"2014-12-31")</f>
        <v>30.342987435351901</v>
      </c>
      <c r="S200" s="21">
        <f>[1]!EM_S_VAL_PE_TTM(A200,"2013-12-31")</f>
        <v>30.403429911116099</v>
      </c>
    </row>
    <row r="201" spans="1:19" x14ac:dyDescent="0.2">
      <c r="A201" s="19" t="s">
        <v>440</v>
      </c>
      <c r="B201" s="19" t="s">
        <v>441</v>
      </c>
      <c r="C201" t="str">
        <f>[1]!EM_S_INFO_INDUSTRY_SW2014(A201,"3")</f>
        <v>中药</v>
      </c>
      <c r="D201" s="20">
        <f>[1]!EM_S_STM07_IS(A201,"83","2015-12-31","1")/1000000</f>
        <v>19124.658298900002</v>
      </c>
      <c r="E201" s="20">
        <f>[1]!EM_S_STM07_IS(A201,"83","2016-12-31","1")/1000000</f>
        <v>20035.681499369999</v>
      </c>
      <c r="F201" s="20">
        <f>[1]!EM_S_STM07_IS(A201,"83","2017-12-31","1")/1000000</f>
        <v>20954.22518953</v>
      </c>
      <c r="G201" s="3">
        <f t="shared" si="12"/>
        <v>-0.95236394887523834</v>
      </c>
      <c r="H201" s="3">
        <f t="shared" si="13"/>
        <v>-0.95415460710987632</v>
      </c>
      <c r="I201" s="21">
        <f>[1]!EM_S_STM07_IS(A201,"60","2015-12-31","1")/1000000</f>
        <v>1345.2869721900001</v>
      </c>
      <c r="J201" s="21">
        <f>[1]!EM_S_STM07_IS(A201,"60","2016-12-31","1")/1000000</f>
        <v>1558.6739951700001</v>
      </c>
      <c r="K201" s="21">
        <f>[1]!EM_S_STM07_IS(A201,"60","2017-12-31","1")/1000000</f>
        <v>2118.7556208999999</v>
      </c>
      <c r="L201" s="3">
        <f t="shared" si="14"/>
        <v>-0.84138178144056053</v>
      </c>
      <c r="M201" s="3">
        <f t="shared" si="15"/>
        <v>-0.6406678834281101</v>
      </c>
      <c r="O201" s="80">
        <f>[1]!EM_S_VAL_PE_TTM(A201,"2018-05-21")</f>
        <v>27.8174516284205</v>
      </c>
      <c r="P201" s="21">
        <f>[1]!EM_S_VAL_PE_TTM(A201,"2016-12-31")</f>
        <v>27.911831148073802</v>
      </c>
      <c r="Q201" s="21">
        <f>[1]!EM_S_VAL_PE_TTM(A201,"2015-12-31")</f>
        <v>30.110615724626001</v>
      </c>
      <c r="R201" s="21">
        <f>[1]!EM_S_VAL_PE_TTM(A201,"2014-12-31")</f>
        <v>31.577960798315502</v>
      </c>
      <c r="S201" s="21">
        <f>[1]!EM_S_VAL_PE_TTM(A201,"2013-12-31")</f>
        <v>64.109736424316395</v>
      </c>
    </row>
    <row r="202" spans="1:19" x14ac:dyDescent="0.2">
      <c r="A202" s="19" t="s">
        <v>442</v>
      </c>
      <c r="B202" s="19" t="s">
        <v>443</v>
      </c>
      <c r="C202" t="str">
        <f>[1]!EM_S_INFO_INDUSTRY_SW2014(A202,"3")</f>
        <v>中药</v>
      </c>
      <c r="D202" s="20">
        <f>[1]!EM_S_STM07_IS(A202,"83","2015-12-31","1")/1000000</f>
        <v>2065.6270726900002</v>
      </c>
      <c r="E202" s="20">
        <f>[1]!EM_S_STM07_IS(A202,"83","2016-12-31","1")/1000000</f>
        <v>1806.1101705999999</v>
      </c>
      <c r="F202" s="20">
        <f>[1]!EM_S_STM07_IS(A202,"83","2017-12-31","1")/1000000</f>
        <v>2558.5146213899998</v>
      </c>
      <c r="G202" s="3">
        <f t="shared" si="12"/>
        <v>-1.1256358931005099</v>
      </c>
      <c r="H202" s="3">
        <f t="shared" si="13"/>
        <v>-0.5834116528229023</v>
      </c>
      <c r="I202" s="21">
        <f>[1]!EM_S_STM07_IS(A202,"60","2015-12-31","1")/1000000</f>
        <v>218.04816359</v>
      </c>
      <c r="J202" s="21">
        <f>[1]!EM_S_STM07_IS(A202,"60","2016-12-31","1")/1000000</f>
        <v>27.040733120000002</v>
      </c>
      <c r="K202" s="21">
        <f>[1]!EM_S_STM07_IS(A202,"60","2017-12-31","1")/1000000</f>
        <v>199.82073238999999</v>
      </c>
      <c r="L202" s="3">
        <f t="shared" si="14"/>
        <v>-1.8759873384173729</v>
      </c>
      <c r="M202" s="3">
        <f t="shared" si="15"/>
        <v>5.3896196343215115</v>
      </c>
      <c r="O202" s="80">
        <f>[1]!EM_S_VAL_PE_TTM(A202,"2018-05-21")</f>
        <v>30.1370663707056</v>
      </c>
      <c r="P202" s="21">
        <f>[1]!EM_S_VAL_PE_TTM(A202,"2016-12-31")</f>
        <v>92.343896202837001</v>
      </c>
      <c r="Q202" s="21">
        <f>[1]!EM_S_VAL_PE_TTM(A202,"2015-12-31")</f>
        <v>51.776004230770603</v>
      </c>
      <c r="R202" s="21">
        <f>[1]!EM_S_VAL_PE_TTM(A202,"2014-12-31")</f>
        <v>39.7542071932236</v>
      </c>
      <c r="S202" s="21">
        <f>[1]!EM_S_VAL_PE_TTM(A202,"2013-12-31")</f>
        <v>27.292809625493199</v>
      </c>
    </row>
    <row r="203" spans="1:19" x14ac:dyDescent="0.2">
      <c r="A203" s="19" t="s">
        <v>444</v>
      </c>
      <c r="B203" s="19" t="s">
        <v>445</v>
      </c>
      <c r="C203" t="str">
        <f>[1]!EM_S_INFO_INDUSTRY_SW2014(A203,"3")</f>
        <v>化学制剂</v>
      </c>
      <c r="D203" s="20">
        <f>[1]!EM_S_STM07_IS(A203,"83","2015-12-31","1")/1000000</f>
        <v>8641.8913764099998</v>
      </c>
      <c r="E203" s="20">
        <f>[1]!EM_S_STM07_IS(A203,"83","2016-12-31","1")/1000000</f>
        <v>9721.5442397400002</v>
      </c>
      <c r="F203" s="20">
        <f>[1]!EM_S_STM07_IS(A203,"83","2017-12-31","1")/1000000</f>
        <v>10779.258187809999</v>
      </c>
      <c r="G203" s="3">
        <f t="shared" si="12"/>
        <v>-0.87506752673643207</v>
      </c>
      <c r="H203" s="3">
        <f t="shared" si="13"/>
        <v>-0.8911989780650027</v>
      </c>
      <c r="I203" s="21">
        <f>[1]!EM_S_STM07_IS(A203,"60","2015-12-31","1")/1000000</f>
        <v>821.79317489999994</v>
      </c>
      <c r="J203" s="21">
        <f>[1]!EM_S_STM07_IS(A203,"60","2016-12-31","1")/1000000</f>
        <v>974.40788196000005</v>
      </c>
      <c r="K203" s="21">
        <f>[1]!EM_S_STM07_IS(A203,"60","2017-12-31","1")/1000000</f>
        <v>4672.7308557299993</v>
      </c>
      <c r="L203" s="3">
        <f t="shared" si="14"/>
        <v>-0.81429061262455593</v>
      </c>
      <c r="M203" s="3">
        <f t="shared" si="15"/>
        <v>2.795456750956185</v>
      </c>
      <c r="O203" s="80">
        <f>[1]!EM_S_VAL_PE_TTM(A203,"2018-05-21")</f>
        <v>8.1911357914875893</v>
      </c>
      <c r="P203" s="21">
        <f>[1]!EM_S_VAL_PE_TTM(A203,"2016-12-31")</f>
        <v>45.571647895482002</v>
      </c>
      <c r="Q203" s="21">
        <f>[1]!EM_S_VAL_PE_TTM(A203,"2015-12-31")</f>
        <v>44.534976788951397</v>
      </c>
      <c r="R203" s="21">
        <f>[1]!EM_S_VAL_PE_TTM(A203,"2014-12-31")</f>
        <v>34.846762893023197</v>
      </c>
      <c r="S203" s="21">
        <f>[1]!EM_S_VAL_PE_TTM(A203,"2013-12-31")</f>
        <v>30.9032470325518</v>
      </c>
    </row>
    <row r="204" spans="1:19" x14ac:dyDescent="0.2">
      <c r="A204" s="19" t="s">
        <v>446</v>
      </c>
      <c r="B204" s="19" t="s">
        <v>447</v>
      </c>
      <c r="C204" t="str">
        <f>[1]!EM_S_INFO_INDUSTRY_SW2014(A204,"3")</f>
        <v>化学制剂</v>
      </c>
      <c r="D204" s="20">
        <f>[1]!EM_S_STM07_IS(A204,"83","2015-12-31","1")/1000000</f>
        <v>2682.2446902399997</v>
      </c>
      <c r="E204" s="20">
        <f>[1]!EM_S_STM07_IS(A204,"83","2016-12-31","1")/1000000</f>
        <v>9125.77477335</v>
      </c>
      <c r="F204" s="20">
        <f>[1]!EM_S_STM07_IS(A204,"83","2017-12-31","1")/1000000</f>
        <v>8517.7537263100003</v>
      </c>
      <c r="G204" s="3">
        <f t="shared" si="12"/>
        <v>1.4022901812636084</v>
      </c>
      <c r="H204" s="3">
        <f t="shared" si="13"/>
        <v>-1.0666267864527628</v>
      </c>
      <c r="I204" s="21">
        <f>[1]!EM_S_STM07_IS(A204,"60","2015-12-31","1")/1000000</f>
        <v>291.5548536</v>
      </c>
      <c r="J204" s="21">
        <f>[1]!EM_S_STM07_IS(A204,"60","2016-12-31","1")/1000000</f>
        <v>854.03153126999996</v>
      </c>
      <c r="K204" s="21">
        <f>[1]!EM_S_STM07_IS(A204,"60","2017-12-31","1")/1000000</f>
        <v>818.57212627000001</v>
      </c>
      <c r="L204" s="3">
        <f t="shared" si="14"/>
        <v>0.92923105455034682</v>
      </c>
      <c r="M204" s="3">
        <f t="shared" si="15"/>
        <v>-1.0415200185258611</v>
      </c>
      <c r="O204" s="80">
        <f>[1]!EM_S_VAL_PE_TTM(A204,"2018-05-21")</f>
        <v>25.565786099476199</v>
      </c>
      <c r="P204" s="21">
        <f>[1]!EM_S_VAL_PE_TTM(A204,"2016-12-31")</f>
        <v>50.080997329012</v>
      </c>
      <c r="Q204" s="21">
        <f>[1]!EM_S_VAL_PE_TTM(A204,"2015-12-31")</f>
        <v>51.9219894317037</v>
      </c>
      <c r="R204" s="21">
        <f>[1]!EM_S_VAL_PE_TTM(A204,"2014-12-31")</f>
        <v>35.567237489308198</v>
      </c>
      <c r="S204" s="21">
        <f>[1]!EM_S_VAL_PE_TTM(A204,"2013-12-31")</f>
        <v>35.9810863321892</v>
      </c>
    </row>
    <row r="205" spans="1:19" x14ac:dyDescent="0.2">
      <c r="A205" s="19" t="s">
        <v>448</v>
      </c>
      <c r="B205" s="19" t="s">
        <v>449</v>
      </c>
      <c r="C205" t="str">
        <f>[1]!EM_S_INFO_INDUSTRY_SW2014(A205,"3")</f>
        <v>中药</v>
      </c>
      <c r="D205" s="20">
        <f>[1]!EM_S_STM07_IS(A205,"83","2015-12-31","1")/1000000</f>
        <v>4915.6858738000001</v>
      </c>
      <c r="E205" s="20">
        <f>[1]!EM_S_STM07_IS(A205,"83","2016-12-31","1")/1000000</f>
        <v>5100.5971228599992</v>
      </c>
      <c r="F205" s="20">
        <f>[1]!EM_S_STM07_IS(A205,"83","2017-12-31","1")/1000000</f>
        <v>5852.2874325399998</v>
      </c>
      <c r="G205" s="3">
        <f t="shared" si="12"/>
        <v>-0.96238342851695358</v>
      </c>
      <c r="H205" s="3">
        <f t="shared" si="13"/>
        <v>-0.85262699806047137</v>
      </c>
      <c r="I205" s="21">
        <f>[1]!EM_S_STM07_IS(A205,"60","2015-12-31","1")/1000000</f>
        <v>431.31517497000004</v>
      </c>
      <c r="J205" s="21">
        <f>[1]!EM_S_STM07_IS(A205,"60","2016-12-31","1")/1000000</f>
        <v>409.51838139999995</v>
      </c>
      <c r="K205" s="21">
        <f>[1]!EM_S_STM07_IS(A205,"60","2017-12-31","1")/1000000</f>
        <v>335.28684744999998</v>
      </c>
      <c r="L205" s="3">
        <f t="shared" si="14"/>
        <v>-1.0505356519661433</v>
      </c>
      <c r="M205" s="3">
        <f t="shared" si="15"/>
        <v>-1.1812654506404043</v>
      </c>
      <c r="O205" s="80">
        <f>[1]!EM_S_VAL_PE_TTM(A205,"2018-05-21")</f>
        <v>23.4938074536805</v>
      </c>
      <c r="P205" s="21">
        <f>[1]!EM_S_VAL_PE_TTM(A205,"2016-12-31")</f>
        <v>24.2158210131707</v>
      </c>
      <c r="Q205" s="21">
        <f>[1]!EM_S_VAL_PE_TTM(A205,"2015-12-31")</f>
        <v>38.540246590261297</v>
      </c>
      <c r="R205" s="21">
        <f>[1]!EM_S_VAL_PE_TTM(A205,"2014-12-31")</f>
        <v>31.2240240000325</v>
      </c>
      <c r="S205" s="21">
        <f>[1]!EM_S_VAL_PE_TTM(A205,"2013-12-31")</f>
        <v>36.0583551004189</v>
      </c>
    </row>
    <row r="206" spans="1:19" x14ac:dyDescent="0.2">
      <c r="A206" s="19" t="s">
        <v>450</v>
      </c>
      <c r="B206" s="19" t="s">
        <v>451</v>
      </c>
      <c r="C206" t="str">
        <f>[1]!EM_S_INFO_INDUSTRY_SW2014(A206,"3")</f>
        <v>中药</v>
      </c>
      <c r="D206" s="20">
        <f>[1]!EM_S_STM07_IS(A206,"83","2015-12-31","1")/1000000</f>
        <v>1885.6746735199999</v>
      </c>
      <c r="E206" s="20">
        <f>[1]!EM_S_STM07_IS(A206,"83","2016-12-31","1")/1000000</f>
        <v>2308.9542697100001</v>
      </c>
      <c r="F206" s="20">
        <f>[1]!EM_S_STM07_IS(A206,"83","2017-12-31","1")/1000000</f>
        <v>3713.9539759499999</v>
      </c>
      <c r="G206" s="3">
        <f t="shared" si="12"/>
        <v>-0.77552883212889445</v>
      </c>
      <c r="H206" s="3">
        <f t="shared" si="13"/>
        <v>-0.39149955255871527</v>
      </c>
      <c r="I206" s="21">
        <f>[1]!EM_S_STM07_IS(A206,"60","2015-12-31","1")/1000000</f>
        <v>463.34056944000002</v>
      </c>
      <c r="J206" s="21">
        <f>[1]!EM_S_STM07_IS(A206,"60","2016-12-31","1")/1000000</f>
        <v>506.81743547000002</v>
      </c>
      <c r="K206" s="21">
        <f>[1]!EM_S_STM07_IS(A206,"60","2017-12-31","1")/1000000</f>
        <v>780.42644494000001</v>
      </c>
      <c r="L206" s="3">
        <f t="shared" si="14"/>
        <v>-0.90616650278962885</v>
      </c>
      <c r="M206" s="3">
        <f t="shared" si="15"/>
        <v>-0.46014286344299282</v>
      </c>
      <c r="O206" s="80">
        <f>[1]!EM_S_VAL_PE_TTM(A206,"2018-05-21")</f>
        <v>72.503069753710093</v>
      </c>
      <c r="P206" s="21">
        <f>[1]!EM_S_VAL_PE_TTM(A206,"2016-12-31")</f>
        <v>48.0808497229661</v>
      </c>
      <c r="Q206" s="21">
        <f>[1]!EM_S_VAL_PE_TTM(A206,"2015-12-31")</f>
        <v>53.911026080730899</v>
      </c>
      <c r="R206" s="21">
        <f>[1]!EM_S_VAL_PE_TTM(A206,"2014-12-31")</f>
        <v>37.772075533012497</v>
      </c>
      <c r="S206" s="21">
        <f>[1]!EM_S_VAL_PE_TTM(A206,"2013-12-31")</f>
        <v>35.871183151308998</v>
      </c>
    </row>
    <row r="207" spans="1:19" x14ac:dyDescent="0.2">
      <c r="A207" s="19" t="s">
        <v>452</v>
      </c>
      <c r="B207" s="19" t="s">
        <v>453</v>
      </c>
      <c r="C207" t="str">
        <f>[1]!EM_S_INFO_INDUSTRY_SW2014(A207,"3")</f>
        <v>中药</v>
      </c>
      <c r="D207" s="20">
        <f>[1]!EM_S_STM07_IS(A207,"83","2015-12-31","1")/1000000</f>
        <v>2446.6840746799999</v>
      </c>
      <c r="E207" s="20">
        <f>[1]!EM_S_STM07_IS(A207,"83","2016-12-31","1")/1000000</f>
        <v>2864.8855121900001</v>
      </c>
      <c r="F207" s="20">
        <f>[1]!EM_S_STM07_IS(A207,"83","2017-12-31","1")/1000000</f>
        <v>3182.74379232</v>
      </c>
      <c r="G207" s="3">
        <f t="shared" si="12"/>
        <v>-0.82907419807982508</v>
      </c>
      <c r="H207" s="3">
        <f t="shared" si="13"/>
        <v>-0.88905026788068053</v>
      </c>
      <c r="I207" s="21">
        <f>[1]!EM_S_STM07_IS(A207,"60","2015-12-31","1")/1000000</f>
        <v>88.338164810000009</v>
      </c>
      <c r="J207" s="21">
        <f>[1]!EM_S_STM07_IS(A207,"60","2016-12-31","1")/1000000</f>
        <v>173.36097130000002</v>
      </c>
      <c r="K207" s="21">
        <f>[1]!EM_S_STM07_IS(A207,"60","2017-12-31","1")/1000000</f>
        <v>246.65721984999999</v>
      </c>
      <c r="L207" s="3">
        <f t="shared" si="14"/>
        <v>-3.7530305583444723E-2</v>
      </c>
      <c r="M207" s="3">
        <f t="shared" si="15"/>
        <v>-0.57720444226652778</v>
      </c>
      <c r="O207" s="80">
        <f>[1]!EM_S_VAL_PE_TTM(A207,"2018-05-21")</f>
        <v>23.618518899338099</v>
      </c>
      <c r="P207" s="21">
        <f>[1]!EM_S_VAL_PE_TTM(A207,"2016-12-31")</f>
        <v>51.459825044152197</v>
      </c>
      <c r="Q207" s="21">
        <f>[1]!EM_S_VAL_PE_TTM(A207,"2015-12-31")</f>
        <v>78.390887070185201</v>
      </c>
      <c r="R207" s="21">
        <f>[1]!EM_S_VAL_PE_TTM(A207,"2014-12-31")</f>
        <v>37.558523542045002</v>
      </c>
      <c r="S207" s="21">
        <f>[1]!EM_S_VAL_PE_TTM(A207,"2013-12-31")</f>
        <v>34.350438235261102</v>
      </c>
    </row>
    <row r="208" spans="1:19" x14ac:dyDescent="0.2">
      <c r="A208" s="19" t="s">
        <v>454</v>
      </c>
      <c r="B208" s="19" t="s">
        <v>455</v>
      </c>
      <c r="C208" t="str">
        <f>[1]!EM_S_INFO_INDUSTRY_SW2014(A208,"3")</f>
        <v>化学原料药</v>
      </c>
      <c r="D208" s="20">
        <f>[1]!EM_S_STM07_IS(A208,"83","2015-12-31","1")/1000000</f>
        <v>1404.7198882100001</v>
      </c>
      <c r="E208" s="20">
        <f>[1]!EM_S_STM07_IS(A208,"83","2016-12-31","1")/1000000</f>
        <v>1206.6002280099999</v>
      </c>
      <c r="F208" s="20">
        <f>[1]!EM_S_STM07_IS(A208,"83","2017-12-31","1")/1000000</f>
        <v>1971.7165251600002</v>
      </c>
      <c r="G208" s="3">
        <f t="shared" si="12"/>
        <v>-1.1410385528551599</v>
      </c>
      <c r="H208" s="3">
        <f t="shared" si="13"/>
        <v>-0.36589080675719943</v>
      </c>
      <c r="I208" s="21">
        <f>[1]!EM_S_STM07_IS(A208,"60","2015-12-31","1")/1000000</f>
        <v>78.807609819999996</v>
      </c>
      <c r="J208" s="21">
        <f>[1]!EM_S_STM07_IS(A208,"60","2016-12-31","1")/1000000</f>
        <v>63.969889139999999</v>
      </c>
      <c r="K208" s="21">
        <f>[1]!EM_S_STM07_IS(A208,"60","2017-12-31","1")/1000000</f>
        <v>162.43430511000003</v>
      </c>
      <c r="L208" s="3">
        <f t="shared" si="14"/>
        <v>-1.1882777654834349</v>
      </c>
      <c r="M208" s="3">
        <f t="shared" si="15"/>
        <v>0.53923068014871411</v>
      </c>
      <c r="O208" s="80">
        <f>[1]!EM_S_VAL_PE_TTM(A208,"2018-05-21")</f>
        <v>38.727299990590602</v>
      </c>
      <c r="P208" s="21">
        <f>[1]!EM_S_VAL_PE_TTM(A208,"2016-12-31")</f>
        <v>103.518509752348</v>
      </c>
      <c r="Q208" s="21">
        <f>[1]!EM_S_VAL_PE_TTM(A208,"2015-12-31")</f>
        <v>71.3773250372587</v>
      </c>
      <c r="R208" s="21">
        <f>[1]!EM_S_VAL_PE_TTM(A208,"2014-12-31")</f>
        <v>98.024013203033306</v>
      </c>
      <c r="S208" s="21">
        <f>[1]!EM_S_VAL_PE_TTM(A208,"2013-12-31")</f>
        <v>53.139146939363499</v>
      </c>
    </row>
    <row r="209" spans="1:19" x14ac:dyDescent="0.2">
      <c r="A209" s="19" t="s">
        <v>456</v>
      </c>
      <c r="B209" s="19" t="s">
        <v>457</v>
      </c>
      <c r="C209" t="str">
        <f>[1]!EM_S_INFO_INDUSTRY_SW2014(A209,"3")</f>
        <v>医药商业</v>
      </c>
      <c r="D209" s="20">
        <f>[1]!EM_S_STM07_IS(A209,"83","2015-12-31","1")/1000000</f>
        <v>12078.194124270001</v>
      </c>
      <c r="E209" s="20">
        <f>[1]!EM_S_STM07_IS(A209,"83","2016-12-31","1")/1000000</f>
        <v>13386.41745322</v>
      </c>
      <c r="F209" s="20">
        <f>[1]!EM_S_STM07_IS(A209,"83","2017-12-31","1")/1000000</f>
        <v>36284.74632898</v>
      </c>
      <c r="G209" s="3">
        <f t="shared" si="12"/>
        <v>-0.89168717479699666</v>
      </c>
      <c r="H209" s="3">
        <f t="shared" si="13"/>
        <v>0.71056438033403668</v>
      </c>
      <c r="I209" s="21">
        <f>[1]!EM_S_STM07_IS(A209,"60","2015-12-31","1")/1000000</f>
        <v>532.30912524999997</v>
      </c>
      <c r="J209" s="21">
        <f>[1]!EM_S_STM07_IS(A209,"60","2016-12-31","1")/1000000</f>
        <v>563.94312295999998</v>
      </c>
      <c r="K209" s="21">
        <f>[1]!EM_S_STM07_IS(A209,"60","2017-12-31","1")/1000000</f>
        <v>1339.1995635399999</v>
      </c>
      <c r="L209" s="3">
        <f t="shared" si="14"/>
        <v>-0.94057212959642</v>
      </c>
      <c r="M209" s="3">
        <f t="shared" si="15"/>
        <v>0.37470679048423849</v>
      </c>
      <c r="O209" s="80">
        <f>[1]!EM_S_VAL_PE_TTM(A209,"2018-05-21")</f>
        <v>18.789613239552899</v>
      </c>
      <c r="P209" s="21">
        <f>[1]!EM_S_VAL_PE_TTM(A209,"2016-12-31")</f>
        <v>25.8852504365213</v>
      </c>
      <c r="Q209" s="21">
        <f>[1]!EM_S_VAL_PE_TTM(A209,"2015-12-31")</f>
        <v>36.375140445668599</v>
      </c>
      <c r="R209" s="21">
        <f>[1]!EM_S_VAL_PE_TTM(A209,"2014-12-31")</f>
        <v>31.9015764227027</v>
      </c>
      <c r="S209" s="21">
        <f>[1]!EM_S_VAL_PE_TTM(A209,"2013-12-31")</f>
        <v>23.549236702342299</v>
      </c>
    </row>
    <row r="210" spans="1:19" x14ac:dyDescent="0.2">
      <c r="A210" s="19" t="s">
        <v>458</v>
      </c>
      <c r="B210" s="19" t="s">
        <v>459</v>
      </c>
      <c r="C210" t="str">
        <f>[1]!EM_S_INFO_INDUSTRY_SW2014(A210,"3")</f>
        <v>化学制剂</v>
      </c>
      <c r="D210" s="20">
        <f>[1]!EM_S_STM07_IS(A210,"83","2015-12-31","1")/1000000</f>
        <v>642.43291776000001</v>
      </c>
      <c r="E210" s="20">
        <f>[1]!EM_S_STM07_IS(A210,"83","2016-12-31","1")/1000000</f>
        <v>604.8606563300001</v>
      </c>
      <c r="F210" s="20">
        <f>[1]!EM_S_STM07_IS(A210,"83","2017-12-31","1")/1000000</f>
        <v>689.09934922000002</v>
      </c>
      <c r="G210" s="3">
        <f t="shared" si="12"/>
        <v>-1.058484334148077</v>
      </c>
      <c r="H210" s="3">
        <f t="shared" si="13"/>
        <v>-0.86073041450386389</v>
      </c>
      <c r="I210" s="21">
        <f>[1]!EM_S_STM07_IS(A210,"60","2015-12-31","1")/1000000</f>
        <v>50.005827320000002</v>
      </c>
      <c r="J210" s="21">
        <f>[1]!EM_S_STM07_IS(A210,"60","2016-12-31","1")/1000000</f>
        <v>62.525707880000006</v>
      </c>
      <c r="K210" s="21">
        <f>[1]!EM_S_STM07_IS(A210,"60","2017-12-31","1")/1000000</f>
        <v>70.556526669999997</v>
      </c>
      <c r="L210" s="3">
        <f t="shared" si="14"/>
        <v>-0.7496315683393836</v>
      </c>
      <c r="M210" s="3">
        <f t="shared" si="15"/>
        <v>-0.87155973019269417</v>
      </c>
      <c r="O210" s="80">
        <f>[1]!EM_S_VAL_PE_TTM(A210,"2018-05-21")</f>
        <v>32.573068883555997</v>
      </c>
      <c r="P210" s="21">
        <f>[1]!EM_S_VAL_PE_TTM(A210,"2016-12-31")</f>
        <v>66.073577957830807</v>
      </c>
      <c r="Q210" s="21">
        <f>[1]!EM_S_VAL_PE_TTM(A210,"2015-12-31")</f>
        <v>92.471565457506301</v>
      </c>
      <c r="R210" s="21">
        <f>[1]!EM_S_VAL_PE_TTM(A210,"2014-12-31")</f>
        <v>53.672333345749301</v>
      </c>
      <c r="S210" s="21">
        <f>[1]!EM_S_VAL_PE_TTM(A210,"2013-12-31")</f>
        <v>52.843076283590101</v>
      </c>
    </row>
    <row r="211" spans="1:19" x14ac:dyDescent="0.2">
      <c r="A211" s="19" t="s">
        <v>460</v>
      </c>
      <c r="B211" s="19" t="s">
        <v>461</v>
      </c>
      <c r="C211" t="str">
        <f>[1]!EM_S_INFO_INDUSTRY_SW2014(A211,"3")</f>
        <v>中药</v>
      </c>
      <c r="D211" s="20">
        <f>[1]!EM_S_STM07_IS(A211,"83","2015-12-31","1")/1000000</f>
        <v>18066.827952299998</v>
      </c>
      <c r="E211" s="20">
        <f>[1]!EM_S_STM07_IS(A211,"83","2016-12-31","1")/1000000</f>
        <v>21642.324070279999</v>
      </c>
      <c r="F211" s="20">
        <f>[1]!EM_S_STM07_IS(A211,"83","2017-12-31","1")/1000000</f>
        <v>26476.970977569999</v>
      </c>
      <c r="G211" s="3">
        <f t="shared" si="12"/>
        <v>-0.80209607755052414</v>
      </c>
      <c r="H211" s="3">
        <f t="shared" si="13"/>
        <v>-0.77661147242827278</v>
      </c>
      <c r="I211" s="21">
        <f>[1]!EM_S_STM07_IS(A211,"60","2015-12-31","1")/1000000</f>
        <v>2756.45630557</v>
      </c>
      <c r="J211" s="21">
        <f>[1]!EM_S_STM07_IS(A211,"60","2016-12-31","1")/1000000</f>
        <v>3336.75912548</v>
      </c>
      <c r="K211" s="21">
        <f>[1]!EM_S_STM07_IS(A211,"60","2017-12-31","1")/1000000</f>
        <v>4094.6462371799998</v>
      </c>
      <c r="L211" s="3">
        <f t="shared" si="14"/>
        <v>-0.78947505217573155</v>
      </c>
      <c r="M211" s="3">
        <f t="shared" si="15"/>
        <v>-0.77286729931667564</v>
      </c>
      <c r="O211" s="80">
        <f>[1]!EM_S_VAL_PE_TTM(A211,"2018-05-21")</f>
        <v>29.479960764951301</v>
      </c>
      <c r="P211" s="21">
        <f>[1]!EM_S_VAL_PE_TTM(A211,"2016-12-31")</f>
        <v>27.2472961071845</v>
      </c>
      <c r="Q211" s="21">
        <f>[1]!EM_S_VAL_PE_TTM(A211,"2015-12-31")</f>
        <v>25.7450281229704</v>
      </c>
      <c r="R211" s="21">
        <f>[1]!EM_S_VAL_PE_TTM(A211,"2014-12-31")</f>
        <v>17.359374800620799</v>
      </c>
      <c r="S211" s="21">
        <f>[1]!EM_S_VAL_PE_TTM(A211,"2013-12-31")</f>
        <v>21.724582944936</v>
      </c>
    </row>
    <row r="212" spans="1:19" x14ac:dyDescent="0.2">
      <c r="A212" s="19" t="s">
        <v>462</v>
      </c>
      <c r="B212" s="19" t="s">
        <v>463</v>
      </c>
      <c r="C212" t="str">
        <f>[1]!EM_S_INFO_INDUSTRY_SW2014(A212,"3")</f>
        <v>化学原料药</v>
      </c>
      <c r="D212" s="20">
        <f>[1]!EM_S_STM07_IS(A212,"83","2015-12-31","1")/1000000</f>
        <v>3500.3620979699999</v>
      </c>
      <c r="E212" s="20">
        <f>[1]!EM_S_STM07_IS(A212,"83","2016-12-31","1")/1000000</f>
        <v>4092.8529614399999</v>
      </c>
      <c r="F212" s="20">
        <f>[1]!EM_S_STM07_IS(A212,"83","2017-12-31","1")/1000000</f>
        <v>5002.0027174799998</v>
      </c>
      <c r="G212" s="3">
        <f t="shared" si="12"/>
        <v>-0.83073440778780883</v>
      </c>
      <c r="H212" s="3">
        <f t="shared" si="13"/>
        <v>-0.777868942616465</v>
      </c>
      <c r="I212" s="21">
        <f>[1]!EM_S_STM07_IS(A212,"60","2015-12-31","1")/1000000</f>
        <v>436.72088314999996</v>
      </c>
      <c r="J212" s="21">
        <f>[1]!EM_S_STM07_IS(A212,"60","2016-12-31","1")/1000000</f>
        <v>456.89916429000004</v>
      </c>
      <c r="K212" s="21">
        <f>[1]!EM_S_STM07_IS(A212,"60","2017-12-31","1")/1000000</f>
        <v>623.58750061000001</v>
      </c>
      <c r="L212" s="3">
        <f t="shared" si="14"/>
        <v>-0.95379593255431872</v>
      </c>
      <c r="M212" s="3">
        <f t="shared" si="15"/>
        <v>-0.63517478396130178</v>
      </c>
      <c r="O212" s="80">
        <f>[1]!EM_S_VAL_PE_TTM(A212,"2018-05-21")</f>
        <v>54.203277549272599</v>
      </c>
      <c r="P212" s="21">
        <f>[1]!EM_S_VAL_PE_TTM(A212,"2016-12-31")</f>
        <v>46.669755747139597</v>
      </c>
      <c r="Q212" s="21">
        <f>[1]!EM_S_VAL_PE_TTM(A212,"2015-12-31")</f>
        <v>50.529527457167802</v>
      </c>
      <c r="R212" s="21">
        <f>[1]!EM_S_VAL_PE_TTM(A212,"2014-12-31")</f>
        <v>41.235090629210603</v>
      </c>
      <c r="S212" s="21">
        <f>[1]!EM_S_VAL_PE_TTM(A212,"2013-12-31")</f>
        <v>26.320726430021701</v>
      </c>
    </row>
    <row r="213" spans="1:19" x14ac:dyDescent="0.2">
      <c r="A213" s="19" t="s">
        <v>464</v>
      </c>
      <c r="B213" s="19" t="s">
        <v>465</v>
      </c>
      <c r="C213" t="str">
        <f>[1]!EM_S_INFO_INDUSTRY_SW2014(A213,"3")</f>
        <v>医疗器械</v>
      </c>
      <c r="D213" s="20">
        <f>[1]!EM_S_STM07_IS(A213,"83","2015-12-31","1")/1000000</f>
        <v>1723.20716599</v>
      </c>
      <c r="E213" s="20">
        <f>[1]!EM_S_STM07_IS(A213,"83","2016-12-31","1")/1000000</f>
        <v>2057.4730596499999</v>
      </c>
      <c r="F213" s="20">
        <f>[1]!EM_S_STM07_IS(A213,"83","2017-12-31","1")/1000000</f>
        <v>2330.4883516700002</v>
      </c>
      <c r="G213" s="3">
        <f t="shared" si="12"/>
        <v>-0.80602106336532053</v>
      </c>
      <c r="H213" s="3">
        <f t="shared" si="13"/>
        <v>-0.86730553251256504</v>
      </c>
      <c r="I213" s="21">
        <f>[1]!EM_S_STM07_IS(A213,"60","2015-12-31","1")/1000000</f>
        <v>144.67247434999999</v>
      </c>
      <c r="J213" s="21">
        <f>[1]!EM_S_STM07_IS(A213,"60","2016-12-31","1")/1000000</f>
        <v>189.04660834999999</v>
      </c>
      <c r="K213" s="21">
        <f>[1]!EM_S_STM07_IS(A213,"60","2017-12-31","1")/1000000</f>
        <v>262.75807099000002</v>
      </c>
      <c r="L213" s="3">
        <f t="shared" si="14"/>
        <v>-0.69327866825138051</v>
      </c>
      <c r="M213" s="3">
        <f t="shared" si="15"/>
        <v>-0.61008841532067593</v>
      </c>
      <c r="O213" s="80">
        <f>[1]!EM_S_VAL_PE_TTM(A213,"2018-05-21")</f>
        <v>25.544233730883299</v>
      </c>
      <c r="P213" s="21">
        <f>[1]!EM_S_VAL_PE_TTM(A213,"2016-12-31")</f>
        <v>39.842067130293898</v>
      </c>
      <c r="Q213" s="21">
        <f>[1]!EM_S_VAL_PE_TTM(A213,"2015-12-31")</f>
        <v>35.288296682197199</v>
      </c>
      <c r="R213" s="21">
        <f>[1]!EM_S_VAL_PE_TTM(A213,"2014-12-31")</f>
        <v>27.355555855796901</v>
      </c>
      <c r="S213" s="21">
        <f>[1]!EM_S_VAL_PE_TTM(A213,"2013-12-31")</f>
        <v>20.421613769987498</v>
      </c>
    </row>
    <row r="214" spans="1:19" x14ac:dyDescent="0.2">
      <c r="A214" s="19" t="s">
        <v>466</v>
      </c>
      <c r="B214" s="19" t="s">
        <v>467</v>
      </c>
      <c r="C214" t="str">
        <f>[1]!EM_S_INFO_INDUSTRY_SW2014(A214,"3")</f>
        <v>生物制品</v>
      </c>
      <c r="D214" s="20">
        <f>[1]!EM_S_STM07_IS(A214,"83","2015-12-31","1")/1000000</f>
        <v>268.34157981999999</v>
      </c>
      <c r="E214" s="20">
        <f>[1]!EM_S_STM07_IS(A214,"83","2016-12-31","1")/1000000</f>
        <v>268.79477505</v>
      </c>
      <c r="F214" s="20">
        <f>[1]!EM_S_STM07_IS(A214,"83","2017-12-31","1")/1000000</f>
        <v>282.07442137999999</v>
      </c>
      <c r="G214" s="3">
        <f t="shared" si="12"/>
        <v>-0.99831112557992685</v>
      </c>
      <c r="H214" s="3">
        <f t="shared" si="13"/>
        <v>-0.95059559350612466</v>
      </c>
      <c r="I214" s="21">
        <f>[1]!EM_S_STM07_IS(A214,"60","2015-12-31","1")/1000000</f>
        <v>94.226827569999998</v>
      </c>
      <c r="J214" s="21">
        <f>[1]!EM_S_STM07_IS(A214,"60","2016-12-31","1")/1000000</f>
        <v>114.4027032</v>
      </c>
      <c r="K214" s="21">
        <f>[1]!EM_S_STM07_IS(A214,"60","2017-12-31","1")/1000000</f>
        <v>163.69487444999999</v>
      </c>
      <c r="L214" s="3">
        <f t="shared" si="14"/>
        <v>-0.78587971015991609</v>
      </c>
      <c r="M214" s="3">
        <f t="shared" si="15"/>
        <v>-0.56913455826452908</v>
      </c>
      <c r="O214" s="80">
        <f>[1]!EM_S_VAL_PE_TTM(A214,"2018-05-21")</f>
        <v>29.822858613167799</v>
      </c>
      <c r="P214" s="21">
        <f>[1]!EM_S_VAL_PE_TTM(A214,"2016-12-31")</f>
        <v>37.401914290148902</v>
      </c>
      <c r="Q214" s="21">
        <f>[1]!EM_S_VAL_PE_TTM(A214,"2015-12-31")</f>
        <v>51.739142529777403</v>
      </c>
      <c r="R214" s="21">
        <f>[1]!EM_S_VAL_PE_TTM(A214,"2014-12-31")</f>
        <v>48.914419884217999</v>
      </c>
      <c r="S214" s="21">
        <f>[1]!EM_S_VAL_PE_TTM(A214,"2013-12-31")</f>
        <v>85.065021772985105</v>
      </c>
    </row>
    <row r="215" spans="1:19" x14ac:dyDescent="0.2">
      <c r="A215" s="19" t="s">
        <v>468</v>
      </c>
      <c r="B215" s="19" t="s">
        <v>469</v>
      </c>
      <c r="C215" t="str">
        <f>[1]!EM_S_INFO_INDUSTRY_SW2014(A215,"3")</f>
        <v>中药</v>
      </c>
      <c r="D215" s="20">
        <f>[1]!EM_S_STM07_IS(A215,"83","2015-12-31","1")/1000000</f>
        <v>13227.512204950001</v>
      </c>
      <c r="E215" s="20">
        <f>[1]!EM_S_STM07_IS(A215,"83","2016-12-31","1")/1000000</f>
        <v>13945.496952200001</v>
      </c>
      <c r="F215" s="20">
        <f>[1]!EM_S_STM07_IS(A215,"83","2017-12-31","1")/1000000</f>
        <v>16094.149975889999</v>
      </c>
      <c r="G215" s="3">
        <f t="shared" si="12"/>
        <v>-0.94572034891176915</v>
      </c>
      <c r="H215" s="3">
        <f t="shared" si="13"/>
        <v>-0.84592495835359727</v>
      </c>
      <c r="I215" s="21">
        <f>[1]!EM_S_STM07_IS(A215,"60","2015-12-31","1")/1000000</f>
        <v>1523.66990951</v>
      </c>
      <c r="J215" s="21">
        <f>[1]!EM_S_STM07_IS(A215,"60","2016-12-31","1")/1000000</f>
        <v>1219.23329932</v>
      </c>
      <c r="K215" s="21">
        <f>[1]!EM_S_STM07_IS(A215,"60","2017-12-31","1")/1000000</f>
        <v>1402.26184356</v>
      </c>
      <c r="L215" s="3">
        <f t="shared" si="14"/>
        <v>-1.199804831932334</v>
      </c>
      <c r="M215" s="3">
        <f t="shared" si="15"/>
        <v>-0.84988226261366051</v>
      </c>
      <c r="O215" s="80">
        <f>[1]!EM_S_VAL_PE_TTM(A215,"2018-05-21")</f>
        <v>32.461720583875397</v>
      </c>
      <c r="P215" s="21">
        <f>[1]!EM_S_VAL_PE_TTM(A215,"2016-12-31")</f>
        <v>35.493796957714103</v>
      </c>
      <c r="Q215" s="21">
        <f>[1]!EM_S_VAL_PE_TTM(A215,"2015-12-31")</f>
        <v>30.5606651026058</v>
      </c>
      <c r="R215" s="21">
        <f>[1]!EM_S_VAL_PE_TTM(A215,"2014-12-31")</f>
        <v>31.7329896352588</v>
      </c>
      <c r="S215" s="21">
        <f>[1]!EM_S_VAL_PE_TTM(A215,"2013-12-31")</f>
        <v>45.219524535580398</v>
      </c>
    </row>
    <row r="216" spans="1:19" x14ac:dyDescent="0.2">
      <c r="A216" s="19" t="s">
        <v>470</v>
      </c>
      <c r="B216" s="19" t="s">
        <v>471</v>
      </c>
      <c r="C216" t="str">
        <f>[1]!EM_S_INFO_INDUSTRY_SW2014(A216,"3")</f>
        <v>中药</v>
      </c>
      <c r="D216" s="20">
        <f>[1]!EM_S_STM07_IS(A216,"83","2015-12-31","1")/1000000</f>
        <v>506.40801797</v>
      </c>
      <c r="E216" s="20">
        <f>[1]!EM_S_STM07_IS(A216,"83","2016-12-31","1")/1000000</f>
        <v>455.40851623000003</v>
      </c>
      <c r="F216" s="20">
        <f>[1]!EM_S_STM07_IS(A216,"83","2017-12-31","1")/1000000</f>
        <v>434.48781874000002</v>
      </c>
      <c r="G216" s="3">
        <f t="shared" si="12"/>
        <v>-1.1007083220057177</v>
      </c>
      <c r="H216" s="3">
        <f t="shared" si="13"/>
        <v>-1.0459383097689683</v>
      </c>
      <c r="I216" s="21">
        <f>[1]!EM_S_STM07_IS(A216,"60","2015-12-31","1")/1000000</f>
        <v>8.24970392</v>
      </c>
      <c r="J216" s="21">
        <f>[1]!EM_S_STM07_IS(A216,"60","2016-12-31","1")/1000000</f>
        <v>-49.051183969999997</v>
      </c>
      <c r="K216" s="21">
        <f>[1]!EM_S_STM07_IS(A216,"60","2017-12-31","1")/1000000</f>
        <v>2.3546672599999998</v>
      </c>
      <c r="L216" s="3">
        <f t="shared" si="14"/>
        <v>-7.9458114431335858</v>
      </c>
      <c r="M216" s="3">
        <f t="shared" si="15"/>
        <v>4.8004289997161553E-2</v>
      </c>
      <c r="O216" s="80">
        <f>[1]!EM_S_VAL_PE_TTM(A216,"2018-05-21")</f>
        <v>228.18647471578501</v>
      </c>
      <c r="P216" s="21">
        <f>[1]!EM_S_VAL_PE_TTM(A216,"2016-12-31")</f>
        <v>-533.551694280785</v>
      </c>
      <c r="Q216" s="21">
        <f>[1]!EM_S_VAL_PE_TTM(A216,"2015-12-31")</f>
        <v>-169.62950970939499</v>
      </c>
      <c r="R216" s="21">
        <f>[1]!EM_S_VAL_PE_TTM(A216,"2014-12-31")</f>
        <v>1344.6161355276599</v>
      </c>
      <c r="S216" s="21">
        <f>[1]!EM_S_VAL_PE_TTM(A216,"2013-12-31")</f>
        <v>-14.9282877781284</v>
      </c>
    </row>
    <row r="217" spans="1:19" x14ac:dyDescent="0.2">
      <c r="A217" s="19" t="s">
        <v>472</v>
      </c>
      <c r="B217" s="19" t="s">
        <v>473</v>
      </c>
      <c r="C217" t="str">
        <f>[1]!EM_S_INFO_INDUSTRY_SW2014(A217,"3")</f>
        <v>中药</v>
      </c>
      <c r="D217" s="20">
        <f>[1]!EM_S_STM07_IS(A217,"83","2015-12-31","1")/1000000</f>
        <v>2820.4462842399998</v>
      </c>
      <c r="E217" s="20">
        <f>[1]!EM_S_STM07_IS(A217,"83","2016-12-31","1")/1000000</f>
        <v>3000.2778072900001</v>
      </c>
      <c r="F217" s="20">
        <f>[1]!EM_S_STM07_IS(A217,"83","2017-12-31","1")/1000000</f>
        <v>3274.6981535500004</v>
      </c>
      <c r="G217" s="3">
        <f t="shared" si="12"/>
        <v>-0.93624004681285478</v>
      </c>
      <c r="H217" s="3">
        <f t="shared" si="13"/>
        <v>-0.90853502112597018</v>
      </c>
      <c r="I217" s="21">
        <f>[1]!EM_S_STM07_IS(A217,"60","2015-12-31","1")/1000000</f>
        <v>365.24343486000004</v>
      </c>
      <c r="J217" s="21">
        <f>[1]!EM_S_STM07_IS(A217,"60","2016-12-31","1")/1000000</f>
        <v>376.14593429000001</v>
      </c>
      <c r="K217" s="21">
        <f>[1]!EM_S_STM07_IS(A217,"60","2017-12-31","1")/1000000</f>
        <v>378.18146578</v>
      </c>
      <c r="L217" s="3">
        <f t="shared" si="14"/>
        <v>-0.97015004681965344</v>
      </c>
      <c r="M217" s="3">
        <f t="shared" si="15"/>
        <v>-0.99458845276676411</v>
      </c>
      <c r="O217" s="80">
        <f>[1]!EM_S_VAL_PE_TTM(A217,"2018-05-21")</f>
        <v>22.699472809357299</v>
      </c>
      <c r="P217" s="21">
        <f>[1]!EM_S_VAL_PE_TTM(A217,"2016-12-31")</f>
        <v>28.434055613951099</v>
      </c>
      <c r="Q217" s="21">
        <f>[1]!EM_S_VAL_PE_TTM(A217,"2015-12-31")</f>
        <v>35.9105484222016</v>
      </c>
      <c r="R217" s="21">
        <f>[1]!EM_S_VAL_PE_TTM(A217,"2014-12-31")</f>
        <v>36.610110529069097</v>
      </c>
      <c r="S217" s="21">
        <f>[1]!EM_S_VAL_PE_TTM(A217,"2013-12-31")</f>
        <v>45.416955511520598</v>
      </c>
    </row>
    <row r="218" spans="1:19" x14ac:dyDescent="0.2">
      <c r="A218" s="19" t="s">
        <v>474</v>
      </c>
      <c r="B218" s="19" t="s">
        <v>475</v>
      </c>
      <c r="C218" t="str">
        <f>[1]!EM_S_INFO_INDUSTRY_SW2014(A218,"3")</f>
        <v>化学制剂</v>
      </c>
      <c r="D218" s="20">
        <f>[1]!EM_S_STM07_IS(A218,"83","2015-12-31","1")/1000000</f>
        <v>3767.8363743099999</v>
      </c>
      <c r="E218" s="20">
        <f>[1]!EM_S_STM07_IS(A218,"83","2016-12-31","1")/1000000</f>
        <v>4677.8915613199997</v>
      </c>
      <c r="F218" s="20">
        <f>[1]!EM_S_STM07_IS(A218,"83","2017-12-31","1")/1000000</f>
        <v>5642.0091389899999</v>
      </c>
      <c r="G218" s="3">
        <f t="shared" si="12"/>
        <v>-0.7584674341977875</v>
      </c>
      <c r="H218" s="3">
        <f t="shared" si="13"/>
        <v>-0.79389911779016376</v>
      </c>
      <c r="I218" s="21">
        <f>[1]!EM_S_STM07_IS(A218,"60","2015-12-31","1")/1000000</f>
        <v>683.11920166999994</v>
      </c>
      <c r="J218" s="21">
        <f>[1]!EM_S_STM07_IS(A218,"60","2016-12-31","1")/1000000</f>
        <v>934.36478828999998</v>
      </c>
      <c r="K218" s="21">
        <f>[1]!EM_S_STM07_IS(A218,"60","2017-12-31","1")/1000000</f>
        <v>1223.94829</v>
      </c>
      <c r="L218" s="3">
        <f t="shared" si="14"/>
        <v>-0.63220827930793355</v>
      </c>
      <c r="M218" s="3">
        <f t="shared" si="15"/>
        <v>-0.69007447055023041</v>
      </c>
      <c r="O218" s="80">
        <f>[1]!EM_S_VAL_PE_TTM(A218,"2018-05-21")</f>
        <v>29.941808311188701</v>
      </c>
      <c r="P218" s="21">
        <f>[1]!EM_S_VAL_PE_TTM(A218,"2016-12-31")</f>
        <v>29.301365458600898</v>
      </c>
      <c r="Q218" s="21">
        <f>[1]!EM_S_VAL_PE_TTM(A218,"2015-12-31")</f>
        <v>33.790324009347401</v>
      </c>
      <c r="R218" s="21">
        <f>[1]!EM_S_VAL_PE_TTM(A218,"2014-12-31")</f>
        <v>31.422035734124801</v>
      </c>
      <c r="S218" s="21">
        <f>[1]!EM_S_VAL_PE_TTM(A218,"2013-12-31")</f>
        <v>-385.163460429971</v>
      </c>
    </row>
    <row r="219" spans="1:19" x14ac:dyDescent="0.2">
      <c r="A219" s="19" t="s">
        <v>476</v>
      </c>
      <c r="B219" s="19" t="s">
        <v>477</v>
      </c>
      <c r="C219" t="str">
        <f>[1]!EM_S_INFO_INDUSTRY_SW2014(A219,"3")</f>
        <v>中药</v>
      </c>
      <c r="D219" s="20">
        <f>[1]!EM_S_STM07_IS(A219,"83","2015-12-31","1")/1000000</f>
        <v>5301.9701421899999</v>
      </c>
      <c r="E219" s="20">
        <f>[1]!EM_S_STM07_IS(A219,"83","2016-12-31","1")/1000000</f>
        <v>6020.3710542600002</v>
      </c>
      <c r="F219" s="20">
        <f>[1]!EM_S_STM07_IS(A219,"83","2017-12-31","1")/1000000</f>
        <v>5293.9667788400002</v>
      </c>
      <c r="G219" s="3">
        <f t="shared" si="12"/>
        <v>-0.8645030257048445</v>
      </c>
      <c r="H219" s="3">
        <f t="shared" si="13"/>
        <v>-1.1206577250593215</v>
      </c>
      <c r="I219" s="21">
        <f>[1]!EM_S_STM07_IS(A219,"60","2015-12-31","1")/1000000</f>
        <v>503.71000406999997</v>
      </c>
      <c r="J219" s="21">
        <f>[1]!EM_S_STM07_IS(A219,"60","2016-12-31","1")/1000000</f>
        <v>404.14343219</v>
      </c>
      <c r="K219" s="21">
        <f>[1]!EM_S_STM07_IS(A219,"60","2017-12-31","1")/1000000</f>
        <v>729.97484738000003</v>
      </c>
      <c r="L219" s="3">
        <f t="shared" si="14"/>
        <v>-1.1976664570397599</v>
      </c>
      <c r="M219" s="3">
        <f t="shared" si="15"/>
        <v>-0.19377283103584653</v>
      </c>
      <c r="O219" s="80">
        <f>[1]!EM_S_VAL_PE_TTM(A219,"2018-05-21")</f>
        <v>24.984628261603699</v>
      </c>
      <c r="P219" s="21">
        <f>[1]!EM_S_VAL_PE_TTM(A219,"2016-12-31")</f>
        <v>66.667860053412696</v>
      </c>
      <c r="Q219" s="21">
        <f>[1]!EM_S_VAL_PE_TTM(A219,"2015-12-31")</f>
        <v>29.026464442948701</v>
      </c>
      <c r="R219" s="21">
        <f>[1]!EM_S_VAL_PE_TTM(A219,"2014-12-31")</f>
        <v>23.979081110174899</v>
      </c>
      <c r="S219" s="21">
        <f>[1]!EM_S_VAL_PE_TTM(A219,"2013-12-31")</f>
        <v>26.860125067932302</v>
      </c>
    </row>
    <row r="220" spans="1:19" x14ac:dyDescent="0.2">
      <c r="A220" s="19" t="s">
        <v>478</v>
      </c>
      <c r="B220" s="19" t="s">
        <v>479</v>
      </c>
      <c r="C220" t="str">
        <f>[1]!EM_S_INFO_INDUSTRY_SW2014(A220,"3")</f>
        <v>医疗器械</v>
      </c>
      <c r="D220" s="20">
        <f>[1]!EM_S_STM07_IS(A220,"83","2015-12-31","1")/1000000</f>
        <v>7554.4442510600002</v>
      </c>
      <c r="E220" s="20">
        <f>[1]!EM_S_STM07_IS(A220,"83","2016-12-31","1")/1000000</f>
        <v>8364.4955308699991</v>
      </c>
      <c r="F220" s="20">
        <f>[1]!EM_S_STM07_IS(A220,"83","2017-12-31","1")/1000000</f>
        <v>9983.2461722099997</v>
      </c>
      <c r="G220" s="3">
        <f t="shared" si="12"/>
        <v>-0.89277155898048532</v>
      </c>
      <c r="H220" s="3">
        <f t="shared" si="13"/>
        <v>-0.80647360795808409</v>
      </c>
      <c r="I220" s="21">
        <f>[1]!EM_S_STM07_IS(A220,"60","2015-12-31","1")/1000000</f>
        <v>362.37976635000001</v>
      </c>
      <c r="J220" s="21">
        <f>[1]!EM_S_STM07_IS(A220,"60","2016-12-31","1")/1000000</f>
        <v>120.62837795</v>
      </c>
      <c r="K220" s="21">
        <f>[1]!EM_S_STM07_IS(A220,"60","2017-12-31","1")/1000000</f>
        <v>148.94878199999999</v>
      </c>
      <c r="L220" s="3">
        <f t="shared" si="14"/>
        <v>-1.6671216520585408</v>
      </c>
      <c r="M220" s="3">
        <f t="shared" si="15"/>
        <v>-0.76522602283735686</v>
      </c>
      <c r="O220" s="80">
        <f>[1]!EM_S_VAL_PE_TTM(A220,"2018-05-21")</f>
        <v>127.69281223684899</v>
      </c>
      <c r="P220" s="21">
        <f>[1]!EM_S_VAL_PE_TTM(A220,"2016-12-31")</f>
        <v>45.828993948373302</v>
      </c>
      <c r="Q220" s="21">
        <f>[1]!EM_S_VAL_PE_TTM(A220,"2015-12-31")</f>
        <v>50.771321796232698</v>
      </c>
      <c r="R220" s="21">
        <f>[1]!EM_S_VAL_PE_TTM(A220,"2014-12-31")</f>
        <v>41.669306717487601</v>
      </c>
      <c r="S220" s="21">
        <f>[1]!EM_S_VAL_PE_TTM(A220,"2013-12-31")</f>
        <v>64.399385255181301</v>
      </c>
    </row>
    <row r="221" spans="1:19" x14ac:dyDescent="0.2">
      <c r="A221" s="19" t="s">
        <v>480</v>
      </c>
      <c r="B221" s="19" t="s">
        <v>481</v>
      </c>
      <c r="C221" t="str">
        <f>[1]!EM_S_INFO_INDUSTRY_SW2014(A221,"3")</f>
        <v>中药</v>
      </c>
      <c r="D221" s="20">
        <f>[1]!EM_S_STM07_IS(A221,"83","2015-12-31","1")/1000000</f>
        <v>3302.51918398</v>
      </c>
      <c r="E221" s="20">
        <f>[1]!EM_S_STM07_IS(A221,"83","2016-12-31","1")/1000000</f>
        <v>3686.8227763899999</v>
      </c>
      <c r="F221" s="20">
        <f>[1]!EM_S_STM07_IS(A221,"83","2017-12-31","1")/1000000</f>
        <v>3807.6617585700001</v>
      </c>
      <c r="G221" s="3">
        <f t="shared" si="12"/>
        <v>-0.8836331990820232</v>
      </c>
      <c r="H221" s="3">
        <f t="shared" si="13"/>
        <v>-0.96722408710452823</v>
      </c>
      <c r="I221" s="21">
        <f>[1]!EM_S_STM07_IS(A221,"60","2015-12-31","1")/1000000</f>
        <v>191.99476290999999</v>
      </c>
      <c r="J221" s="21">
        <f>[1]!EM_S_STM07_IS(A221,"60","2016-12-31","1")/1000000</f>
        <v>393.39718263999998</v>
      </c>
      <c r="K221" s="21">
        <f>[1]!EM_S_STM07_IS(A221,"60","2017-12-31","1")/1000000</f>
        <v>407.77933718000003</v>
      </c>
      <c r="L221" s="3">
        <f t="shared" si="14"/>
        <v>4.8999549140879228E-2</v>
      </c>
      <c r="M221" s="3">
        <f t="shared" si="15"/>
        <v>-0.96344113487675576</v>
      </c>
      <c r="O221" s="80">
        <f>[1]!EM_S_VAL_PE_TTM(A221,"2018-05-21")</f>
        <v>22.4078577662575</v>
      </c>
      <c r="P221" s="21">
        <f>[1]!EM_S_VAL_PE_TTM(A221,"2016-12-31")</f>
        <v>41.534998802783903</v>
      </c>
      <c r="Q221" s="21">
        <f>[1]!EM_S_VAL_PE_TTM(A221,"2015-12-31")</f>
        <v>50.4978248536951</v>
      </c>
      <c r="R221" s="21">
        <f>[1]!EM_S_VAL_PE_TTM(A221,"2014-12-31")</f>
        <v>27.331446207271402</v>
      </c>
      <c r="S221" s="21">
        <f>[1]!EM_S_VAL_PE_TTM(A221,"2013-12-31")</f>
        <v>30.912622091882699</v>
      </c>
    </row>
    <row r="222" spans="1:19" x14ac:dyDescent="0.2">
      <c r="A222" s="19" t="s">
        <v>482</v>
      </c>
      <c r="B222" s="19" t="s">
        <v>483</v>
      </c>
      <c r="C222" t="str">
        <f>[1]!EM_S_INFO_INDUSTRY_SW2014(A222,"3")</f>
        <v>中药</v>
      </c>
      <c r="D222" s="20">
        <f>[1]!EM_S_STM07_IS(A222,"83","2015-12-31","1")/1000000</f>
        <v>1592.9124888199999</v>
      </c>
      <c r="E222" s="20">
        <f>[1]!EM_S_STM07_IS(A222,"83","2016-12-31","1")/1000000</f>
        <v>1597.8679219200001</v>
      </c>
      <c r="F222" s="20">
        <f>[1]!EM_S_STM07_IS(A222,"83","2017-12-31","1")/1000000</f>
        <v>1735.7159554699999</v>
      </c>
      <c r="G222" s="3">
        <f t="shared" si="12"/>
        <v>-0.99688907386012704</v>
      </c>
      <c r="H222" s="3">
        <f t="shared" si="13"/>
        <v>-0.9137300200730224</v>
      </c>
      <c r="I222" s="21">
        <f>[1]!EM_S_STM07_IS(A222,"60","2015-12-31","1")/1000000</f>
        <v>218.26566775000001</v>
      </c>
      <c r="J222" s="21">
        <f>[1]!EM_S_STM07_IS(A222,"60","2016-12-31","1")/1000000</f>
        <v>176.65205025999998</v>
      </c>
      <c r="K222" s="21">
        <f>[1]!EM_S_STM07_IS(A222,"60","2017-12-31","1")/1000000</f>
        <v>119.63571807</v>
      </c>
      <c r="L222" s="3">
        <f t="shared" si="14"/>
        <v>-1.1906558091291939</v>
      </c>
      <c r="M222" s="3">
        <f t="shared" si="15"/>
        <v>-1.322760659194627</v>
      </c>
      <c r="O222" s="80">
        <f>[1]!EM_S_VAL_PE_TTM(A222,"2018-05-21")</f>
        <v>32.383733783786099</v>
      </c>
      <c r="P222" s="21">
        <f>[1]!EM_S_VAL_PE_TTM(A222,"2016-12-31")</f>
        <v>44.656977090568198</v>
      </c>
      <c r="Q222" s="21">
        <f>[1]!EM_S_VAL_PE_TTM(A222,"2015-12-31")</f>
        <v>59.894288075285701</v>
      </c>
      <c r="R222" s="21">
        <f>[1]!EM_S_VAL_PE_TTM(A222,"2014-12-31")</f>
        <v>39.809871108298402</v>
      </c>
      <c r="S222" s="21">
        <f>[1]!EM_S_VAL_PE_TTM(A222,"2013-12-31")</f>
        <v>164.32499539044099</v>
      </c>
    </row>
    <row r="223" spans="1:19" x14ac:dyDescent="0.2">
      <c r="A223" s="19" t="s">
        <v>484</v>
      </c>
      <c r="B223" s="19" t="s">
        <v>485</v>
      </c>
      <c r="C223" t="str">
        <f>[1]!EM_S_INFO_INDUSTRY_SW2014(A223,"3")</f>
        <v>生物制品</v>
      </c>
      <c r="D223" s="20">
        <f>[1]!EM_S_STM07_IS(A223,"83","2015-12-31","1")/1000000</f>
        <v>708.99485588999994</v>
      </c>
      <c r="E223" s="20">
        <f>[1]!EM_S_STM07_IS(A223,"83","2016-12-31","1")/1000000</f>
        <v>837.90055029999996</v>
      </c>
      <c r="F223" s="20">
        <f>[1]!EM_S_STM07_IS(A223,"83","2017-12-31","1")/1000000</f>
        <v>870.91349753999998</v>
      </c>
      <c r="G223" s="3">
        <f t="shared" si="12"/>
        <v>-0.8181852895841043</v>
      </c>
      <c r="H223" s="3">
        <f t="shared" si="13"/>
        <v>-0.96060039914261885</v>
      </c>
      <c r="I223" s="21">
        <f>[1]!EM_S_STM07_IS(A223,"60","2015-12-31","1")/1000000</f>
        <v>217.03884632</v>
      </c>
      <c r="J223" s="21">
        <f>[1]!EM_S_STM07_IS(A223,"60","2016-12-31","1")/1000000</f>
        <v>50.084158080000002</v>
      </c>
      <c r="K223" s="21">
        <f>[1]!EM_S_STM07_IS(A223,"60","2017-12-31","1")/1000000</f>
        <v>-10.3997096</v>
      </c>
      <c r="L223" s="3">
        <f t="shared" si="14"/>
        <v>-1.7692387379992041</v>
      </c>
      <c r="M223" s="3">
        <f t="shared" si="15"/>
        <v>-2.2076446924272624</v>
      </c>
      <c r="O223" s="80">
        <f>[1]!EM_S_VAL_PE_TTM(A223,"2018-05-21")</f>
        <v>122.597980171711</v>
      </c>
      <c r="P223" s="21">
        <f>[1]!EM_S_VAL_PE_TTM(A223,"2016-12-31")</f>
        <v>79.644733203376902</v>
      </c>
      <c r="Q223" s="21">
        <f>[1]!EM_S_VAL_PE_TTM(A223,"2015-12-31")</f>
        <v>365.78814273322001</v>
      </c>
      <c r="R223" s="21">
        <f>[1]!EM_S_VAL_PE_TTM(A223,"2014-12-31")</f>
        <v>250.85735668338901</v>
      </c>
      <c r="S223" s="21">
        <f>[1]!EM_S_VAL_PE_TTM(A223,"2013-12-31")</f>
        <v>-2406.84718707501</v>
      </c>
    </row>
    <row r="224" spans="1:19" x14ac:dyDescent="0.2">
      <c r="A224" s="19" t="s">
        <v>486</v>
      </c>
      <c r="B224" s="19" t="s">
        <v>487</v>
      </c>
      <c r="C224" t="str">
        <f>[1]!EM_S_INFO_INDUSTRY_SW2014(A224,"3")</f>
        <v>化学制剂</v>
      </c>
      <c r="D224" s="20">
        <f>[1]!EM_S_STM07_IS(A224,"83","2015-12-31","1")/1000000</f>
        <v>15856.207778739999</v>
      </c>
      <c r="E224" s="20">
        <f>[1]!EM_S_STM07_IS(A224,"83","2016-12-31","1")/1000000</f>
        <v>14126.88595482</v>
      </c>
      <c r="F224" s="20">
        <f>[1]!EM_S_STM07_IS(A224,"83","2017-12-31","1")/1000000</f>
        <v>12017.53125113</v>
      </c>
      <c r="G224" s="3">
        <f t="shared" si="12"/>
        <v>-1.1090627625502407</v>
      </c>
      <c r="H224" s="3">
        <f t="shared" si="13"/>
        <v>-1.1493149099126339</v>
      </c>
      <c r="I224" s="21">
        <f>[1]!EM_S_STM07_IS(A224,"60","2015-12-31","1")/1000000</f>
        <v>614.47920063000004</v>
      </c>
      <c r="J224" s="21">
        <f>[1]!EM_S_STM07_IS(A224,"60","2016-12-31","1")/1000000</f>
        <v>843.79561036000007</v>
      </c>
      <c r="K224" s="21">
        <f>[1]!EM_S_STM07_IS(A224,"60","2017-12-31","1")/1000000</f>
        <v>464.36378705999999</v>
      </c>
      <c r="L224" s="3">
        <f t="shared" si="14"/>
        <v>-0.62681176271728734</v>
      </c>
      <c r="M224" s="3">
        <f t="shared" si="15"/>
        <v>-1.4496726679321286</v>
      </c>
      <c r="O224" s="80">
        <f>[1]!EM_S_VAL_PE_TTM(A224,"2018-05-21")</f>
        <v>25.619797047147401</v>
      </c>
      <c r="P224" s="21">
        <f>[1]!EM_S_VAL_PE_TTM(A224,"2016-12-31")</f>
        <v>27.642791442992301</v>
      </c>
      <c r="Q224" s="21">
        <f>[1]!EM_S_VAL_PE_TTM(A224,"2015-12-31")</f>
        <v>70.611024938041396</v>
      </c>
      <c r="R224" s="21">
        <f>[1]!EM_S_VAL_PE_TTM(A224,"2014-12-31")</f>
        <v>72.222877467160799</v>
      </c>
      <c r="S224" s="21">
        <f>[1]!EM_S_VAL_PE_TTM(A224,"2013-12-31")</f>
        <v>24.7077163018668</v>
      </c>
    </row>
    <row r="225" spans="1:19" x14ac:dyDescent="0.2">
      <c r="A225" s="19" t="s">
        <v>488</v>
      </c>
      <c r="B225" s="19" t="s">
        <v>489</v>
      </c>
      <c r="C225" t="str">
        <f>[1]!EM_S_INFO_INDUSTRY_SW2014(A225,"3")</f>
        <v>中药</v>
      </c>
      <c r="D225" s="20">
        <f>[1]!EM_S_STM07_IS(A225,"83","2015-12-31","1")/1000000</f>
        <v>94.765832549999999</v>
      </c>
      <c r="E225" s="20">
        <f>[1]!EM_S_STM07_IS(A225,"83","2016-12-31","1")/1000000</f>
        <v>123.72545815000001</v>
      </c>
      <c r="F225" s="20">
        <f>[1]!EM_S_STM07_IS(A225,"83","2017-12-31","1")/1000000</f>
        <v>176.38278778</v>
      </c>
      <c r="G225" s="3">
        <f t="shared" si="12"/>
        <v>-0.69440857721879412</v>
      </c>
      <c r="H225" s="3">
        <f t="shared" si="13"/>
        <v>-0.57440182144114382</v>
      </c>
      <c r="I225" s="21">
        <f>[1]!EM_S_STM07_IS(A225,"60","2015-12-31","1")/1000000</f>
        <v>-22.491900269999999</v>
      </c>
      <c r="J225" s="21">
        <f>[1]!EM_S_STM07_IS(A225,"60","2016-12-31","1")/1000000</f>
        <v>2.6269448099999999</v>
      </c>
      <c r="K225" s="21">
        <f>[1]!EM_S_STM07_IS(A225,"60","2017-12-31","1")/1000000</f>
        <v>8.9919723100000013</v>
      </c>
      <c r="L225" s="3">
        <f t="shared" si="14"/>
        <v>0.11679514751823161</v>
      </c>
      <c r="M225" s="3">
        <f t="shared" si="15"/>
        <v>1.4229772455706833</v>
      </c>
      <c r="O225" s="80">
        <f>[1]!EM_S_VAL_PE_TTM(A225,"2018-05-21")</f>
        <v>73.542359456334196</v>
      </c>
      <c r="P225" s="21">
        <f>[1]!EM_S_VAL_PE_TTM(A225,"2016-12-31")</f>
        <v>-395.605967568582</v>
      </c>
      <c r="Q225" s="21">
        <f>[1]!EM_S_VAL_PE_TTM(A225,"2015-12-31")</f>
        <v>-250.97560414554701</v>
      </c>
      <c r="R225" s="21">
        <f>[1]!EM_S_VAL_PE_TTM(A225,"2014-12-31")</f>
        <v>252.80828882146599</v>
      </c>
      <c r="S225" s="21">
        <f>[1]!EM_S_VAL_PE_TTM(A225,"2013-12-31")</f>
        <v>-21.166467898392199</v>
      </c>
    </row>
    <row r="226" spans="1:19" x14ac:dyDescent="0.2">
      <c r="A226" s="19" t="s">
        <v>490</v>
      </c>
      <c r="B226" s="19" t="s">
        <v>491</v>
      </c>
      <c r="C226" t="str">
        <f>[1]!EM_S_INFO_INDUSTRY_SW2014(A226,"3")</f>
        <v>医药商业</v>
      </c>
      <c r="D226" s="20">
        <f>[1]!EM_S_STM07_IS(A226,"83","2015-12-31","1")/1000000</f>
        <v>24813.08731802</v>
      </c>
      <c r="E226" s="20">
        <f>[1]!EM_S_STM07_IS(A226,"83","2016-12-31","1")/1000000</f>
        <v>26720.500728209998</v>
      </c>
      <c r="F226" s="20">
        <f>[1]!EM_S_STM07_IS(A226,"83","2017-12-31","1")/1000000</f>
        <v>27473.44917444</v>
      </c>
      <c r="G226" s="3">
        <f t="shared" si="12"/>
        <v>-0.92312873502021742</v>
      </c>
      <c r="H226" s="3">
        <f t="shared" si="13"/>
        <v>-0.97182131974663621</v>
      </c>
      <c r="I226" s="21">
        <f>[1]!EM_S_STM07_IS(A226,"60","2015-12-31","1")/1000000</f>
        <v>192.68683153000001</v>
      </c>
      <c r="J226" s="21">
        <f>[1]!EM_S_STM07_IS(A226,"60","2016-12-31","1")/1000000</f>
        <v>238.59438019000001</v>
      </c>
      <c r="K226" s="21">
        <f>[1]!EM_S_STM07_IS(A226,"60","2017-12-31","1")/1000000</f>
        <v>311.25169261000002</v>
      </c>
      <c r="L226" s="3">
        <f t="shared" si="14"/>
        <v>-0.76175046164038196</v>
      </c>
      <c r="M226" s="3">
        <f t="shared" si="15"/>
        <v>-0.69547768743697658</v>
      </c>
      <c r="O226" s="80">
        <f>[1]!EM_S_VAL_PE_TTM(A226,"2018-05-21")</f>
        <v>23.8729814631027</v>
      </c>
      <c r="P226" s="21">
        <f>[1]!EM_S_VAL_PE_TTM(A226,"2016-12-31")</f>
        <v>43.507406028123803</v>
      </c>
      <c r="Q226" s="21">
        <f>[1]!EM_S_VAL_PE_TTM(A226,"2015-12-31")</f>
        <v>47.082989343556498</v>
      </c>
      <c r="R226" s="21">
        <f>[1]!EM_S_VAL_PE_TTM(A226,"2014-12-31")</f>
        <v>98.577001363282804</v>
      </c>
      <c r="S226" s="21">
        <f>[1]!EM_S_VAL_PE_TTM(A226,"2013-12-31")</f>
        <v>120.527186651576</v>
      </c>
    </row>
    <row r="227" spans="1:19" x14ac:dyDescent="0.2">
      <c r="A227" s="19" t="s">
        <v>492</v>
      </c>
      <c r="B227" s="19" t="s">
        <v>493</v>
      </c>
      <c r="C227" t="str">
        <f>[1]!EM_S_INFO_INDUSTRY_SW2014(A227,"3")</f>
        <v>医疗服务</v>
      </c>
      <c r="D227" s="20">
        <f>[1]!EM_S_STM07_IS(A227,"83","2015-12-31","1")/1000000</f>
        <v>808.80522213999996</v>
      </c>
      <c r="E227" s="20">
        <f>[1]!EM_S_STM07_IS(A227,"83","2016-12-31","1")/1000000</f>
        <v>744.57420461000004</v>
      </c>
      <c r="F227" s="20">
        <f>[1]!EM_S_STM07_IS(A227,"83","2017-12-31","1")/1000000</f>
        <v>419.50254316000002</v>
      </c>
      <c r="G227" s="3">
        <f t="shared" si="12"/>
        <v>-1.0794146919082106</v>
      </c>
      <c r="H227" s="3">
        <f t="shared" si="13"/>
        <v>-1.4365873266053706</v>
      </c>
      <c r="I227" s="21">
        <f>[1]!EM_S_STM07_IS(A227,"60","2015-12-31","1")/1000000</f>
        <v>-543.74350004999997</v>
      </c>
      <c r="J227" s="21">
        <f>[1]!EM_S_STM07_IS(A227,"60","2016-12-31","1")/1000000</f>
        <v>56.175694419999999</v>
      </c>
      <c r="K227" s="21">
        <f>[1]!EM_S_STM07_IS(A227,"60","2017-12-31","1")/1000000</f>
        <v>-565.09440014999996</v>
      </c>
      <c r="L227" s="3">
        <f t="shared" si="14"/>
        <v>0.10331285691660574</v>
      </c>
      <c r="M227" s="3">
        <f t="shared" si="15"/>
        <v>-12.059411031487166</v>
      </c>
      <c r="O227" s="80">
        <f>[1]!EM_S_VAL_PE_TTM(A227,"2018-05-21")</f>
        <v>-6.6049189622697497</v>
      </c>
      <c r="P227" s="21">
        <f>[1]!EM_S_VAL_PE_TTM(A227,"2016-12-31")</f>
        <v>-51.7863778991685</v>
      </c>
      <c r="Q227" s="21">
        <f>[1]!EM_S_VAL_PE_TTM(A227,"2015-12-31")</f>
        <v>-15.510770902235</v>
      </c>
      <c r="R227" s="21">
        <f>[1]!EM_S_VAL_PE_TTM(A227,"2014-12-31")</f>
        <v>-20.330147425597499</v>
      </c>
      <c r="S227" s="21">
        <f>[1]!EM_S_VAL_PE_TTM(A227,"2013-12-31")</f>
        <v>284.50724424082603</v>
      </c>
    </row>
    <row r="228" spans="1:19" x14ac:dyDescent="0.2">
      <c r="A228" s="19" t="s">
        <v>494</v>
      </c>
      <c r="B228" s="19" t="s">
        <v>495</v>
      </c>
      <c r="C228" t="str">
        <f>[1]!EM_S_INFO_INDUSTRY_SW2014(A228,"3")</f>
        <v>中药</v>
      </c>
      <c r="D228" s="20">
        <f>[1]!EM_S_STM07_IS(A228,"83","2015-12-31","1")/1000000</f>
        <v>2597.3514341300001</v>
      </c>
      <c r="E228" s="20">
        <f>[1]!EM_S_STM07_IS(A228,"83","2016-12-31","1")/1000000</f>
        <v>1561.8630812200001</v>
      </c>
      <c r="F228" s="20">
        <f>[1]!EM_S_STM07_IS(A228,"83","2017-12-31","1")/1000000</f>
        <v>1746.64252867</v>
      </c>
      <c r="G228" s="3">
        <f t="shared" si="12"/>
        <v>-1.3986708688332903</v>
      </c>
      <c r="H228" s="3">
        <f t="shared" si="13"/>
        <v>-0.8816929283547279</v>
      </c>
      <c r="I228" s="21">
        <f>[1]!EM_S_STM07_IS(A228,"60","2015-12-31","1")/1000000</f>
        <v>368.02010823000001</v>
      </c>
      <c r="J228" s="21">
        <f>[1]!EM_S_STM07_IS(A228,"60","2016-12-31","1")/1000000</f>
        <v>379.76003487000003</v>
      </c>
      <c r="K228" s="21">
        <f>[1]!EM_S_STM07_IS(A228,"60","2017-12-31","1")/1000000</f>
        <v>417.71956719000002</v>
      </c>
      <c r="L228" s="3">
        <f t="shared" si="14"/>
        <v>-0.96809976852497703</v>
      </c>
      <c r="M228" s="3">
        <f t="shared" si="15"/>
        <v>-0.90004337256553513</v>
      </c>
      <c r="O228" s="80">
        <f>[1]!EM_S_VAL_PE_TTM(A228,"2018-05-21")</f>
        <v>17.874798737116901</v>
      </c>
      <c r="P228" s="21">
        <f>[1]!EM_S_VAL_PE_TTM(A228,"2016-12-31")</f>
        <v>23.083415342508999</v>
      </c>
      <c r="Q228" s="21">
        <f>[1]!EM_S_VAL_PE_TTM(A228,"2015-12-31")</f>
        <v>31.9283707271988</v>
      </c>
      <c r="R228" s="21">
        <f>[1]!EM_S_VAL_PE_TTM(A228,"2014-12-31")</f>
        <v>32.259886904676598</v>
      </c>
      <c r="S228" s="21">
        <f>[1]!EM_S_VAL_PE_TTM(A228,"2013-12-31")</f>
        <v>22.935482832796101</v>
      </c>
    </row>
    <row r="229" spans="1:19" x14ac:dyDescent="0.2">
      <c r="A229" s="19" t="s">
        <v>496</v>
      </c>
      <c r="B229" s="19" t="s">
        <v>497</v>
      </c>
      <c r="C229" t="str">
        <f>[1]!EM_S_INFO_INDUSTRY_SW2014(A229,"3")</f>
        <v>医疗服务</v>
      </c>
      <c r="D229" s="20">
        <f>[1]!EM_S_STM07_IS(A229,"83","2015-12-31","1")/1000000</f>
        <v>762.35569438000005</v>
      </c>
      <c r="E229" s="20">
        <f>[1]!EM_S_STM07_IS(A229,"83","2016-12-31","1")/1000000</f>
        <v>878.76371392999999</v>
      </c>
      <c r="F229" s="20">
        <f>[1]!EM_S_STM07_IS(A229,"83","2017-12-31","1")/1000000</f>
        <v>1179.72784301</v>
      </c>
      <c r="G229" s="3">
        <f t="shared" si="12"/>
        <v>-0.84730484679507656</v>
      </c>
      <c r="H229" s="3">
        <f t="shared" si="13"/>
        <v>-0.65751415959811244</v>
      </c>
      <c r="I229" s="21">
        <f>[1]!EM_S_STM07_IS(A229,"60","2015-12-31","1")/1000000</f>
        <v>193.64137955999999</v>
      </c>
      <c r="J229" s="21">
        <f>[1]!EM_S_STM07_IS(A229,"60","2016-12-31","1")/1000000</f>
        <v>132.84208026000002</v>
      </c>
      <c r="K229" s="21">
        <f>[1]!EM_S_STM07_IS(A229,"60","2017-12-31","1")/1000000</f>
        <v>226.68747852999999</v>
      </c>
      <c r="L229" s="3">
        <f t="shared" si="14"/>
        <v>-1.3139788584348586</v>
      </c>
      <c r="M229" s="3">
        <f t="shared" si="15"/>
        <v>-0.29355669463829004</v>
      </c>
      <c r="O229" s="80">
        <f>[1]!EM_S_VAL_PE_TTM(A229,"2018-05-21")</f>
        <v>64.756197056182401</v>
      </c>
      <c r="P229" s="21">
        <f>[1]!EM_S_VAL_PE_TTM(A229,"2016-12-31")</f>
        <v>55.491128572963198</v>
      </c>
      <c r="Q229" s="21">
        <f>[1]!EM_S_VAL_PE_TTM(A229,"2015-12-31")</f>
        <v>110.957646840089</v>
      </c>
      <c r="R229" s="21">
        <f>[1]!EM_S_VAL_PE_TTM(A229,"2014-12-31")</f>
        <v>70.827577529361207</v>
      </c>
      <c r="S229" s="21">
        <f>[1]!EM_S_VAL_PE_TTM(A229,"2013-12-31")</f>
        <v>52.393951250713997</v>
      </c>
    </row>
    <row r="230" spans="1:19" x14ac:dyDescent="0.2">
      <c r="A230" s="19" t="s">
        <v>498</v>
      </c>
      <c r="B230" s="19" t="s">
        <v>499</v>
      </c>
      <c r="C230" t="str">
        <f>[1]!EM_S_INFO_INDUSTRY_SW2014(A230,"3")</f>
        <v>医疗服务</v>
      </c>
      <c r="D230" s="20">
        <f>[1]!EM_S_STM07_IS(A230,"83","2015-12-31","1")/1000000</f>
        <v>50.338034</v>
      </c>
      <c r="E230" s="20">
        <f>[1]!EM_S_STM07_IS(A230,"83","2016-12-31","1")/1000000</f>
        <v>94.275813680000013</v>
      </c>
      <c r="F230" s="20">
        <f>[1]!EM_S_STM07_IS(A230,"83","2017-12-31","1")/1000000</f>
        <v>113.39062911000001</v>
      </c>
      <c r="G230" s="3">
        <f t="shared" si="12"/>
        <v>-0.12714549638549622</v>
      </c>
      <c r="H230" s="3">
        <f t="shared" si="13"/>
        <v>-0.79724581858416699</v>
      </c>
      <c r="I230" s="21">
        <f>[1]!EM_S_STM07_IS(A230,"60","2015-12-31","1")/1000000</f>
        <v>-70.964228569999989</v>
      </c>
      <c r="J230" s="21">
        <f>[1]!EM_S_STM07_IS(A230,"60","2016-12-31","1")/1000000</f>
        <v>-69.76474365</v>
      </c>
      <c r="K230" s="21">
        <f>[1]!EM_S_STM07_IS(A230,"60","2017-12-31","1")/1000000</f>
        <v>34.557480149999996</v>
      </c>
      <c r="L230" s="3">
        <f t="shared" si="14"/>
        <v>-0.98309733024411305</v>
      </c>
      <c r="M230" s="3">
        <f t="shared" si="15"/>
        <v>0.49534303922006861</v>
      </c>
      <c r="O230" s="80">
        <f>[1]!EM_S_VAL_PE_TTM(A230,"2018-05-21")</f>
        <v>43.545320164905696</v>
      </c>
      <c r="P230" s="21">
        <f>[1]!EM_S_VAL_PE_TTM(A230,"2016-12-31")</f>
        <v>-63.344434552185199</v>
      </c>
      <c r="Q230" s="21">
        <f>[1]!EM_S_VAL_PE_TTM(A230,"2015-12-31")</f>
        <v>-385.82939682210502</v>
      </c>
      <c r="R230" s="21">
        <f>[1]!EM_S_VAL_PE_TTM(A230,"2014-12-31")</f>
        <v>-230.34085238081701</v>
      </c>
      <c r="S230" s="21">
        <f>[1]!EM_S_VAL_PE_TTM(A230,"2013-12-31")</f>
        <v>80.555842170404006</v>
      </c>
    </row>
    <row r="231" spans="1:19" x14ac:dyDescent="0.2">
      <c r="A231" s="19" t="s">
        <v>500</v>
      </c>
      <c r="B231" s="19" t="s">
        <v>501</v>
      </c>
      <c r="C231" t="str">
        <f>[1]!EM_S_INFO_INDUSTRY_SW2014(A231,"3")</f>
        <v>中药</v>
      </c>
      <c r="D231" s="20">
        <f>[1]!EM_S_STM07_IS(A231,"83","2015-12-31","1")/1000000</f>
        <v>428.43606373</v>
      </c>
      <c r="E231" s="20">
        <f>[1]!EM_S_STM07_IS(A231,"83","2016-12-31","1")/1000000</f>
        <v>936.99322816999995</v>
      </c>
      <c r="F231" s="20">
        <f>[1]!EM_S_STM07_IS(A231,"83","2017-12-31","1")/1000000</f>
        <v>1168.6848142399999</v>
      </c>
      <c r="G231" s="3">
        <f t="shared" si="12"/>
        <v>0.18700830180461225</v>
      </c>
      <c r="H231" s="3">
        <f t="shared" si="13"/>
        <v>-0.75272864402392048</v>
      </c>
      <c r="I231" s="21">
        <f>[1]!EM_S_STM07_IS(A231,"60","2015-12-31","1")/1000000</f>
        <v>9.3270200800000005</v>
      </c>
      <c r="J231" s="21">
        <f>[1]!EM_S_STM07_IS(A231,"60","2016-12-31","1")/1000000</f>
        <v>153.90665877000001</v>
      </c>
      <c r="K231" s="21">
        <f>[1]!EM_S_STM07_IS(A231,"60","2017-12-31","1")/1000000</f>
        <v>250.31215034000002</v>
      </c>
      <c r="L231" s="3">
        <f t="shared" si="14"/>
        <v>14.501160869163689</v>
      </c>
      <c r="M231" s="3">
        <f t="shared" si="15"/>
        <v>-0.37361065245351366</v>
      </c>
      <c r="O231" s="80">
        <f>[1]!EM_S_VAL_PE_TTM(A231,"2018-05-21")</f>
        <v>73.483370898211504</v>
      </c>
      <c r="P231" s="21">
        <f>[1]!EM_S_VAL_PE_TTM(A231,"2016-12-31")</f>
        <v>257.00035339251099</v>
      </c>
      <c r="Q231" s="21">
        <f>[1]!EM_S_VAL_PE_TTM(A231,"2015-12-31")</f>
        <v>247.26501854329999</v>
      </c>
      <c r="R231" s="21">
        <f>[1]!EM_S_VAL_PE_TTM(A231,"2014-12-31")</f>
        <v>-306.09195564035701</v>
      </c>
      <c r="S231" s="21">
        <f>[1]!EM_S_VAL_PE_TTM(A231,"2013-12-31")</f>
        <v>14.7916532833716</v>
      </c>
    </row>
    <row r="232" spans="1:19" x14ac:dyDescent="0.2">
      <c r="A232" s="19" t="s">
        <v>502</v>
      </c>
      <c r="B232" s="19" t="s">
        <v>503</v>
      </c>
      <c r="C232" t="str">
        <f>[1]!EM_S_INFO_INDUSTRY_SW2014(A232,"3")</f>
        <v>中药</v>
      </c>
      <c r="D232" s="20">
        <f>[1]!EM_S_STM07_IS(A232,"83","2015-12-31","1")/1000000</f>
        <v>462.05982281000001</v>
      </c>
      <c r="E232" s="20">
        <f>[1]!EM_S_STM07_IS(A232,"83","2016-12-31","1")/1000000</f>
        <v>495.63129310000005</v>
      </c>
      <c r="F232" s="20">
        <f>[1]!EM_S_STM07_IS(A232,"83","2017-12-31","1")/1000000</f>
        <v>5799.9240182499998</v>
      </c>
      <c r="G232" s="3">
        <f t="shared" si="12"/>
        <v>-0.92734388788482769</v>
      </c>
      <c r="H232" s="3">
        <f t="shared" si="13"/>
        <v>9.7020940747576834</v>
      </c>
      <c r="I232" s="21">
        <f>[1]!EM_S_STM07_IS(A232,"60","2015-12-31","1")/1000000</f>
        <v>32.914261320000001</v>
      </c>
      <c r="J232" s="21">
        <f>[1]!EM_S_STM07_IS(A232,"60","2016-12-31","1")/1000000</f>
        <v>22.233706770000001</v>
      </c>
      <c r="K232" s="21">
        <f>[1]!EM_S_STM07_IS(A232,"60","2017-12-31","1")/1000000</f>
        <v>775.42919085000005</v>
      </c>
      <c r="L232" s="3">
        <f t="shared" si="14"/>
        <v>-1.324496255473006</v>
      </c>
      <c r="M232" s="3">
        <f t="shared" si="15"/>
        <v>32.876289359734145</v>
      </c>
      <c r="O232" s="80">
        <f>[1]!EM_S_VAL_PE_TTM(A232,"2018-05-21")</f>
        <v>25.427416691413999</v>
      </c>
      <c r="P232" s="21">
        <f>[1]!EM_S_VAL_PE_TTM(A232,"2016-12-31")</f>
        <v>133.973228656424</v>
      </c>
      <c r="Q232" s="21">
        <f>[1]!EM_S_VAL_PE_TTM(A232,"2015-12-31")</f>
        <v>182.353124787882</v>
      </c>
      <c r="R232" s="21">
        <f>[1]!EM_S_VAL_PE_TTM(A232,"2014-12-31")</f>
        <v>128.438693543721</v>
      </c>
      <c r="S232" s="21">
        <f>[1]!EM_S_VAL_PE_TTM(A232,"2013-12-31")</f>
        <v>162.63426908480599</v>
      </c>
    </row>
    <row r="233" spans="1:19" x14ac:dyDescent="0.2">
      <c r="A233" s="19" t="s">
        <v>504</v>
      </c>
      <c r="B233" s="19" t="s">
        <v>505</v>
      </c>
      <c r="C233" t="str">
        <f>[1]!EM_S_INFO_INDUSTRY_SW2014(A233,"3")</f>
        <v>化学制剂</v>
      </c>
      <c r="D233" s="20">
        <f>[1]!EM_S_STM07_IS(A233,"83","2015-12-31","1")/1000000</f>
        <v>2410.2877157100002</v>
      </c>
      <c r="E233" s="20">
        <f>[1]!EM_S_STM07_IS(A233,"83","2016-12-31","1")/1000000</f>
        <v>2505.5918953299997</v>
      </c>
      <c r="F233" s="20">
        <f>[1]!EM_S_STM07_IS(A233,"83","2017-12-31","1")/1000000</f>
        <v>2599.2888811299999</v>
      </c>
      <c r="G233" s="3">
        <f t="shared" si="12"/>
        <v>-0.96045941777041099</v>
      </c>
      <c r="H233" s="3">
        <f t="shared" si="13"/>
        <v>-0.96260484958678405</v>
      </c>
      <c r="I233" s="21">
        <f>[1]!EM_S_STM07_IS(A233,"60","2015-12-31","1")/1000000</f>
        <v>7.5695189800000007</v>
      </c>
      <c r="J233" s="21">
        <f>[1]!EM_S_STM07_IS(A233,"60","2016-12-31","1")/1000000</f>
        <v>29.50663892</v>
      </c>
      <c r="K233" s="21">
        <f>[1]!EM_S_STM07_IS(A233,"60","2017-12-31","1")/1000000</f>
        <v>128.92791794999999</v>
      </c>
      <c r="L233" s="3">
        <f t="shared" si="14"/>
        <v>1.8980863906889889</v>
      </c>
      <c r="M233" s="3">
        <f t="shared" si="15"/>
        <v>2.3694545590081053</v>
      </c>
      <c r="O233" s="80">
        <f>[1]!EM_S_VAL_PE_TTM(A233,"2018-05-21")</f>
        <v>40.254032850315497</v>
      </c>
      <c r="P233" s="21">
        <f>[1]!EM_S_VAL_PE_TTM(A233,"2016-12-31")</f>
        <v>196.44392338881801</v>
      </c>
      <c r="Q233" s="21">
        <f>[1]!EM_S_VAL_PE_TTM(A233,"2015-12-31")</f>
        <v>-169.755768546007</v>
      </c>
      <c r="R233" s="21">
        <f>[1]!EM_S_VAL_PE_TTM(A233,"2014-12-31")</f>
        <v>-276.40279531977302</v>
      </c>
      <c r="S233" s="21">
        <f>[1]!EM_S_VAL_PE_TTM(A233,"2013-12-31")</f>
        <v>-32.184805779994797</v>
      </c>
    </row>
    <row r="234" spans="1:19" x14ac:dyDescent="0.2">
      <c r="A234" s="19" t="s">
        <v>506</v>
      </c>
      <c r="B234" s="19" t="s">
        <v>507</v>
      </c>
      <c r="C234" t="str">
        <f>[1]!EM_S_INFO_INDUSTRY_SW2014(A234,"3")</f>
        <v>生物制品</v>
      </c>
      <c r="D234" s="20">
        <f>[1]!EM_S_STM07_IS(A234,"83","2015-12-31","1")/1000000</f>
        <v>474.02005019000001</v>
      </c>
      <c r="E234" s="20">
        <f>[1]!EM_S_STM07_IS(A234,"83","2016-12-31","1")/1000000</f>
        <v>444.08108254000001</v>
      </c>
      <c r="F234" s="20">
        <f>[1]!EM_S_STM07_IS(A234,"83","2017-12-31","1")/1000000</f>
        <v>467.58452839</v>
      </c>
      <c r="G234" s="3">
        <f t="shared" si="12"/>
        <v>-1.0631597073541501</v>
      </c>
      <c r="H234" s="3">
        <f t="shared" si="13"/>
        <v>-0.94707397641086644</v>
      </c>
      <c r="I234" s="21">
        <f>[1]!EM_S_STM07_IS(A234,"60","2015-12-31","1")/1000000</f>
        <v>32.141154450000002</v>
      </c>
      <c r="J234" s="21">
        <f>[1]!EM_S_STM07_IS(A234,"60","2016-12-31","1")/1000000</f>
        <v>40.217266600000002</v>
      </c>
      <c r="K234" s="21">
        <f>[1]!EM_S_STM07_IS(A234,"60","2017-12-31","1")/1000000</f>
        <v>47.409918179999998</v>
      </c>
      <c r="L234" s="3">
        <f t="shared" si="14"/>
        <v>-0.74872986710656253</v>
      </c>
      <c r="M234" s="3">
        <f t="shared" si="15"/>
        <v>-0.8211551358888225</v>
      </c>
      <c r="O234" s="80">
        <f>[1]!EM_S_VAL_PE_TTM(A234,"2018-05-21")</f>
        <v>58.5278435048156</v>
      </c>
      <c r="P234" s="21">
        <f>[1]!EM_S_VAL_PE_TTM(A234,"2016-12-31")</f>
        <v>76.112974205522093</v>
      </c>
      <c r="Q234" s="21">
        <f>[1]!EM_S_VAL_PE_TTM(A234,"2015-12-31")</f>
        <v>398.598839865694</v>
      </c>
      <c r="R234" s="21">
        <f>[1]!EM_S_VAL_PE_TTM(A234,"2014-12-31")</f>
        <v>64.103343686826193</v>
      </c>
      <c r="S234" s="21">
        <f>[1]!EM_S_VAL_PE_TTM(A234,"2013-12-31")</f>
        <v>108.035780086016</v>
      </c>
    </row>
    <row r="235" spans="1:19" x14ac:dyDescent="0.2">
      <c r="A235" s="19" t="s">
        <v>508</v>
      </c>
      <c r="B235" s="19" t="s">
        <v>509</v>
      </c>
      <c r="C235" t="str">
        <f>[1]!EM_S_INFO_INDUSTRY_SW2014(A235,"3")</f>
        <v>化学原料药</v>
      </c>
      <c r="D235" s="20">
        <f>[1]!EM_S_STM07_IS(A235,"83","2015-12-31","1")/1000000</f>
        <v>7902.5022973199993</v>
      </c>
      <c r="E235" s="20">
        <f>[1]!EM_S_STM07_IS(A235,"83","2016-12-31","1")/1000000</f>
        <v>8082.4627807400002</v>
      </c>
      <c r="F235" s="20">
        <f>[1]!EM_S_STM07_IS(A235,"83","2017-12-31","1")/1000000</f>
        <v>7709.1218766499996</v>
      </c>
      <c r="G235" s="3">
        <f t="shared" si="12"/>
        <v>-0.97722740511179207</v>
      </c>
      <c r="H235" s="3">
        <f t="shared" si="13"/>
        <v>-1.0461914782929342</v>
      </c>
      <c r="I235" s="21">
        <f>[1]!EM_S_STM07_IS(A235,"60","2015-12-31","1")/1000000</f>
        <v>50.850714079999996</v>
      </c>
      <c r="J235" s="21">
        <f>[1]!EM_S_STM07_IS(A235,"60","2016-12-31","1")/1000000</f>
        <v>51.631281200000004</v>
      </c>
      <c r="K235" s="21">
        <f>[1]!EM_S_STM07_IS(A235,"60","2017-12-31","1")/1000000</f>
        <v>14.438118619999999</v>
      </c>
      <c r="L235" s="3">
        <f t="shared" si="14"/>
        <v>-0.9846498297197559</v>
      </c>
      <c r="M235" s="3">
        <f t="shared" si="15"/>
        <v>-1.7203610236966191</v>
      </c>
      <c r="O235" s="80">
        <f>[1]!EM_S_VAL_PE_TTM(A235,"2018-05-21")</f>
        <v>251.978201626675</v>
      </c>
      <c r="P235" s="21">
        <f>[1]!EM_S_VAL_PE_TTM(A235,"2016-12-31")</f>
        <v>106.388088284814</v>
      </c>
      <c r="Q235" s="21">
        <f>[1]!EM_S_VAL_PE_TTM(A235,"2015-12-31")</f>
        <v>247.68795049589301</v>
      </c>
      <c r="R235" s="21">
        <f>[1]!EM_S_VAL_PE_TTM(A235,"2014-12-31")</f>
        <v>429.644715185059</v>
      </c>
      <c r="S235" s="21">
        <f>[1]!EM_S_VAL_PE_TTM(A235,"2013-12-31")</f>
        <v>77.868409009376805</v>
      </c>
    </row>
    <row r="236" spans="1:19" x14ac:dyDescent="0.2">
      <c r="A236" s="19" t="s">
        <v>510</v>
      </c>
      <c r="B236" s="19" t="s">
        <v>511</v>
      </c>
      <c r="C236" t="str">
        <f>[1]!EM_S_INFO_INDUSTRY_SW2014(A236,"3")</f>
        <v>医药商业</v>
      </c>
      <c r="D236" s="20">
        <f>[1]!EM_S_STM07_IS(A236,"83","2015-12-31","1")/1000000</f>
        <v>8909.3153381399989</v>
      </c>
      <c r="E236" s="20">
        <f>[1]!EM_S_STM07_IS(A236,"83","2016-12-31","1")/1000000</f>
        <v>9005.5589840200009</v>
      </c>
      <c r="F236" s="20">
        <f>[1]!EM_S_STM07_IS(A236,"83","2017-12-31","1")/1000000</f>
        <v>8008.8809524999997</v>
      </c>
      <c r="G236" s="3">
        <f t="shared" si="12"/>
        <v>-0.98919741391709515</v>
      </c>
      <c r="H236" s="3">
        <f t="shared" si="13"/>
        <v>-1.1106736442777807</v>
      </c>
      <c r="I236" s="21">
        <f>[1]!EM_S_STM07_IS(A236,"60","2015-12-31","1")/1000000</f>
        <v>132.54276176000002</v>
      </c>
      <c r="J236" s="21">
        <f>[1]!EM_S_STM07_IS(A236,"60","2016-12-31","1")/1000000</f>
        <v>224.50992633000001</v>
      </c>
      <c r="K236" s="21">
        <f>[1]!EM_S_STM07_IS(A236,"60","2017-12-31","1")/1000000</f>
        <v>254.1961914</v>
      </c>
      <c r="L236" s="3">
        <f t="shared" si="14"/>
        <v>-0.30613212408740753</v>
      </c>
      <c r="M236" s="3">
        <f t="shared" si="15"/>
        <v>-0.86777303990396804</v>
      </c>
      <c r="O236" s="80">
        <f>[1]!EM_S_VAL_PE_TTM(A236,"2018-05-21")</f>
        <v>23.4078410794984</v>
      </c>
      <c r="P236" s="21">
        <f>[1]!EM_S_VAL_PE_TTM(A236,"2016-12-31")</f>
        <v>45.313416258809802</v>
      </c>
      <c r="Q236" s="21">
        <f>[1]!EM_S_VAL_PE_TTM(A236,"2015-12-31")</f>
        <v>688.36785531343901</v>
      </c>
      <c r="R236" s="21">
        <f>[1]!EM_S_VAL_PE_TTM(A236,"2014-12-31")</f>
        <v>48.772455952649899</v>
      </c>
      <c r="S236" s="21">
        <f>[1]!EM_S_VAL_PE_TTM(A236,"2013-12-31")</f>
        <v>56.513657263226499</v>
      </c>
    </row>
    <row r="237" spans="1:19" x14ac:dyDescent="0.2">
      <c r="A237" s="19" t="s">
        <v>512</v>
      </c>
      <c r="B237" s="19" t="s">
        <v>513</v>
      </c>
      <c r="C237" t="str">
        <f>[1]!EM_S_INFO_INDUSTRY_SW2014(A237,"3")</f>
        <v>医药商业</v>
      </c>
      <c r="D237" s="20">
        <f>[1]!EM_S_STM07_IS(A237,"83","2015-12-31","1")/1000000</f>
        <v>1490.95975512</v>
      </c>
      <c r="E237" s="20">
        <f>[1]!EM_S_STM07_IS(A237,"83","2016-12-31","1")/1000000</f>
        <v>1519.02939709</v>
      </c>
      <c r="F237" s="20">
        <f>[1]!EM_S_STM07_IS(A237,"83","2017-12-31","1")/1000000</f>
        <v>1556.1462055</v>
      </c>
      <c r="G237" s="3">
        <f t="shared" si="12"/>
        <v>-0.98117344088355973</v>
      </c>
      <c r="H237" s="3">
        <f t="shared" si="13"/>
        <v>-0.97556544430206249</v>
      </c>
      <c r="I237" s="21">
        <f>[1]!EM_S_STM07_IS(A237,"60","2015-12-31","1")/1000000</f>
        <v>41.168494780000003</v>
      </c>
      <c r="J237" s="21">
        <f>[1]!EM_S_STM07_IS(A237,"60","2016-12-31","1")/1000000</f>
        <v>46.03416249</v>
      </c>
      <c r="K237" s="21">
        <f>[1]!EM_S_STM07_IS(A237,"60","2017-12-31","1")/1000000</f>
        <v>43.476771210000003</v>
      </c>
      <c r="L237" s="3">
        <f t="shared" si="14"/>
        <v>-0.88181089116807398</v>
      </c>
      <c r="M237" s="3">
        <f t="shared" si="15"/>
        <v>-1.0555542045661315</v>
      </c>
      <c r="O237" s="80">
        <f>[1]!EM_S_VAL_PE_TTM(A237,"2018-05-21")</f>
        <v>74.065955084829</v>
      </c>
      <c r="P237" s="21">
        <f>[1]!EM_S_VAL_PE_TTM(A237,"2016-12-31")</f>
        <v>91.180291523800193</v>
      </c>
      <c r="Q237" s="21">
        <f>[1]!EM_S_VAL_PE_TTM(A237,"2015-12-31")</f>
        <v>111.386615495699</v>
      </c>
      <c r="R237" s="21">
        <f>[1]!EM_S_VAL_PE_TTM(A237,"2014-12-31")</f>
        <v>79.689637700599903</v>
      </c>
      <c r="S237" s="21">
        <f>[1]!EM_S_VAL_PE_TTM(A237,"2013-12-31")</f>
        <v>51.197026428369703</v>
      </c>
    </row>
    <row r="238" spans="1:19" x14ac:dyDescent="0.2">
      <c r="A238" s="19" t="s">
        <v>514</v>
      </c>
      <c r="B238" s="19" t="s">
        <v>515</v>
      </c>
      <c r="C238" t="str">
        <f>[1]!EM_S_INFO_INDUSTRY_SW2014(A238,"3")</f>
        <v>化学制剂</v>
      </c>
      <c r="D238" s="20">
        <f>[1]!EM_S_STM07_IS(A238,"83","2015-12-31","1")/1000000</f>
        <v>1051.8201788599999</v>
      </c>
      <c r="E238" s="20">
        <f>[1]!EM_S_STM07_IS(A238,"83","2016-12-31","1")/1000000</f>
        <v>1011.80961066</v>
      </c>
      <c r="F238" s="20">
        <f>[1]!EM_S_STM07_IS(A238,"83","2017-12-31","1")/1000000</f>
        <v>1000.4368001900001</v>
      </c>
      <c r="G238" s="3">
        <f t="shared" si="12"/>
        <v>-1.0380393616743167</v>
      </c>
      <c r="H238" s="3">
        <f t="shared" si="13"/>
        <v>-1.0112400696239496</v>
      </c>
      <c r="I238" s="21">
        <f>[1]!EM_S_STM07_IS(A238,"60","2015-12-31","1")/1000000</f>
        <v>173.57350777000002</v>
      </c>
      <c r="J238" s="21">
        <f>[1]!EM_S_STM07_IS(A238,"60","2016-12-31","1")/1000000</f>
        <v>44.054100290000001</v>
      </c>
      <c r="K238" s="21">
        <f>[1]!EM_S_STM07_IS(A238,"60","2017-12-31","1")/1000000</f>
        <v>87.859641209999992</v>
      </c>
      <c r="L238" s="3">
        <f t="shared" si="14"/>
        <v>-1.7461934090288969</v>
      </c>
      <c r="M238" s="3">
        <f t="shared" si="15"/>
        <v>-5.6421392870081855E-3</v>
      </c>
      <c r="O238" s="80">
        <f>[1]!EM_S_VAL_PE_TTM(A238,"2018-05-21")</f>
        <v>108.538429756615</v>
      </c>
      <c r="P238" s="21">
        <f>[1]!EM_S_VAL_PE_TTM(A238,"2016-12-31")</f>
        <v>82.410209660110198</v>
      </c>
      <c r="Q238" s="21">
        <f>[1]!EM_S_VAL_PE_TTM(A238,"2015-12-31")</f>
        <v>60.005101471364199</v>
      </c>
      <c r="R238" s="21">
        <f>[1]!EM_S_VAL_PE_TTM(A238,"2014-12-31")</f>
        <v>80.019970074527393</v>
      </c>
      <c r="S238" s="21">
        <f>[1]!EM_S_VAL_PE_TTM(A238,"2013-12-31")</f>
        <v>97.006675106601904</v>
      </c>
    </row>
    <row r="239" spans="1:19" x14ac:dyDescent="0.2">
      <c r="A239" s="19" t="s">
        <v>516</v>
      </c>
      <c r="B239" s="19" t="s">
        <v>517</v>
      </c>
      <c r="C239" t="str">
        <f>[1]!EM_S_INFO_INDUSTRY_SW2014(A239,"3")</f>
        <v>生物制品</v>
      </c>
      <c r="D239" s="20">
        <f>[1]!EM_S_STM07_IS(A239,"83","2015-12-31","1")/1000000</f>
        <v>1669.31244881</v>
      </c>
      <c r="E239" s="20">
        <f>[1]!EM_S_STM07_IS(A239,"83","2016-12-31","1")/1000000</f>
        <v>2040.3945399000002</v>
      </c>
      <c r="F239" s="20">
        <f>[1]!EM_S_STM07_IS(A239,"83","2017-12-31","1")/1000000</f>
        <v>2545.3249629899997</v>
      </c>
      <c r="G239" s="3">
        <f t="shared" si="12"/>
        <v>-0.77770363399941522</v>
      </c>
      <c r="H239" s="3">
        <f t="shared" si="13"/>
        <v>-0.75253294732167531</v>
      </c>
      <c r="I239" s="21">
        <f>[1]!EM_S_STM07_IS(A239,"60","2015-12-31","1")/1000000</f>
        <v>490.06434645999997</v>
      </c>
      <c r="J239" s="21">
        <f>[1]!EM_S_STM07_IS(A239,"60","2016-12-31","1")/1000000</f>
        <v>639.20597488999999</v>
      </c>
      <c r="K239" s="21">
        <f>[1]!EM_S_STM07_IS(A239,"60","2017-12-31","1")/1000000</f>
        <v>840.09795615999997</v>
      </c>
      <c r="L239" s="3">
        <f t="shared" si="14"/>
        <v>-0.69566929423180701</v>
      </c>
      <c r="M239" s="3">
        <f t="shared" si="15"/>
        <v>-0.68571635879252979</v>
      </c>
      <c r="O239" s="80">
        <f>[1]!EM_S_VAL_PE_TTM(A239,"2018-05-21")</f>
        <v>56.792168586304001</v>
      </c>
      <c r="P239" s="21">
        <f>[1]!EM_S_VAL_PE_TTM(A239,"2016-12-31")</f>
        <v>51.5985037855652</v>
      </c>
      <c r="Q239" s="21">
        <f>[1]!EM_S_VAL_PE_TTM(A239,"2015-12-31")</f>
        <v>68.648906488216298</v>
      </c>
      <c r="R239" s="21">
        <f>[1]!EM_S_VAL_PE_TTM(A239,"2014-12-31")</f>
        <v>74.764846133114204</v>
      </c>
      <c r="S239" s="21">
        <f>[1]!EM_S_VAL_PE_TTM(A239,"2013-12-31")</f>
        <v>119.97231823471201</v>
      </c>
    </row>
    <row r="240" spans="1:19" x14ac:dyDescent="0.2">
      <c r="A240" s="19" t="s">
        <v>518</v>
      </c>
      <c r="B240" s="19" t="s">
        <v>519</v>
      </c>
      <c r="C240" t="str">
        <f>[1]!EM_S_INFO_INDUSTRY_SW2014(A240,"3")</f>
        <v>医疗服务</v>
      </c>
      <c r="D240" s="20">
        <f>[1]!EM_S_STM07_IS(A240,"83","2015-12-31","1")/1000000</f>
        <v>952.24505547000001</v>
      </c>
      <c r="E240" s="20">
        <f>[1]!EM_S_STM07_IS(A240,"83","2016-12-31","1")/1000000</f>
        <v>854.22431037000001</v>
      </c>
      <c r="F240" s="20">
        <f>[1]!EM_S_STM07_IS(A240,"83","2017-12-31","1")/1000000</f>
        <v>44.111203509999996</v>
      </c>
      <c r="G240" s="3">
        <f t="shared" si="12"/>
        <v>-1.1029364705407894</v>
      </c>
      <c r="H240" s="3">
        <f t="shared" si="13"/>
        <v>-1.9483611002701462</v>
      </c>
      <c r="I240" s="21">
        <f>[1]!EM_S_STM07_IS(A240,"60","2015-12-31","1")/1000000</f>
        <v>75.023339739999997</v>
      </c>
      <c r="J240" s="21">
        <f>[1]!EM_S_STM07_IS(A240,"60","2016-12-31","1")/1000000</f>
        <v>-432.40549710000005</v>
      </c>
      <c r="K240" s="21">
        <f>[1]!EM_S_STM07_IS(A240,"60","2017-12-31","1")/1000000</f>
        <v>-694.40742037999996</v>
      </c>
      <c r="L240" s="3">
        <f t="shared" si="14"/>
        <v>-7.7636130116113122</v>
      </c>
      <c r="M240" s="3">
        <f t="shared" si="15"/>
        <v>-1.6059171889283548</v>
      </c>
      <c r="O240" s="80">
        <f>[1]!EM_S_VAL_PE_TTM(A240,"2018-05-21")</f>
        <v>-8.6568253495806697</v>
      </c>
      <c r="P240" s="21">
        <f>[1]!EM_S_VAL_PE_TTM(A240,"2016-12-31")</f>
        <v>-46.518246728167298</v>
      </c>
      <c r="Q240" s="21">
        <f>[1]!EM_S_VAL_PE_TTM(A240,"2015-12-31")</f>
        <v>288.490987251614</v>
      </c>
      <c r="R240" s="21">
        <f>[1]!EM_S_VAL_PE_TTM(A240,"2014-12-31")</f>
        <v>-19.499091637132199</v>
      </c>
      <c r="S240" s="21">
        <f>[1]!EM_S_VAL_PE_TTM(A240,"2013-12-31")</f>
        <v>-17.9671218122004</v>
      </c>
    </row>
    <row r="241" spans="1:19" x14ac:dyDescent="0.2">
      <c r="A241" s="19" t="s">
        <v>520</v>
      </c>
      <c r="B241" s="19" t="s">
        <v>521</v>
      </c>
      <c r="C241" t="str">
        <f>[1]!EM_S_INFO_INDUSTRY_SW2014(A241,"3")</f>
        <v>中药</v>
      </c>
      <c r="D241" s="20">
        <f>[1]!EM_S_STM07_IS(A241,"83","2015-12-31","1")/1000000</f>
        <v>2281.2206006500001</v>
      </c>
      <c r="E241" s="20">
        <f>[1]!EM_S_STM07_IS(A241,"83","2016-12-31","1")/1000000</f>
        <v>2363.6530712499998</v>
      </c>
      <c r="F241" s="20">
        <f>[1]!EM_S_STM07_IS(A241,"83","2017-12-31","1")/1000000</f>
        <v>2711.5028228299998</v>
      </c>
      <c r="G241" s="3">
        <f t="shared" si="12"/>
        <v>-0.96386475267823202</v>
      </c>
      <c r="H241" s="3">
        <f t="shared" si="13"/>
        <v>-0.85283383766804566</v>
      </c>
      <c r="I241" s="21">
        <f>[1]!EM_S_STM07_IS(A241,"60","2015-12-31","1")/1000000</f>
        <v>86.999539599999991</v>
      </c>
      <c r="J241" s="21">
        <f>[1]!EM_S_STM07_IS(A241,"60","2016-12-31","1")/1000000</f>
        <v>65.064998270000004</v>
      </c>
      <c r="K241" s="21">
        <f>[1]!EM_S_STM07_IS(A241,"60","2017-12-31","1")/1000000</f>
        <v>91.441440670000006</v>
      </c>
      <c r="L241" s="3">
        <f t="shared" si="14"/>
        <v>-1.252122498933316</v>
      </c>
      <c r="M241" s="3">
        <f t="shared" si="15"/>
        <v>-0.5946139537183146</v>
      </c>
      <c r="O241" s="80">
        <f>[1]!EM_S_VAL_PE_TTM(A241,"2018-05-21")</f>
        <v>40.500490688598099</v>
      </c>
      <c r="P241" s="21">
        <f>[1]!EM_S_VAL_PE_TTM(A241,"2016-12-31")</f>
        <v>70.767209026760298</v>
      </c>
      <c r="Q241" s="21">
        <f>[1]!EM_S_VAL_PE_TTM(A241,"2015-12-31")</f>
        <v>60.281335824719001</v>
      </c>
      <c r="R241" s="21">
        <f>[1]!EM_S_VAL_PE_TTM(A241,"2014-12-31")</f>
        <v>35.603408246489501</v>
      </c>
      <c r="S241" s="21">
        <f>[1]!EM_S_VAL_PE_TTM(A241,"2013-12-31")</f>
        <v>37.202699160915301</v>
      </c>
    </row>
    <row r="242" spans="1:19" x14ac:dyDescent="0.2">
      <c r="A242" s="19" t="s">
        <v>522</v>
      </c>
      <c r="B242" s="19" t="s">
        <v>523</v>
      </c>
      <c r="C242" t="str">
        <f>[1]!EM_S_INFO_INDUSTRY_SW2014(A242,"3")</f>
        <v>中药</v>
      </c>
      <c r="D242" s="20">
        <f>[1]!EM_S_STM07_IS(A242,"83","2015-12-31","1")/1000000</f>
        <v>1783.68235215</v>
      </c>
      <c r="E242" s="20">
        <f>[1]!EM_S_STM07_IS(A242,"83","2016-12-31","1")/1000000</f>
        <v>2102.8068955099998</v>
      </c>
      <c r="F242" s="20">
        <f>[1]!EM_S_STM07_IS(A242,"83","2017-12-31","1")/1000000</f>
        <v>1750.5923936600002</v>
      </c>
      <c r="G242" s="3">
        <f t="shared" si="12"/>
        <v>-0.82108667332199814</v>
      </c>
      <c r="H242" s="3">
        <f t="shared" si="13"/>
        <v>-1.1674973116181342</v>
      </c>
      <c r="I242" s="21">
        <f>[1]!EM_S_STM07_IS(A242,"60","2015-12-31","1")/1000000</f>
        <v>210.94353869999998</v>
      </c>
      <c r="J242" s="21">
        <f>[1]!EM_S_STM07_IS(A242,"60","2016-12-31","1")/1000000</f>
        <v>232.99739962000001</v>
      </c>
      <c r="K242" s="21">
        <f>[1]!EM_S_STM07_IS(A242,"60","2017-12-31","1")/1000000</f>
        <v>308.84577354999999</v>
      </c>
      <c r="L242" s="3">
        <f t="shared" si="14"/>
        <v>-0.89545135605521142</v>
      </c>
      <c r="M242" s="3">
        <f t="shared" si="15"/>
        <v>-0.67446686506500686</v>
      </c>
      <c r="O242" s="80">
        <f>[1]!EM_S_VAL_PE_TTM(A242,"2018-05-21")</f>
        <v>28.477995542546601</v>
      </c>
      <c r="P242" s="21">
        <f>[1]!EM_S_VAL_PE_TTM(A242,"2016-12-31")</f>
        <v>35.1733279051127</v>
      </c>
      <c r="Q242" s="21">
        <f>[1]!EM_S_VAL_PE_TTM(A242,"2015-12-31")</f>
        <v>45.8699078330784</v>
      </c>
      <c r="R242" s="21">
        <f>[1]!EM_S_VAL_PE_TTM(A242,"2014-12-31")</f>
        <v>32.742242749137297</v>
      </c>
      <c r="S242" s="21">
        <f>[1]!EM_S_VAL_PE_TTM(A242,"2013-12-31")</f>
        <v>30.338494535366699</v>
      </c>
    </row>
    <row r="243" spans="1:19" x14ac:dyDescent="0.2">
      <c r="A243" s="19" t="s">
        <v>524</v>
      </c>
      <c r="B243" s="19" t="s">
        <v>525</v>
      </c>
      <c r="C243" t="str">
        <f>[1]!EM_S_INFO_INDUSTRY_SW2014(A243,"3")</f>
        <v>医药商业</v>
      </c>
      <c r="D243" s="20">
        <f>[1]!EM_S_STM07_IS(A243,"83","2015-12-31","1")/1000000</f>
        <v>49589.246312080002</v>
      </c>
      <c r="E243" s="20">
        <f>[1]!EM_S_STM07_IS(A243,"83","2016-12-31","1")/1000000</f>
        <v>61556.83988598</v>
      </c>
      <c r="F243" s="20">
        <f>[1]!EM_S_STM07_IS(A243,"83","2017-12-31","1")/1000000</f>
        <v>73942.894403059996</v>
      </c>
      <c r="G243" s="3">
        <f t="shared" si="12"/>
        <v>-0.75866554820002019</v>
      </c>
      <c r="H243" s="3">
        <f t="shared" si="13"/>
        <v>-0.79878670607486779</v>
      </c>
      <c r="I243" s="21">
        <f>[1]!EM_S_STM07_IS(A243,"60","2015-12-31","1")/1000000</f>
        <v>703.86984707000011</v>
      </c>
      <c r="J243" s="21">
        <f>[1]!EM_S_STM07_IS(A243,"60","2016-12-31","1")/1000000</f>
        <v>904.34029451000004</v>
      </c>
      <c r="K243" s="21">
        <f>[1]!EM_S_STM07_IS(A243,"60","2017-12-31","1")/1000000</f>
        <v>1472.91544722</v>
      </c>
      <c r="L243" s="3">
        <f t="shared" si="14"/>
        <v>-0.71518818674432705</v>
      </c>
      <c r="M243" s="3">
        <f t="shared" si="15"/>
        <v>-0.37128185467167329</v>
      </c>
      <c r="O243" s="80">
        <f>[1]!EM_S_VAL_PE_TTM(A243,"2018-05-21")</f>
        <v>23.363262108534499</v>
      </c>
      <c r="P243" s="21">
        <f>[1]!EM_S_VAL_PE_TTM(A243,"2016-12-31")</f>
        <v>43.986139568382399</v>
      </c>
      <c r="Q243" s="21">
        <f>[1]!EM_S_VAL_PE_TTM(A243,"2015-12-31")</f>
        <v>50.416580024943499</v>
      </c>
      <c r="R243" s="21">
        <f>[1]!EM_S_VAL_PE_TTM(A243,"2014-12-31")</f>
        <v>55.741172759010702</v>
      </c>
      <c r="S243" s="21">
        <f>[1]!EM_S_VAL_PE_TTM(A243,"2013-12-31")</f>
        <v>45.844708321092497</v>
      </c>
    </row>
    <row r="244" spans="1:19" x14ac:dyDescent="0.2">
      <c r="A244" s="19" t="s">
        <v>526</v>
      </c>
      <c r="B244" s="19" t="s">
        <v>527</v>
      </c>
      <c r="C244" t="str">
        <f>[1]!EM_S_INFO_INDUSTRY_SW2014(A244,"3")</f>
        <v>医药商业</v>
      </c>
      <c r="D244" s="20">
        <f>[1]!EM_S_STM07_IS(A244,"83","2015-12-31","1")/1000000</f>
        <v>105516.58730325999</v>
      </c>
      <c r="E244" s="20">
        <f>[1]!EM_S_STM07_IS(A244,"83","2016-12-31","1")/1000000</f>
        <v>120764.66033992999</v>
      </c>
      <c r="F244" s="20">
        <f>[1]!EM_S_STM07_IS(A244,"83","2017-12-31","1")/1000000</f>
        <v>130847.18188459</v>
      </c>
      <c r="G244" s="3">
        <f t="shared" si="12"/>
        <v>-0.85549122250470178</v>
      </c>
      <c r="H244" s="3">
        <f t="shared" si="13"/>
        <v>-0.91651099323030771</v>
      </c>
      <c r="I244" s="21">
        <f>[1]!EM_S_STM07_IS(A244,"60","2015-12-31","1")/1000000</f>
        <v>3364.36807279</v>
      </c>
      <c r="J244" s="21">
        <f>[1]!EM_S_STM07_IS(A244,"60","2016-12-31","1")/1000000</f>
        <v>3829.7126595199998</v>
      </c>
      <c r="K244" s="21">
        <f>[1]!EM_S_STM07_IS(A244,"60","2017-12-31","1")/1000000</f>
        <v>4057.7802887399998</v>
      </c>
      <c r="L244" s="3">
        <f t="shared" si="14"/>
        <v>-0.86168440055843853</v>
      </c>
      <c r="M244" s="3">
        <f t="shared" si="15"/>
        <v>-0.94044784831231043</v>
      </c>
      <c r="O244" s="80">
        <f>[1]!EM_S_VAL_PE_TTM(A244,"2018-05-21")</f>
        <v>20.730000622023301</v>
      </c>
      <c r="P244" s="21">
        <f>[1]!EM_S_VAL_PE_TTM(A244,"2016-12-31")</f>
        <v>16.668622134752599</v>
      </c>
      <c r="Q244" s="21">
        <f>[1]!EM_S_VAL_PE_TTM(A244,"2015-12-31")</f>
        <v>18.736209848624</v>
      </c>
      <c r="R244" s="21">
        <f>[1]!EM_S_VAL_PE_TTM(A244,"2014-12-31")</f>
        <v>17.699540447974101</v>
      </c>
      <c r="S244" s="21">
        <f>[1]!EM_S_VAL_PE_TTM(A244,"2013-12-31")</f>
        <v>18.2116458901132</v>
      </c>
    </row>
    <row r="245" spans="1:19" x14ac:dyDescent="0.2">
      <c r="A245" s="19" t="s">
        <v>528</v>
      </c>
      <c r="B245" s="19" t="s">
        <v>529</v>
      </c>
      <c r="C245" t="str">
        <f>[1]!EM_S_INFO_INDUSTRY_SW2014(A245,"3")</f>
        <v>化学原料药</v>
      </c>
      <c r="D245" s="20">
        <f>[1]!EM_S_STM07_IS(A245,"83","2015-12-31","1")/1000000</f>
        <v>536.42949999999996</v>
      </c>
      <c r="E245" s="20">
        <f>[1]!EM_S_STM07_IS(A245,"83","2016-12-31","1")/1000000</f>
        <v>482.14769999999999</v>
      </c>
      <c r="F245" s="20">
        <f>[1]!EM_S_STM07_IS(A245,"83","2017-12-31","1")/1000000</f>
        <v>508.56112074999999</v>
      </c>
      <c r="G245" s="3">
        <f t="shared" si="12"/>
        <v>-1.1011909300290159</v>
      </c>
      <c r="H245" s="3">
        <f t="shared" si="13"/>
        <v>-0.94521715907801696</v>
      </c>
      <c r="I245" s="21">
        <f>[1]!EM_S_STM07_IS(A245,"60","2015-12-31","1")/1000000</f>
        <v>86.7029</v>
      </c>
      <c r="J245" s="21">
        <f>[1]!EM_S_STM07_IS(A245,"60","2016-12-31","1")/1000000</f>
        <v>60.935600000000001</v>
      </c>
      <c r="K245" s="21">
        <f>[1]!EM_S_STM07_IS(A245,"60","2017-12-31","1")/1000000</f>
        <v>72.610202430000001</v>
      </c>
      <c r="L245" s="3">
        <f t="shared" si="14"/>
        <v>-1.2971907514050856</v>
      </c>
      <c r="M245" s="3">
        <f t="shared" si="15"/>
        <v>-0.80841080698311008</v>
      </c>
      <c r="O245" s="80">
        <f>[1]!EM_S_VAL_PE_TTM(A245,"2018-05-21")</f>
        <v>43.325201245628598</v>
      </c>
      <c r="P245" s="21" t="str">
        <f>[1]!EM_S_VAL_PE_TTM(A245,"2016-12-31")</f>
        <v/>
      </c>
      <c r="Q245" s="21" t="str">
        <f>[1]!EM_S_VAL_PE_TTM(A245,"2015-12-31")</f>
        <v/>
      </c>
      <c r="R245" s="21" t="str">
        <f>[1]!EM_S_VAL_PE_TTM(A245,"2014-12-31")</f>
        <v/>
      </c>
      <c r="S245" s="21" t="str">
        <f>[1]!EM_S_VAL_PE_TTM(A245,"2013-12-31")</f>
        <v/>
      </c>
    </row>
    <row r="246" spans="1:19" x14ac:dyDescent="0.2">
      <c r="A246" s="19" t="s">
        <v>530</v>
      </c>
      <c r="B246" s="19" t="s">
        <v>531</v>
      </c>
      <c r="C246" t="str">
        <f>[1]!EM_S_INFO_INDUSTRY_SW2014(A246,"3")</f>
        <v>医疗服务</v>
      </c>
      <c r="D246" s="20">
        <f>[1]!EM_S_STM07_IS(A246,"83","2015-12-31","1")/1000000</f>
        <v>1628.6418688599999</v>
      </c>
      <c r="E246" s="20">
        <f>[1]!EM_S_STM07_IS(A246,"83","2016-12-31","1")/1000000</f>
        <v>2164.6888407800002</v>
      </c>
      <c r="F246" s="20">
        <f>[1]!EM_S_STM07_IS(A246,"83","2017-12-31","1")/1000000</f>
        <v>4318.8098413999996</v>
      </c>
      <c r="G246" s="3">
        <f t="shared" si="12"/>
        <v>-0.67086258669303589</v>
      </c>
      <c r="H246" s="3">
        <f t="shared" si="13"/>
        <v>-4.8819211153658948E-3</v>
      </c>
      <c r="I246" s="21">
        <f>[1]!EM_S_STM07_IS(A246,"60","2015-12-31","1")/1000000</f>
        <v>92.425466310000004</v>
      </c>
      <c r="J246" s="21">
        <f>[1]!EM_S_STM07_IS(A246,"60","2016-12-31","1")/1000000</f>
        <v>132.19682143</v>
      </c>
      <c r="K246" s="21">
        <f>[1]!EM_S_STM07_IS(A246,"60","2017-12-31","1")/1000000</f>
        <v>297.32801861000002</v>
      </c>
      <c r="L246" s="3">
        <f t="shared" si="14"/>
        <v>-0.56969267553809555</v>
      </c>
      <c r="M246" s="3">
        <f t="shared" si="15"/>
        <v>0.24913137391460816</v>
      </c>
      <c r="O246" s="80">
        <f>[1]!EM_S_VAL_PE_TTM(A246,"2018-05-21")</f>
        <v>37.269601438060903</v>
      </c>
      <c r="P246" s="21">
        <f>[1]!EM_S_VAL_PE_TTM(A246,"2016-12-31")</f>
        <v>85.506626770335103</v>
      </c>
      <c r="Q246" s="21">
        <f>[1]!EM_S_VAL_PE_TTM(A246,"2015-12-31")</f>
        <v>104.774739554348</v>
      </c>
      <c r="R246" s="21" t="str">
        <f>[1]!EM_S_VAL_PE_TTM(A246,"2014-12-31")</f>
        <v/>
      </c>
      <c r="S246" s="21" t="str">
        <f>[1]!EM_S_VAL_PE_TTM(A246,"2013-12-31")</f>
        <v/>
      </c>
    </row>
    <row r="247" spans="1:19" x14ac:dyDescent="0.2">
      <c r="A247" s="19" t="s">
        <v>532</v>
      </c>
      <c r="B247" s="19" t="s">
        <v>533</v>
      </c>
      <c r="C247" t="str">
        <f>[1]!EM_S_INFO_INDUSTRY_SW2014(A247,"3")</f>
        <v>医疗服务</v>
      </c>
      <c r="D247" s="20">
        <f>[1]!EM_S_STM07_IS(A247,"83","2015-12-31","1")/1000000</f>
        <v>206.60566613999998</v>
      </c>
      <c r="E247" s="20">
        <f>[1]!EM_S_STM07_IS(A247,"83","2016-12-31","1")/1000000</f>
        <v>241.80520969</v>
      </c>
      <c r="F247" s="20">
        <f>[1]!EM_S_STM07_IS(A247,"83","2017-12-31","1")/1000000</f>
        <v>301.27895758</v>
      </c>
      <c r="G247" s="3">
        <f t="shared" si="12"/>
        <v>-0.82962934072607608</v>
      </c>
      <c r="H247" s="3">
        <f t="shared" si="13"/>
        <v>-0.75404273561249258</v>
      </c>
      <c r="I247" s="21">
        <f>[1]!EM_S_STM07_IS(A247,"60","2015-12-31","1")/1000000</f>
        <v>49.174949520000006</v>
      </c>
      <c r="J247" s="21">
        <f>[1]!EM_S_STM07_IS(A247,"60","2016-12-31","1")/1000000</f>
        <v>51.69272994</v>
      </c>
      <c r="K247" s="21">
        <f>[1]!EM_S_STM07_IS(A247,"60","2017-12-31","1")/1000000</f>
        <v>76.446347689999996</v>
      </c>
      <c r="L247" s="3">
        <f t="shared" si="14"/>
        <v>-0.94879953218912849</v>
      </c>
      <c r="M247" s="3">
        <f t="shared" si="15"/>
        <v>-0.52113928247295815</v>
      </c>
      <c r="O247" s="80">
        <f>[1]!EM_S_VAL_PE_TTM(A247,"2018-05-21")</f>
        <v>73.950788455218401</v>
      </c>
      <c r="P247" s="21" t="str">
        <f>[1]!EM_S_VAL_PE_TTM(A247,"2016-12-31")</f>
        <v/>
      </c>
      <c r="Q247" s="21" t="str">
        <f>[1]!EM_S_VAL_PE_TTM(A247,"2015-12-31")</f>
        <v/>
      </c>
      <c r="R247" s="21" t="str">
        <f>[1]!EM_S_VAL_PE_TTM(A247,"2014-12-31")</f>
        <v/>
      </c>
      <c r="S247" s="21" t="str">
        <f>[1]!EM_S_VAL_PE_TTM(A247,"2013-12-31")</f>
        <v/>
      </c>
    </row>
    <row r="248" spans="1:19" x14ac:dyDescent="0.2">
      <c r="A248" s="19" t="s">
        <v>534</v>
      </c>
      <c r="B248" s="19" t="s">
        <v>535</v>
      </c>
      <c r="C248" t="str">
        <f>[1]!EM_S_INFO_INDUSTRY_SW2014(A248,"3")</f>
        <v>中药</v>
      </c>
      <c r="D248" s="20">
        <f>[1]!EM_S_STM07_IS(A248,"83","2015-12-31","1")/1000000</f>
        <v>379.78507062</v>
      </c>
      <c r="E248" s="20">
        <f>[1]!EM_S_STM07_IS(A248,"83","2016-12-31","1")/1000000</f>
        <v>381.84577100999996</v>
      </c>
      <c r="F248" s="20">
        <f>[1]!EM_S_STM07_IS(A248,"83","2017-12-31","1")/1000000</f>
        <v>367.05715623000003</v>
      </c>
      <c r="G248" s="3">
        <f t="shared" si="12"/>
        <v>-0.99457403529149824</v>
      </c>
      <c r="H248" s="3">
        <f t="shared" si="13"/>
        <v>-1.0387292878506507</v>
      </c>
      <c r="I248" s="21">
        <f>[1]!EM_S_STM07_IS(A248,"60","2015-12-31","1")/1000000</f>
        <v>62.205193869999995</v>
      </c>
      <c r="J248" s="21">
        <f>[1]!EM_S_STM07_IS(A248,"60","2016-12-31","1")/1000000</f>
        <v>65.234112659999994</v>
      </c>
      <c r="K248" s="21">
        <f>[1]!EM_S_STM07_IS(A248,"60","2017-12-31","1")/1000000</f>
        <v>63.182915719999997</v>
      </c>
      <c r="L248" s="3">
        <f t="shared" si="14"/>
        <v>-0.95130762237748168</v>
      </c>
      <c r="M248" s="3">
        <f t="shared" si="15"/>
        <v>-1.0314436244529122</v>
      </c>
      <c r="O248" s="80">
        <f>[1]!EM_S_VAL_PE_TTM(A248,"2018-05-21")</f>
        <v>40.580962688688203</v>
      </c>
      <c r="P248" s="21" t="str">
        <f>[1]!EM_S_VAL_PE_TTM(A248,"2016-12-31")</f>
        <v/>
      </c>
      <c r="Q248" s="21" t="str">
        <f>[1]!EM_S_VAL_PE_TTM(A248,"2015-12-31")</f>
        <v/>
      </c>
      <c r="R248" s="21" t="str">
        <f>[1]!EM_S_VAL_PE_TTM(A248,"2014-12-31")</f>
        <v/>
      </c>
      <c r="S248" s="21" t="str">
        <f>[1]!EM_S_VAL_PE_TTM(A248,"2013-12-31")</f>
        <v/>
      </c>
    </row>
    <row r="249" spans="1:19" x14ac:dyDescent="0.2">
      <c r="A249" s="19" t="s">
        <v>536</v>
      </c>
      <c r="B249" s="19" t="s">
        <v>537</v>
      </c>
      <c r="C249" t="str">
        <f>[1]!EM_S_INFO_INDUSTRY_SW2014(A249,"3")</f>
        <v>化学制剂</v>
      </c>
      <c r="D249" s="20">
        <f>[1]!EM_S_STM07_IS(A249,"83","2015-12-31","1")/1000000</f>
        <v>921.67091677999997</v>
      </c>
      <c r="E249" s="20">
        <f>[1]!EM_S_STM07_IS(A249,"83","2016-12-31","1")/1000000</f>
        <v>978.73213361000001</v>
      </c>
      <c r="F249" s="20">
        <f>[1]!EM_S_STM07_IS(A249,"83","2017-12-31","1")/1000000</f>
        <v>938.88349979999998</v>
      </c>
      <c r="G249" s="3">
        <f t="shared" si="12"/>
        <v>-0.9380893811542278</v>
      </c>
      <c r="H249" s="3">
        <f t="shared" si="13"/>
        <v>-1.0407145453199953</v>
      </c>
      <c r="I249" s="21">
        <f>[1]!EM_S_STM07_IS(A249,"60","2015-12-31","1")/1000000</f>
        <v>176.03626217999999</v>
      </c>
      <c r="J249" s="21">
        <f>[1]!EM_S_STM07_IS(A249,"60","2016-12-31","1")/1000000</f>
        <v>275.71738183999997</v>
      </c>
      <c r="K249" s="21">
        <f>[1]!EM_S_STM07_IS(A249,"60","2017-12-31","1")/1000000</f>
        <v>146.35642023</v>
      </c>
      <c r="L249" s="3">
        <f t="shared" si="14"/>
        <v>-0.43374667000101164</v>
      </c>
      <c r="M249" s="3">
        <f t="shared" si="15"/>
        <v>-1.4691795662163538</v>
      </c>
      <c r="O249" s="80">
        <f>[1]!EM_S_VAL_PE_TTM(A249,"2018-05-21")</f>
        <v>28.298635532685001</v>
      </c>
      <c r="P249" s="21">
        <f>[1]!EM_S_VAL_PE_TTM(A249,"2016-12-31")</f>
        <v>29.1929651920018</v>
      </c>
      <c r="Q249" s="21">
        <f>[1]!EM_S_VAL_PE_TTM(A249,"2015-12-31")</f>
        <v>56.644846494863103</v>
      </c>
      <c r="R249" s="21">
        <f>[1]!EM_S_VAL_PE_TTM(A249,"2014-12-31")</f>
        <v>40.325373198050798</v>
      </c>
      <c r="S249" s="21" t="str">
        <f>[1]!EM_S_VAL_PE_TTM(A249,"2013-12-31")</f>
        <v/>
      </c>
    </row>
    <row r="250" spans="1:19" x14ac:dyDescent="0.2">
      <c r="A250" s="19" t="s">
        <v>538</v>
      </c>
      <c r="B250" s="19" t="s">
        <v>539</v>
      </c>
      <c r="C250" t="str">
        <f>[1]!EM_S_INFO_INDUSTRY_SW2014(A250,"3")</f>
        <v>化学制剂</v>
      </c>
      <c r="D250" s="20">
        <f>[1]!EM_S_STM07_IS(A250,"83","2015-12-31","1")/1000000</f>
        <v>448.59564089999998</v>
      </c>
      <c r="E250" s="20">
        <f>[1]!EM_S_STM07_IS(A250,"83","2016-12-31","1")/1000000</f>
        <v>450.37861880000003</v>
      </c>
      <c r="F250" s="20">
        <f>[1]!EM_S_STM07_IS(A250,"83","2017-12-31","1")/1000000</f>
        <v>602.8987088099999</v>
      </c>
      <c r="G250" s="3">
        <f t="shared" si="12"/>
        <v>-0.99602542303705199</v>
      </c>
      <c r="H250" s="3">
        <f t="shared" si="13"/>
        <v>-0.66135139715029501</v>
      </c>
      <c r="I250" s="21">
        <f>[1]!EM_S_STM07_IS(A250,"60","2015-12-31","1")/1000000</f>
        <v>51.711146249999999</v>
      </c>
      <c r="J250" s="21">
        <f>[1]!EM_S_STM07_IS(A250,"60","2016-12-31","1")/1000000</f>
        <v>39.627650689999996</v>
      </c>
      <c r="K250" s="21">
        <f>[1]!EM_S_STM07_IS(A250,"60","2017-12-31","1")/1000000</f>
        <v>55.894317979999997</v>
      </c>
      <c r="L250" s="3">
        <f t="shared" si="14"/>
        <v>-1.2336729397097828</v>
      </c>
      <c r="M250" s="3">
        <f t="shared" si="15"/>
        <v>-0.58951219648999076</v>
      </c>
      <c r="O250" s="80">
        <f>[1]!EM_S_VAL_PE_TTM(A250,"2018-05-21")</f>
        <v>60.557801557905897</v>
      </c>
      <c r="P250" s="21">
        <f>[1]!EM_S_VAL_PE_TTM(A250,"2016-12-31")</f>
        <v>156.03848828109801</v>
      </c>
      <c r="Q250" s="21">
        <f>[1]!EM_S_VAL_PE_TTM(A250,"2015-12-31")</f>
        <v>116.990671936336</v>
      </c>
      <c r="R250" s="21" t="str">
        <f>[1]!EM_S_VAL_PE_TTM(A250,"2014-12-31")</f>
        <v/>
      </c>
      <c r="S250" s="21" t="str">
        <f>[1]!EM_S_VAL_PE_TTM(A250,"2013-12-31")</f>
        <v/>
      </c>
    </row>
    <row r="251" spans="1:19" x14ac:dyDescent="0.2">
      <c r="A251" s="19" t="s">
        <v>540</v>
      </c>
      <c r="B251" s="19" t="s">
        <v>541</v>
      </c>
      <c r="C251" t="str">
        <f>[1]!EM_S_INFO_INDUSTRY_SW2014(A251,"3")</f>
        <v>化学原料药</v>
      </c>
      <c r="D251" s="20">
        <f>[1]!EM_S_STM07_IS(A251,"83","2015-12-31","1")/1000000</f>
        <v>262.66604831000001</v>
      </c>
      <c r="E251" s="20">
        <f>[1]!EM_S_STM07_IS(A251,"83","2016-12-31","1")/1000000</f>
        <v>198.84195818000001</v>
      </c>
      <c r="F251" s="20">
        <f>[1]!EM_S_STM07_IS(A251,"83","2017-12-31","1")/1000000</f>
        <v>240.18829882</v>
      </c>
      <c r="G251" s="3">
        <f t="shared" si="12"/>
        <v>-1.2429856867328146</v>
      </c>
      <c r="H251" s="3">
        <f t="shared" si="13"/>
        <v>-0.79206430565036201</v>
      </c>
      <c r="I251" s="21">
        <f>[1]!EM_S_STM07_IS(A251,"60","2015-12-31","1")/1000000</f>
        <v>60.865088280000002</v>
      </c>
      <c r="J251" s="21">
        <f>[1]!EM_S_STM07_IS(A251,"60","2016-12-31","1")/1000000</f>
        <v>57.328094100000001</v>
      </c>
      <c r="K251" s="21">
        <f>[1]!EM_S_STM07_IS(A251,"60","2017-12-31","1")/1000000</f>
        <v>53.01151729</v>
      </c>
      <c r="L251" s="3">
        <f t="shared" si="14"/>
        <v>-1.0581120356505298</v>
      </c>
      <c r="M251" s="3">
        <f t="shared" si="15"/>
        <v>-1.0752960111053125</v>
      </c>
      <c r="O251" s="80">
        <f>[1]!EM_S_VAL_PE_TTM(A251,"2018-05-21")</f>
        <v>72.167659911227702</v>
      </c>
      <c r="P251" s="21" t="str">
        <f>[1]!EM_S_VAL_PE_TTM(A251,"2016-12-31")</f>
        <v/>
      </c>
      <c r="Q251" s="21" t="str">
        <f>[1]!EM_S_VAL_PE_TTM(A251,"2015-12-31")</f>
        <v/>
      </c>
      <c r="R251" s="21" t="str">
        <f>[1]!EM_S_VAL_PE_TTM(A251,"2014-12-31")</f>
        <v/>
      </c>
      <c r="S251" s="21" t="str">
        <f>[1]!EM_S_VAL_PE_TTM(A251,"2013-12-31")</f>
        <v/>
      </c>
    </row>
    <row r="252" spans="1:19" x14ac:dyDescent="0.2">
      <c r="A252" s="19" t="s">
        <v>542</v>
      </c>
      <c r="B252" s="19" t="s">
        <v>543</v>
      </c>
      <c r="C252" t="str">
        <f>[1]!EM_S_INFO_INDUSTRY_SW2014(A252,"3")</f>
        <v>医药商业</v>
      </c>
      <c r="D252" s="20">
        <f>[1]!EM_S_STM07_IS(A252,"83","2015-12-31","1")/1000000</f>
        <v>5265.4818597399999</v>
      </c>
      <c r="E252" s="20">
        <f>[1]!EM_S_STM07_IS(A252,"83","2016-12-31","1")/1000000</f>
        <v>6273.7220224599996</v>
      </c>
      <c r="F252" s="20">
        <f>[1]!EM_S_STM07_IS(A252,"83","2017-12-31","1")/1000000</f>
        <v>7421.1969030699993</v>
      </c>
      <c r="G252" s="3">
        <f t="shared" si="12"/>
        <v>-0.80851891819644695</v>
      </c>
      <c r="H252" s="3">
        <f t="shared" si="13"/>
        <v>-0.81709822709676549</v>
      </c>
      <c r="I252" s="21">
        <f>[1]!EM_S_STM07_IS(A252,"60","2015-12-31","1")/1000000</f>
        <v>422.26005189999995</v>
      </c>
      <c r="J252" s="21">
        <f>[1]!EM_S_STM07_IS(A252,"60","2016-12-31","1")/1000000</f>
        <v>428.61341312000002</v>
      </c>
      <c r="K252" s="21">
        <f>[1]!EM_S_STM07_IS(A252,"60","2017-12-31","1")/1000000</f>
        <v>474.61082285000003</v>
      </c>
      <c r="L252" s="3">
        <f t="shared" si="14"/>
        <v>-0.98495391360984186</v>
      </c>
      <c r="M252" s="3">
        <f t="shared" si="15"/>
        <v>-0.89268322380493959</v>
      </c>
      <c r="O252" s="80">
        <f>[1]!EM_S_VAL_PE_TTM(A252,"2018-05-21")</f>
        <v>55.214976843587998</v>
      </c>
      <c r="P252" s="21" t="str">
        <f>[1]!EM_S_VAL_PE_TTM(A252,"2016-12-31")</f>
        <v/>
      </c>
      <c r="Q252" s="21" t="str">
        <f>[1]!EM_S_VAL_PE_TTM(A252,"2015-12-31")</f>
        <v/>
      </c>
      <c r="R252" s="21" t="str">
        <f>[1]!EM_S_VAL_PE_TTM(A252,"2014-12-31")</f>
        <v/>
      </c>
      <c r="S252" s="21" t="str">
        <f>[1]!EM_S_VAL_PE_TTM(A252,"2013-12-31")</f>
        <v/>
      </c>
    </row>
    <row r="253" spans="1:19" x14ac:dyDescent="0.2">
      <c r="A253" s="19" t="s">
        <v>544</v>
      </c>
      <c r="B253" s="19" t="s">
        <v>545</v>
      </c>
      <c r="C253" t="str">
        <f>[1]!EM_S_INFO_INDUSTRY_SW2014(A253,"3")</f>
        <v>医疗服务</v>
      </c>
      <c r="D253" s="20">
        <f>[1]!EM_S_STM07_IS(A253,"83","2015-12-31","1")/1000000</f>
        <v>4883.3489619600005</v>
      </c>
      <c r="E253" s="20">
        <f>[1]!EM_S_STM07_IS(A253,"83","2016-12-31","1")/1000000</f>
        <v>6116.1308888500007</v>
      </c>
      <c r="F253" s="20">
        <f>[1]!EM_S_STM07_IS(A253,"83","2017-12-31","1")/1000000</f>
        <v>7765.2598562799994</v>
      </c>
      <c r="G253" s="3">
        <f t="shared" si="12"/>
        <v>-0.74755399696129721</v>
      </c>
      <c r="H253" s="3">
        <f t="shared" si="13"/>
        <v>-0.73036401649996741</v>
      </c>
      <c r="I253" s="21">
        <f>[1]!EM_S_STM07_IS(A253,"60","2015-12-31","1")/1000000</f>
        <v>683.77822810999999</v>
      </c>
      <c r="J253" s="21">
        <f>[1]!EM_S_STM07_IS(A253,"60","2016-12-31","1")/1000000</f>
        <v>1120.973397</v>
      </c>
      <c r="K253" s="21">
        <f>[1]!EM_S_STM07_IS(A253,"60","2017-12-31","1")/1000000</f>
        <v>1296.7205384200001</v>
      </c>
      <c r="L253" s="3">
        <f t="shared" si="14"/>
        <v>-0.36061847114022472</v>
      </c>
      <c r="M253" s="3">
        <f t="shared" si="15"/>
        <v>-0.84321916836711497</v>
      </c>
      <c r="O253" s="80">
        <f>[1]!EM_S_VAL_PE_TTM(A253,"2018-05-21")</f>
        <v>64.7048561303383</v>
      </c>
      <c r="P253" s="21" t="str">
        <f>[1]!EM_S_VAL_PE_TTM(A253,"2016-12-31")</f>
        <v/>
      </c>
      <c r="Q253" s="21" t="str">
        <f>[1]!EM_S_VAL_PE_TTM(A253,"2015-12-31")</f>
        <v/>
      </c>
      <c r="R253" s="21" t="str">
        <f>[1]!EM_S_VAL_PE_TTM(A253,"2014-12-31")</f>
        <v/>
      </c>
      <c r="S253" s="21" t="str">
        <f>[1]!EM_S_VAL_PE_TTM(A253,"2013-12-31")</f>
        <v/>
      </c>
    </row>
    <row r="254" spans="1:19" x14ac:dyDescent="0.2">
      <c r="A254" s="19" t="s">
        <v>546</v>
      </c>
      <c r="B254" s="19" t="s">
        <v>547</v>
      </c>
      <c r="C254" t="str">
        <f>[1]!EM_S_INFO_INDUSTRY_SW2014(A254,"3")</f>
        <v>医疗器械</v>
      </c>
      <c r="D254" s="20">
        <f>[1]!EM_S_STM07_IS(A254,"83","2015-12-31","1")/1000000</f>
        <v>1021.01241749</v>
      </c>
      <c r="E254" s="20">
        <f>[1]!EM_S_STM07_IS(A254,"83","2016-12-31","1")/1000000</f>
        <v>1034.89931297</v>
      </c>
      <c r="F254" s="20">
        <f>[1]!EM_S_STM07_IS(A254,"83","2017-12-31","1")/1000000</f>
        <v>1306.4425406400001</v>
      </c>
      <c r="G254" s="3">
        <f t="shared" si="12"/>
        <v>-0.98639889658331603</v>
      </c>
      <c r="H254" s="3">
        <f t="shared" si="13"/>
        <v>-0.73761386806730667</v>
      </c>
      <c r="I254" s="21">
        <f>[1]!EM_S_STM07_IS(A254,"60","2015-12-31","1")/1000000</f>
        <v>79.249407090000005</v>
      </c>
      <c r="J254" s="21">
        <f>[1]!EM_S_STM07_IS(A254,"60","2016-12-31","1")/1000000</f>
        <v>82.882576220000004</v>
      </c>
      <c r="K254" s="21">
        <f>[1]!EM_S_STM07_IS(A254,"60","2017-12-31","1")/1000000</f>
        <v>122.11452229999999</v>
      </c>
      <c r="L254" s="3">
        <f t="shared" si="14"/>
        <v>-0.95415525158599646</v>
      </c>
      <c r="M254" s="3">
        <f t="shared" si="15"/>
        <v>-0.5266562905107538</v>
      </c>
      <c r="O254" s="80">
        <f>[1]!EM_S_VAL_PE_TTM(A254,"2018-05-21")</f>
        <v>62.797042852977803</v>
      </c>
      <c r="P254" s="21" t="str">
        <f>[1]!EM_S_VAL_PE_TTM(A254,"2016-12-31")</f>
        <v/>
      </c>
      <c r="Q254" s="21" t="str">
        <f>[1]!EM_S_VAL_PE_TTM(A254,"2015-12-31")</f>
        <v/>
      </c>
      <c r="R254" s="21" t="str">
        <f>[1]!EM_S_VAL_PE_TTM(A254,"2014-12-31")</f>
        <v/>
      </c>
      <c r="S254" s="21" t="str">
        <f>[1]!EM_S_VAL_PE_TTM(A254,"2013-12-31")</f>
        <v/>
      </c>
    </row>
    <row r="255" spans="1:19" x14ac:dyDescent="0.2">
      <c r="A255" s="19" t="s">
        <v>548</v>
      </c>
      <c r="B255" s="19" t="s">
        <v>549</v>
      </c>
      <c r="C255" t="str">
        <f>[1]!EM_S_INFO_INDUSTRY_SW2014(A255,"3")</f>
        <v>医疗器械</v>
      </c>
      <c r="D255" s="20">
        <f>[1]!EM_S_STM07_IS(A255,"83","2015-12-31","1")/1000000</f>
        <v>548.87106236</v>
      </c>
      <c r="E255" s="20">
        <f>[1]!EM_S_STM07_IS(A255,"83","2016-12-31","1")/1000000</f>
        <v>515.41990614999997</v>
      </c>
      <c r="F255" s="20">
        <f>[1]!EM_S_STM07_IS(A255,"83","2017-12-31","1")/1000000</f>
        <v>629.89488467000001</v>
      </c>
      <c r="G255" s="3">
        <f t="shared" si="12"/>
        <v>-1.0609453813545369</v>
      </c>
      <c r="H255" s="3">
        <f t="shared" si="13"/>
        <v>-0.77789957827766743</v>
      </c>
      <c r="I255" s="21">
        <f>[1]!EM_S_STM07_IS(A255,"60","2015-12-31","1")/1000000</f>
        <v>91.322873979999997</v>
      </c>
      <c r="J255" s="21">
        <f>[1]!EM_S_STM07_IS(A255,"60","2016-12-31","1")/1000000</f>
        <v>78.663392739999992</v>
      </c>
      <c r="K255" s="21">
        <f>[1]!EM_S_STM07_IS(A255,"60","2017-12-31","1")/1000000</f>
        <v>60.262650180000001</v>
      </c>
      <c r="L255" s="3">
        <f t="shared" si="14"/>
        <v>-1.1386233337638112</v>
      </c>
      <c r="M255" s="3">
        <f t="shared" si="15"/>
        <v>-1.2339174795170422</v>
      </c>
      <c r="O255" s="80">
        <f>[1]!EM_S_VAL_PE_TTM(A255,"2018-05-21")</f>
        <v>63.152107410338701</v>
      </c>
      <c r="P255" s="21">
        <f>[1]!EM_S_VAL_PE_TTM(A255,"2016-12-31")</f>
        <v>61.937249539090601</v>
      </c>
      <c r="Q255" s="21">
        <f>[1]!EM_S_VAL_PE_TTM(A255,"2015-12-31")</f>
        <v>105.340732425022</v>
      </c>
      <c r="R255" s="21" t="str">
        <f>[1]!EM_S_VAL_PE_TTM(A255,"2014-12-31")</f>
        <v/>
      </c>
      <c r="S255" s="21" t="str">
        <f>[1]!EM_S_VAL_PE_TTM(A255,"2013-12-31")</f>
        <v/>
      </c>
    </row>
    <row r="256" spans="1:19" x14ac:dyDescent="0.2">
      <c r="A256" s="19" t="s">
        <v>550</v>
      </c>
      <c r="B256" s="19" t="s">
        <v>551</v>
      </c>
      <c r="C256" t="str">
        <f>[1]!EM_S_INFO_INDUSTRY_SW2014(A256,"3")</f>
        <v>医疗器械</v>
      </c>
      <c r="D256" s="20">
        <f>[1]!EM_S_STM07_IS(A256,"83","2015-12-31","1")/1000000</f>
        <v>2496.9719894</v>
      </c>
      <c r="E256" s="20">
        <f>[1]!EM_S_STM07_IS(A256,"83","2016-12-31","1")/1000000</f>
        <v>2564.8011061300003</v>
      </c>
      <c r="F256" s="20">
        <f>[1]!EM_S_STM07_IS(A256,"83","2017-12-31","1")/1000000</f>
        <v>2962.5165257399999</v>
      </c>
      <c r="G256" s="3">
        <f t="shared" si="12"/>
        <v>-0.97283545149166883</v>
      </c>
      <c r="H256" s="3">
        <f t="shared" si="13"/>
        <v>-0.84493323140751919</v>
      </c>
      <c r="I256" s="21">
        <f>[1]!EM_S_STM07_IS(A256,"60","2015-12-31","1")/1000000</f>
        <v>245.62274293999999</v>
      </c>
      <c r="J256" s="21">
        <f>[1]!EM_S_STM07_IS(A256,"60","2016-12-31","1")/1000000</f>
        <v>244.63074017</v>
      </c>
      <c r="K256" s="21">
        <f>[1]!EM_S_STM07_IS(A256,"60","2017-12-31","1")/1000000</f>
        <v>365.67766673</v>
      </c>
      <c r="L256" s="3">
        <f t="shared" si="14"/>
        <v>-1.0040387252341789</v>
      </c>
      <c r="M256" s="3">
        <f t="shared" si="15"/>
        <v>-0.50518513545811339</v>
      </c>
      <c r="O256" s="80">
        <f>[1]!EM_S_VAL_PE_TTM(A256,"2018-05-21")</f>
        <v>28.186100536046499</v>
      </c>
      <c r="P256" s="21" t="str">
        <f>[1]!EM_S_VAL_PE_TTM(A256,"2016-12-31")</f>
        <v/>
      </c>
      <c r="Q256" s="21" t="str">
        <f>[1]!EM_S_VAL_PE_TTM(A256,"2015-12-31")</f>
        <v/>
      </c>
      <c r="R256" s="21" t="str">
        <f>[1]!EM_S_VAL_PE_TTM(A256,"2014-12-31")</f>
        <v/>
      </c>
      <c r="S256" s="21" t="str">
        <f>[1]!EM_S_VAL_PE_TTM(A256,"2013-12-31")</f>
        <v/>
      </c>
    </row>
    <row r="257" spans="1:19" x14ac:dyDescent="0.2">
      <c r="A257" s="19" t="s">
        <v>552</v>
      </c>
      <c r="B257" s="19" t="s">
        <v>553</v>
      </c>
      <c r="C257" t="str">
        <f>[1]!EM_S_INFO_INDUSTRY_SW2014(A257,"3")</f>
        <v>医药商业</v>
      </c>
      <c r="D257" s="20">
        <f>[1]!EM_S_STM07_IS(A257,"83","2015-12-31","1")/1000000</f>
        <v>6507.6594911000002</v>
      </c>
      <c r="E257" s="20">
        <f>[1]!EM_S_STM07_IS(A257,"83","2016-12-31","1")/1000000</f>
        <v>7559.3954080000003</v>
      </c>
      <c r="F257" s="20">
        <f>[1]!EM_S_STM07_IS(A257,"83","2017-12-31","1")/1000000</f>
        <v>9446.9828322000012</v>
      </c>
      <c r="G257" s="3">
        <f t="shared" si="12"/>
        <v>-0.8383849188270569</v>
      </c>
      <c r="H257" s="3">
        <f t="shared" si="13"/>
        <v>-0.75029915458551166</v>
      </c>
      <c r="I257" s="21">
        <f>[1]!EM_S_STM07_IS(A257,"60","2015-12-31","1")/1000000</f>
        <v>226.2411109</v>
      </c>
      <c r="J257" s="21">
        <f>[1]!EM_S_STM07_IS(A257,"60","2016-12-31","1")/1000000</f>
        <v>343.57102430999998</v>
      </c>
      <c r="K257" s="21">
        <f>[1]!EM_S_STM07_IS(A257,"60","2017-12-31","1")/1000000</f>
        <v>427.66829788000001</v>
      </c>
      <c r="L257" s="3">
        <f t="shared" si="14"/>
        <v>-0.48139437194568691</v>
      </c>
      <c r="M257" s="3">
        <f t="shared" si="15"/>
        <v>-0.75522594276134281</v>
      </c>
      <c r="O257" s="80">
        <f>[1]!EM_S_VAL_PE_TTM(A257,"2018-05-21")</f>
        <v>21.331414125878101</v>
      </c>
      <c r="P257" s="21">
        <f>[1]!EM_S_VAL_PE_TTM(A257,"2016-12-31")</f>
        <v>40.957010694622703</v>
      </c>
      <c r="Q257" s="21">
        <f>[1]!EM_S_VAL_PE_TTM(A257,"2015-12-31")</f>
        <v>51.305932122590697</v>
      </c>
      <c r="R257" s="21">
        <f>[1]!EM_S_VAL_PE_TTM(A257,"2014-12-31")</f>
        <v>35.387304463869199</v>
      </c>
      <c r="S257" s="21" t="str">
        <f>[1]!EM_S_VAL_PE_TTM(A257,"2013-12-31")</f>
        <v/>
      </c>
    </row>
    <row r="258" spans="1:19" x14ac:dyDescent="0.2">
      <c r="A258" s="19" t="s">
        <v>554</v>
      </c>
      <c r="B258" s="19" t="s">
        <v>555</v>
      </c>
      <c r="C258" t="str">
        <f>[1]!EM_S_INFO_INDUSTRY_SW2014(A258,"3")</f>
        <v>医疗器械</v>
      </c>
      <c r="D258" s="20">
        <f>[1]!EM_S_STM07_IS(A258,"83","2015-12-31","1")/1000000</f>
        <v>276.42026413999997</v>
      </c>
      <c r="E258" s="20">
        <f>[1]!EM_S_STM07_IS(A258,"83","2016-12-31","1")/1000000</f>
        <v>369.09035688</v>
      </c>
      <c r="F258" s="20">
        <f>[1]!EM_S_STM07_IS(A258,"83","2017-12-31","1")/1000000</f>
        <v>488.58276618999997</v>
      </c>
      <c r="G258" s="3">
        <f t="shared" ref="G258:G278" si="16">(E258-D258)/ABS(D258)-1</f>
        <v>-0.66474927940498263</v>
      </c>
      <c r="H258" s="3">
        <f t="shared" ref="H258:H278" si="17">(F258-E258)/ABS(E258)-1</f>
        <v>-0.67625160863021472</v>
      </c>
      <c r="I258" s="21">
        <f>[1]!EM_S_STM07_IS(A258,"60","2015-12-31","1")/1000000</f>
        <v>104.78804745000001</v>
      </c>
      <c r="J258" s="21">
        <f>[1]!EM_S_STM07_IS(A258,"60","2016-12-31","1")/1000000</f>
        <v>138.32180199999999</v>
      </c>
      <c r="K258" s="21">
        <f>[1]!EM_S_STM07_IS(A258,"60","2017-12-31","1")/1000000</f>
        <v>193.78079213999999</v>
      </c>
      <c r="L258" s="3">
        <f t="shared" ref="L258:L278" si="18">(J258-I258)/ABS(I258)-1</f>
        <v>-0.67998492799476262</v>
      </c>
      <c r="M258" s="3">
        <f t="shared" ref="M258:M278" si="19">(K258-J258)/ABS(J258)-1</f>
        <v>-0.5990582154214561</v>
      </c>
      <c r="O258" s="80">
        <f>[1]!EM_S_VAL_PE_TTM(A258,"2018-05-21")</f>
        <v>49.288791934978399</v>
      </c>
      <c r="P258" s="21" t="str">
        <f>[1]!EM_S_VAL_PE_TTM(A258,"2016-12-31")</f>
        <v/>
      </c>
      <c r="Q258" s="21" t="str">
        <f>[1]!EM_S_VAL_PE_TTM(A258,"2015-12-31")</f>
        <v/>
      </c>
      <c r="R258" s="21" t="str">
        <f>[1]!EM_S_VAL_PE_TTM(A258,"2014-12-31")</f>
        <v/>
      </c>
      <c r="S258" s="21" t="str">
        <f>[1]!EM_S_VAL_PE_TTM(A258,"2013-12-31")</f>
        <v/>
      </c>
    </row>
    <row r="259" spans="1:19" x14ac:dyDescent="0.2">
      <c r="A259" s="19" t="s">
        <v>556</v>
      </c>
      <c r="B259" s="19" t="s">
        <v>557</v>
      </c>
      <c r="C259" t="str">
        <f>[1]!EM_S_INFO_INDUSTRY_SW2014(A259,"3")</f>
        <v>化学原料药</v>
      </c>
      <c r="D259" s="20">
        <f>[1]!EM_S_STM07_IS(A259,"83","2015-12-31","1")/1000000</f>
        <v>1444.5110851300001</v>
      </c>
      <c r="E259" s="20">
        <f>[1]!EM_S_STM07_IS(A259,"83","2016-12-31","1")/1000000</f>
        <v>1653.1772104700001</v>
      </c>
      <c r="F259" s="20">
        <f>[1]!EM_S_STM07_IS(A259,"83","2017-12-31","1")/1000000</f>
        <v>1717.4405997599999</v>
      </c>
      <c r="G259" s="3">
        <f t="shared" si="16"/>
        <v>-0.85554550083551562</v>
      </c>
      <c r="H259" s="3">
        <f t="shared" si="17"/>
        <v>-0.96112734383041143</v>
      </c>
      <c r="I259" s="21">
        <f>[1]!EM_S_STM07_IS(A259,"60","2015-12-31","1")/1000000</f>
        <v>199.69207182</v>
      </c>
      <c r="J259" s="21">
        <f>[1]!EM_S_STM07_IS(A259,"60","2016-12-31","1")/1000000</f>
        <v>111.37513781</v>
      </c>
      <c r="K259" s="21">
        <f>[1]!EM_S_STM07_IS(A259,"60","2017-12-31","1")/1000000</f>
        <v>146.78669385000001</v>
      </c>
      <c r="L259" s="3">
        <f t="shared" si="18"/>
        <v>-1.4422656002568184</v>
      </c>
      <c r="M259" s="3">
        <f t="shared" si="19"/>
        <v>-0.68205151763394256</v>
      </c>
      <c r="O259" s="80">
        <f>[1]!EM_S_VAL_PE_TTM(A259,"2018-05-21")</f>
        <v>53.6574788064882</v>
      </c>
      <c r="P259" s="21">
        <f>[1]!EM_S_VAL_PE_TTM(A259,"2016-12-31")</f>
        <v>81.350074421188296</v>
      </c>
      <c r="Q259" s="21">
        <f>[1]!EM_S_VAL_PE_TTM(A259,"2015-12-31")</f>
        <v>80.856490059391007</v>
      </c>
      <c r="R259" s="21">
        <f>[1]!EM_S_VAL_PE_TTM(A259,"2014-12-31")</f>
        <v>43.631785286273299</v>
      </c>
      <c r="S259" s="21" t="str">
        <f>[1]!EM_S_VAL_PE_TTM(A259,"2013-12-31")</f>
        <v/>
      </c>
    </row>
    <row r="260" spans="1:19" x14ac:dyDescent="0.2">
      <c r="A260" s="19" t="s">
        <v>558</v>
      </c>
      <c r="B260" s="19" t="s">
        <v>559</v>
      </c>
      <c r="C260" t="str">
        <f>[1]!EM_S_INFO_INDUSTRY_SW2014(A260,"3")</f>
        <v>化学原料药</v>
      </c>
      <c r="D260" s="20">
        <f>[1]!EM_S_STM07_IS(A260,"83","2015-12-31","1")/1000000</f>
        <v>695.66000085000007</v>
      </c>
      <c r="E260" s="20">
        <f>[1]!EM_S_STM07_IS(A260,"83","2016-12-31","1")/1000000</f>
        <v>672.9452535800001</v>
      </c>
      <c r="F260" s="20">
        <f>[1]!EM_S_STM07_IS(A260,"83","2017-12-31","1")/1000000</f>
        <v>710.9390185499999</v>
      </c>
      <c r="G260" s="3">
        <f t="shared" si="16"/>
        <v>-1.0326520818248077</v>
      </c>
      <c r="H260" s="3">
        <f t="shared" si="17"/>
        <v>-0.94354107593763858</v>
      </c>
      <c r="I260" s="21">
        <f>[1]!EM_S_STM07_IS(A260,"60","2015-12-31","1")/1000000</f>
        <v>73.466519680000005</v>
      </c>
      <c r="J260" s="21">
        <f>[1]!EM_S_STM07_IS(A260,"60","2016-12-31","1")/1000000</f>
        <v>75.905577559999998</v>
      </c>
      <c r="K260" s="21">
        <f>[1]!EM_S_STM07_IS(A260,"60","2017-12-31","1")/1000000</f>
        <v>81.424963900000009</v>
      </c>
      <c r="L260" s="3">
        <f t="shared" si="18"/>
        <v>-0.96680041615386358</v>
      </c>
      <c r="M260" s="3">
        <f t="shared" si="19"/>
        <v>-0.9272861558080211</v>
      </c>
      <c r="O260" s="80">
        <f>[1]!EM_S_VAL_PE_TTM(A260,"2018-05-21")</f>
        <v>44.990709412678498</v>
      </c>
      <c r="P260" s="21">
        <f>[1]!EM_S_VAL_PE_TTM(A260,"2016-12-31")</f>
        <v>70.543423188786505</v>
      </c>
      <c r="Q260" s="21" t="str">
        <f>[1]!EM_S_VAL_PE_TTM(A260,"2015-12-31")</f>
        <v/>
      </c>
      <c r="R260" s="21" t="str">
        <f>[1]!EM_S_VAL_PE_TTM(A260,"2014-12-31")</f>
        <v/>
      </c>
      <c r="S260" s="21" t="str">
        <f>[1]!EM_S_VAL_PE_TTM(A260,"2013-12-31")</f>
        <v/>
      </c>
    </row>
    <row r="261" spans="1:19" x14ac:dyDescent="0.2">
      <c r="A261" s="19" t="s">
        <v>560</v>
      </c>
      <c r="B261" s="19" t="s">
        <v>561</v>
      </c>
      <c r="C261" t="str">
        <f>[1]!EM_S_INFO_INDUSTRY_SW2014(A261,"3")</f>
        <v>化学原料药</v>
      </c>
      <c r="D261" s="20">
        <f>[1]!EM_S_STM07_IS(A261,"83","2015-12-31","1")/1000000</f>
        <v>597.16622876999998</v>
      </c>
      <c r="E261" s="20">
        <f>[1]!EM_S_STM07_IS(A261,"83","2016-12-31","1")/1000000</f>
        <v>578.08783073000006</v>
      </c>
      <c r="F261" s="20">
        <f>[1]!EM_S_STM07_IS(A261,"83","2017-12-31","1")/1000000</f>
        <v>605.32059374999994</v>
      </c>
      <c r="G261" s="3">
        <f t="shared" si="16"/>
        <v>-1.0319482199777041</v>
      </c>
      <c r="H261" s="3">
        <f t="shared" si="17"/>
        <v>-0.95289165145439791</v>
      </c>
      <c r="I261" s="21">
        <f>[1]!EM_S_STM07_IS(A261,"60","2015-12-31","1")/1000000</f>
        <v>81.772523769999992</v>
      </c>
      <c r="J261" s="21">
        <f>[1]!EM_S_STM07_IS(A261,"60","2016-12-31","1")/1000000</f>
        <v>85.12300492</v>
      </c>
      <c r="K261" s="21">
        <f>[1]!EM_S_STM07_IS(A261,"60","2017-12-31","1")/1000000</f>
        <v>49.952914030000002</v>
      </c>
      <c r="L261" s="3">
        <f t="shared" si="18"/>
        <v>-0.9590268100392273</v>
      </c>
      <c r="M261" s="3">
        <f t="shared" si="19"/>
        <v>-1.4131678730450532</v>
      </c>
      <c r="O261" s="80">
        <f>[1]!EM_S_VAL_PE_TTM(A261,"2018-05-21")</f>
        <v>68.278944208920706</v>
      </c>
      <c r="P261" s="21" t="str">
        <f>[1]!EM_S_VAL_PE_TTM(A261,"2016-12-31")</f>
        <v/>
      </c>
      <c r="Q261" s="21" t="str">
        <f>[1]!EM_S_VAL_PE_TTM(A261,"2015-12-31")</f>
        <v/>
      </c>
      <c r="R261" s="21" t="str">
        <f>[1]!EM_S_VAL_PE_TTM(A261,"2014-12-31")</f>
        <v/>
      </c>
      <c r="S261" s="21" t="str">
        <f>[1]!EM_S_VAL_PE_TTM(A261,"2013-12-31")</f>
        <v/>
      </c>
    </row>
    <row r="262" spans="1:19" x14ac:dyDescent="0.2">
      <c r="A262" s="19" t="s">
        <v>562</v>
      </c>
      <c r="B262" s="19" t="s">
        <v>563</v>
      </c>
      <c r="C262" t="str">
        <f>[1]!EM_S_INFO_INDUSTRY_SW2014(A262,"3")</f>
        <v>中药</v>
      </c>
      <c r="D262" s="20">
        <f>[1]!EM_S_STM07_IS(A262,"83","2015-12-31","1")/1000000</f>
        <v>2073.0598622399998</v>
      </c>
      <c r="E262" s="20">
        <f>[1]!EM_S_STM07_IS(A262,"83","2016-12-31","1")/1000000</f>
        <v>2391.57796611</v>
      </c>
      <c r="F262" s="20">
        <f>[1]!EM_S_STM07_IS(A262,"83","2017-12-31","1")/1000000</f>
        <v>3140.87177208</v>
      </c>
      <c r="G262" s="3">
        <f t="shared" si="16"/>
        <v>-0.84635363904743577</v>
      </c>
      <c r="H262" s="3">
        <f t="shared" si="17"/>
        <v>-0.68669480293433327</v>
      </c>
      <c r="I262" s="21">
        <f>[1]!EM_S_STM07_IS(A262,"60","2015-12-31","1")/1000000</f>
        <v>579.76702384999999</v>
      </c>
      <c r="J262" s="21">
        <f>[1]!EM_S_STM07_IS(A262,"60","2016-12-31","1")/1000000</f>
        <v>496.65921237999999</v>
      </c>
      <c r="K262" s="21">
        <f>[1]!EM_S_STM07_IS(A262,"60","2017-12-31","1")/1000000</f>
        <v>523.19994043999998</v>
      </c>
      <c r="L262" s="3">
        <f t="shared" si="18"/>
        <v>-1.1433469101400671</v>
      </c>
      <c r="M262" s="3">
        <f t="shared" si="19"/>
        <v>-0.94656149045778026</v>
      </c>
      <c r="O262" s="80">
        <f>[1]!EM_S_VAL_PE_TTM(A262,"2018-05-21")</f>
        <v>22.7664367498292</v>
      </c>
      <c r="P262" s="21">
        <f>[1]!EM_S_VAL_PE_TTM(A262,"2016-12-31")</f>
        <v>25.037492820117698</v>
      </c>
      <c r="Q262" s="21">
        <f>[1]!EM_S_VAL_PE_TTM(A262,"2015-12-31")</f>
        <v>43.874834936587298</v>
      </c>
      <c r="R262" s="21" t="str">
        <f>[1]!EM_S_VAL_PE_TTM(A262,"2014-12-31")</f>
        <v/>
      </c>
      <c r="S262" s="21" t="str">
        <f>[1]!EM_S_VAL_PE_TTM(A262,"2013-12-31")</f>
        <v/>
      </c>
    </row>
    <row r="263" spans="1:19" x14ac:dyDescent="0.2">
      <c r="A263" s="19" t="s">
        <v>564</v>
      </c>
      <c r="B263" s="19" t="s">
        <v>565</v>
      </c>
      <c r="C263" t="str">
        <f>[1]!EM_S_INFO_INDUSTRY_SW2014(A263,"3")</f>
        <v>化学制剂</v>
      </c>
      <c r="D263" s="20">
        <f>[1]!EM_S_STM07_IS(A263,"83","2015-12-31","1")/1000000</f>
        <v>716.48857666999993</v>
      </c>
      <c r="E263" s="20">
        <f>[1]!EM_S_STM07_IS(A263,"83","2016-12-31","1")/1000000</f>
        <v>980.22297548000006</v>
      </c>
      <c r="F263" s="20">
        <f>[1]!EM_S_STM07_IS(A263,"83","2017-12-31","1")/1000000</f>
        <v>1400.14204705</v>
      </c>
      <c r="G263" s="3">
        <f t="shared" si="16"/>
        <v>-0.63190704304631107</v>
      </c>
      <c r="H263" s="3">
        <f t="shared" si="17"/>
        <v>-0.57160862163593751</v>
      </c>
      <c r="I263" s="21">
        <f>[1]!EM_S_STM07_IS(A263,"60","2015-12-31","1")/1000000</f>
        <v>278.02678952999997</v>
      </c>
      <c r="J263" s="21">
        <f>[1]!EM_S_STM07_IS(A263,"60","2016-12-31","1")/1000000</f>
        <v>349.75805957</v>
      </c>
      <c r="K263" s="21">
        <f>[1]!EM_S_STM07_IS(A263,"60","2017-12-31","1")/1000000</f>
        <v>449.68701804</v>
      </c>
      <c r="L263" s="3">
        <f t="shared" si="18"/>
        <v>-0.74199871112686422</v>
      </c>
      <c r="M263" s="3">
        <f t="shared" si="19"/>
        <v>-0.71429119148003406</v>
      </c>
      <c r="O263" s="80">
        <f>[1]!EM_S_VAL_PE_TTM(A263,"2018-05-21")</f>
        <v>59.310064128900102</v>
      </c>
      <c r="P263" s="21">
        <f>[1]!EM_S_VAL_PE_TTM(A263,"2016-12-31")</f>
        <v>69.630206530104104</v>
      </c>
      <c r="Q263" s="21" t="str">
        <f>[1]!EM_S_VAL_PE_TTM(A263,"2015-12-31")</f>
        <v/>
      </c>
      <c r="R263" s="21" t="str">
        <f>[1]!EM_S_VAL_PE_TTM(A263,"2014-12-31")</f>
        <v/>
      </c>
      <c r="S263" s="21" t="str">
        <f>[1]!EM_S_VAL_PE_TTM(A263,"2013-12-31")</f>
        <v/>
      </c>
    </row>
    <row r="264" spans="1:19" x14ac:dyDescent="0.2">
      <c r="A264" s="19" t="s">
        <v>566</v>
      </c>
      <c r="B264" s="19" t="s">
        <v>567</v>
      </c>
      <c r="C264" t="str">
        <f>[1]!EM_S_INFO_INDUSTRY_SW2014(A264,"3")</f>
        <v>化学制剂</v>
      </c>
      <c r="D264" s="20">
        <f>[1]!EM_S_STM07_IS(A264,"83","2015-12-31","1")/1000000</f>
        <v>550.64486442999998</v>
      </c>
      <c r="E264" s="20">
        <f>[1]!EM_S_STM07_IS(A264,"83","2016-12-31","1")/1000000</f>
        <v>478.58863324999999</v>
      </c>
      <c r="F264" s="20">
        <f>[1]!EM_S_STM07_IS(A264,"83","2017-12-31","1")/1000000</f>
        <v>1005.0799658200001</v>
      </c>
      <c r="G264" s="3">
        <f t="shared" si="16"/>
        <v>-1.1308579010440587</v>
      </c>
      <c r="H264" s="3">
        <f t="shared" si="17"/>
        <v>0.10009159430867065</v>
      </c>
      <c r="I264" s="21">
        <f>[1]!EM_S_STM07_IS(A264,"60","2015-12-31","1")/1000000</f>
        <v>149.69425999000001</v>
      </c>
      <c r="J264" s="21">
        <f>[1]!EM_S_STM07_IS(A264,"60","2016-12-31","1")/1000000</f>
        <v>153.92518677999999</v>
      </c>
      <c r="K264" s="21">
        <f>[1]!EM_S_STM07_IS(A264,"60","2017-12-31","1")/1000000</f>
        <v>161.00543672999999</v>
      </c>
      <c r="L264" s="3">
        <f t="shared" si="18"/>
        <v>-0.97173621226169515</v>
      </c>
      <c r="M264" s="3">
        <f t="shared" si="19"/>
        <v>-0.95400200514215028</v>
      </c>
      <c r="O264" s="80">
        <f>[1]!EM_S_VAL_PE_TTM(A264,"2018-05-21")</f>
        <v>32.549299005023499</v>
      </c>
      <c r="P264" s="21">
        <f>[1]!EM_S_VAL_PE_TTM(A264,"2016-12-31")</f>
        <v>51.721039450489201</v>
      </c>
      <c r="Q264" s="21">
        <f>[1]!EM_S_VAL_PE_TTM(A264,"2015-12-31")</f>
        <v>58.437626596739598</v>
      </c>
      <c r="R264" s="21" t="str">
        <f>[1]!EM_S_VAL_PE_TTM(A264,"2014-12-31")</f>
        <v/>
      </c>
      <c r="S264" s="21" t="str">
        <f>[1]!EM_S_VAL_PE_TTM(A264,"2013-12-31")</f>
        <v/>
      </c>
    </row>
    <row r="265" spans="1:19" x14ac:dyDescent="0.2">
      <c r="A265" s="19" t="s">
        <v>568</v>
      </c>
      <c r="B265" s="19" t="s">
        <v>569</v>
      </c>
      <c r="C265" t="str">
        <f>[1]!EM_S_INFO_INDUSTRY_SW2014(A265,"3")</f>
        <v>化学制剂</v>
      </c>
      <c r="D265" s="20">
        <f>[1]!EM_S_STM07_IS(A265,"83","2015-12-31","1")/1000000</f>
        <v>440.23368776999996</v>
      </c>
      <c r="E265" s="20">
        <f>[1]!EM_S_STM07_IS(A265,"83","2016-12-31","1")/1000000</f>
        <v>426.36089497</v>
      </c>
      <c r="F265" s="20">
        <f>[1]!EM_S_STM07_IS(A265,"83","2017-12-31","1")/1000000</f>
        <v>420.38150641000004</v>
      </c>
      <c r="G265" s="3">
        <f t="shared" si="16"/>
        <v>-1.0315123380727007</v>
      </c>
      <c r="H265" s="3">
        <f t="shared" si="17"/>
        <v>-1.0140242424447032</v>
      </c>
      <c r="I265" s="21">
        <f>[1]!EM_S_STM07_IS(A265,"60","2015-12-31","1")/1000000</f>
        <v>113.02658587000001</v>
      </c>
      <c r="J265" s="21">
        <f>[1]!EM_S_STM07_IS(A265,"60","2016-12-31","1")/1000000</f>
        <v>114.91524931000001</v>
      </c>
      <c r="K265" s="21">
        <f>[1]!EM_S_STM07_IS(A265,"60","2017-12-31","1")/1000000</f>
        <v>101.58728626</v>
      </c>
      <c r="L265" s="3">
        <f t="shared" si="18"/>
        <v>-0.98329009564022141</v>
      </c>
      <c r="M265" s="3">
        <f t="shared" si="19"/>
        <v>-1.1159808043756312</v>
      </c>
      <c r="O265" s="80">
        <f>[1]!EM_S_VAL_PE_TTM(A265,"2018-05-21")</f>
        <v>73.376093754260907</v>
      </c>
      <c r="P265" s="21" t="str">
        <f>[1]!EM_S_VAL_PE_TTM(A265,"2016-12-31")</f>
        <v/>
      </c>
      <c r="Q265" s="21" t="str">
        <f>[1]!EM_S_VAL_PE_TTM(A265,"2015-12-31")</f>
        <v/>
      </c>
      <c r="R265" s="21" t="str">
        <f>[1]!EM_S_VAL_PE_TTM(A265,"2014-12-31")</f>
        <v/>
      </c>
      <c r="S265" s="21" t="str">
        <f>[1]!EM_S_VAL_PE_TTM(A265,"2013-12-31")</f>
        <v/>
      </c>
    </row>
    <row r="266" spans="1:19" x14ac:dyDescent="0.2">
      <c r="A266" s="19" t="s">
        <v>570</v>
      </c>
      <c r="B266" s="19" t="s">
        <v>571</v>
      </c>
      <c r="C266" t="str">
        <f>[1]!EM_S_INFO_INDUSTRY_SW2014(A266,"3")</f>
        <v>化学原料药</v>
      </c>
      <c r="D266" s="20">
        <f>[1]!EM_S_STM07_IS(A266,"83","2015-12-31","1")/1000000</f>
        <v>468.72801333000001</v>
      </c>
      <c r="E266" s="20">
        <f>[1]!EM_S_STM07_IS(A266,"83","2016-12-31","1")/1000000</f>
        <v>581.91303749999997</v>
      </c>
      <c r="F266" s="20">
        <f>[1]!EM_S_STM07_IS(A266,"83","2017-12-31","1")/1000000</f>
        <v>1112.7260032199999</v>
      </c>
      <c r="G266" s="3">
        <f t="shared" si="16"/>
        <v>-0.75852728885159681</v>
      </c>
      <c r="H266" s="3">
        <f t="shared" si="17"/>
        <v>-8.7813931785297061E-2</v>
      </c>
      <c r="I266" s="21">
        <f>[1]!EM_S_STM07_IS(A266,"60","2015-12-31","1")/1000000</f>
        <v>87.553459680000003</v>
      </c>
      <c r="J266" s="21">
        <f>[1]!EM_S_STM07_IS(A266,"60","2016-12-31","1")/1000000</f>
        <v>257.23959781000002</v>
      </c>
      <c r="K266" s="21">
        <f>[1]!EM_S_STM07_IS(A266,"60","2017-12-31","1")/1000000</f>
        <v>314.22239937000001</v>
      </c>
      <c r="L266" s="3">
        <f t="shared" si="18"/>
        <v>0.93808604194725764</v>
      </c>
      <c r="M266" s="3">
        <f t="shared" si="19"/>
        <v>-0.77848355367866762</v>
      </c>
      <c r="O266" s="80">
        <f>[1]!EM_S_VAL_PE_TTM(A266,"2018-05-21")</f>
        <v>43.681786718979801</v>
      </c>
      <c r="P266" s="21" t="str">
        <f>[1]!EM_S_VAL_PE_TTM(A266,"2016-12-31")</f>
        <v/>
      </c>
      <c r="Q266" s="21" t="str">
        <f>[1]!EM_S_VAL_PE_TTM(A266,"2015-12-31")</f>
        <v/>
      </c>
      <c r="R266" s="21" t="str">
        <f>[1]!EM_S_VAL_PE_TTM(A266,"2014-12-31")</f>
        <v/>
      </c>
      <c r="S266" s="21" t="str">
        <f>[1]!EM_S_VAL_PE_TTM(A266,"2013-12-31")</f>
        <v/>
      </c>
    </row>
    <row r="267" spans="1:19" x14ac:dyDescent="0.2">
      <c r="A267" s="19" t="s">
        <v>572</v>
      </c>
      <c r="B267" s="19" t="s">
        <v>573</v>
      </c>
      <c r="C267" t="str">
        <f>[1]!EM_S_INFO_INDUSTRY_SW2014(A267,"3")</f>
        <v>医药商业</v>
      </c>
      <c r="D267" s="20">
        <f>[1]!EM_S_STM07_IS(A267,"83","2015-12-31","1")/1000000</f>
        <v>529.65970250999999</v>
      </c>
      <c r="E267" s="20">
        <f>[1]!EM_S_STM07_IS(A267,"83","2016-12-31","1")/1000000</f>
        <v>627.32805688999997</v>
      </c>
      <c r="F267" s="20">
        <f>[1]!EM_S_STM07_IS(A267,"83","2017-12-31","1")/1000000</f>
        <v>920.51654408000002</v>
      </c>
      <c r="G267" s="3">
        <f t="shared" si="16"/>
        <v>-0.81560168931644184</v>
      </c>
      <c r="H267" s="3">
        <f t="shared" si="17"/>
        <v>-0.53263928821629336</v>
      </c>
      <c r="I267" s="21">
        <f>[1]!EM_S_STM07_IS(A267,"60","2015-12-31","1")/1000000</f>
        <v>64.305948920000006</v>
      </c>
      <c r="J267" s="21">
        <f>[1]!EM_S_STM07_IS(A267,"60","2016-12-31","1")/1000000</f>
        <v>73.547790860000006</v>
      </c>
      <c r="K267" s="21">
        <f>[1]!EM_S_STM07_IS(A267,"60","2017-12-31","1")/1000000</f>
        <v>106.58070563</v>
      </c>
      <c r="L267" s="3">
        <f t="shared" si="18"/>
        <v>-0.85628325069120215</v>
      </c>
      <c r="M267" s="3">
        <f t="shared" si="19"/>
        <v>-0.55086462307373796</v>
      </c>
      <c r="O267" s="80">
        <f>[1]!EM_S_VAL_PE_TTM(A267,"2018-05-21")</f>
        <v>46.201558702411504</v>
      </c>
      <c r="P267" s="21">
        <f>[1]!EM_S_VAL_PE_TTM(A267,"2016-12-31")</f>
        <v>92.534842535930196</v>
      </c>
      <c r="Q267" s="21" t="str">
        <f>[1]!EM_S_VAL_PE_TTM(A267,"2015-12-31")</f>
        <v/>
      </c>
      <c r="R267" s="21" t="str">
        <f>[1]!EM_S_VAL_PE_TTM(A267,"2014-12-31")</f>
        <v/>
      </c>
      <c r="S267" s="21" t="str">
        <f>[1]!EM_S_VAL_PE_TTM(A267,"2013-12-31")</f>
        <v/>
      </c>
    </row>
    <row r="268" spans="1:19" x14ac:dyDescent="0.2">
      <c r="A268" s="19" t="s">
        <v>574</v>
      </c>
      <c r="B268" s="19" t="s">
        <v>575</v>
      </c>
      <c r="C268" t="str">
        <f>[1]!EM_S_INFO_INDUSTRY_SW2014(A268,"3")</f>
        <v>化学制剂</v>
      </c>
      <c r="D268" s="20">
        <f>[1]!EM_S_STM07_IS(A268,"83","2015-12-31","1")/1000000</f>
        <v>316.95390722000002</v>
      </c>
      <c r="E268" s="20">
        <f>[1]!EM_S_STM07_IS(A268,"83","2016-12-31","1")/1000000</f>
        <v>321.22308420999997</v>
      </c>
      <c r="F268" s="20">
        <f>[1]!EM_S_STM07_IS(A268,"83","2017-12-31","1")/1000000</f>
        <v>340.8921057</v>
      </c>
      <c r="G268" s="3">
        <f t="shared" si="16"/>
        <v>-0.98653060620881794</v>
      </c>
      <c r="H268" s="3">
        <f t="shared" si="17"/>
        <v>-0.93876834369368867</v>
      </c>
      <c r="I268" s="21">
        <f>[1]!EM_S_STM07_IS(A268,"60","2015-12-31","1")/1000000</f>
        <v>57.705081450000002</v>
      </c>
      <c r="J268" s="21">
        <f>[1]!EM_S_STM07_IS(A268,"60","2016-12-31","1")/1000000</f>
        <v>68.169238659999991</v>
      </c>
      <c r="K268" s="21">
        <f>[1]!EM_S_STM07_IS(A268,"60","2017-12-31","1")/1000000</f>
        <v>69.238445420000005</v>
      </c>
      <c r="L268" s="3">
        <f t="shared" si="18"/>
        <v>-0.81866142552685039</v>
      </c>
      <c r="M268" s="3">
        <f t="shared" si="19"/>
        <v>-0.98431540705137144</v>
      </c>
      <c r="O268" s="80">
        <f>[1]!EM_S_VAL_PE_TTM(A268,"2018-05-21")</f>
        <v>35.6861290832449</v>
      </c>
      <c r="P268" s="21" t="str">
        <f>[1]!EM_S_VAL_PE_TTM(A268,"2016-12-31")</f>
        <v/>
      </c>
      <c r="Q268" s="21" t="str">
        <f>[1]!EM_S_VAL_PE_TTM(A268,"2015-12-31")</f>
        <v/>
      </c>
      <c r="R268" s="21" t="str">
        <f>[1]!EM_S_VAL_PE_TTM(A268,"2014-12-31")</f>
        <v/>
      </c>
      <c r="S268" s="21" t="str">
        <f>[1]!EM_S_VAL_PE_TTM(A268,"2013-12-31")</f>
        <v/>
      </c>
    </row>
    <row r="269" spans="1:19" x14ac:dyDescent="0.2">
      <c r="A269" s="19" t="s">
        <v>576</v>
      </c>
      <c r="B269" s="19" t="s">
        <v>577</v>
      </c>
      <c r="C269" t="str">
        <f>[1]!EM_S_INFO_INDUSTRY_SW2014(A269,"3")</f>
        <v>中药</v>
      </c>
      <c r="D269" s="20">
        <f>[1]!EM_S_STM07_IS(A269,"83","2015-12-31","1")/1000000</f>
        <v>11655.627387840001</v>
      </c>
      <c r="E269" s="20">
        <f>[1]!EM_S_STM07_IS(A269,"83","2016-12-31","1")/1000000</f>
        <v>12320.883101059999</v>
      </c>
      <c r="F269" s="20">
        <f>[1]!EM_S_STM07_IS(A269,"83","2017-12-31","1")/1000000</f>
        <v>13863.918661239999</v>
      </c>
      <c r="G269" s="3">
        <f t="shared" si="16"/>
        <v>-0.94292407511979648</v>
      </c>
      <c r="H269" s="3">
        <f t="shared" si="17"/>
        <v>-0.87476258418138486</v>
      </c>
      <c r="I269" s="21">
        <f>[1]!EM_S_STM07_IS(A269,"60","2015-12-31","1")/1000000</f>
        <v>3533.70201013</v>
      </c>
      <c r="J269" s="21">
        <f>[1]!EM_S_STM07_IS(A269,"60","2016-12-31","1")/1000000</f>
        <v>1769.9109486099999</v>
      </c>
      <c r="K269" s="21">
        <f>[1]!EM_S_STM07_IS(A269,"60","2017-12-31","1")/1000000</f>
        <v>1638.93837252</v>
      </c>
      <c r="L269" s="3">
        <f t="shared" si="18"/>
        <v>-1.4991340685954198</v>
      </c>
      <c r="M269" s="3">
        <f t="shared" si="19"/>
        <v>-1.0739995287293178</v>
      </c>
      <c r="O269" s="80">
        <f>[1]!EM_S_VAL_PE_TTM(A269,"2018-05-21")</f>
        <v>22.613025428245901</v>
      </c>
      <c r="P269" s="21">
        <f>[1]!EM_S_VAL_PE_TTM(A269,"2016-12-31")</f>
        <v>34.143750996341502</v>
      </c>
      <c r="Q269" s="21" t="str">
        <f>[1]!EM_S_VAL_PE_TTM(A269,"2015-12-31")</f>
        <v/>
      </c>
      <c r="R269" s="21" t="str">
        <f>[1]!EM_S_VAL_PE_TTM(A269,"2014-12-31")</f>
        <v/>
      </c>
      <c r="S269" s="21" t="str">
        <f>[1]!EM_S_VAL_PE_TTM(A269,"2013-12-31")</f>
        <v/>
      </c>
    </row>
    <row r="270" spans="1:19" x14ac:dyDescent="0.2">
      <c r="A270" s="19" t="s">
        <v>578</v>
      </c>
      <c r="B270" s="19" t="s">
        <v>579</v>
      </c>
      <c r="C270" t="str">
        <f>[1]!EM_S_INFO_INDUSTRY_SW2014(A270,"3")</f>
        <v>医疗器械</v>
      </c>
      <c r="D270" s="20">
        <f>[1]!EM_S_STM07_IS(A270,"83","2015-12-31","1")/1000000</f>
        <v>433.02247836000004</v>
      </c>
      <c r="E270" s="20">
        <f>[1]!EM_S_STM07_IS(A270,"83","2016-12-31","1")/1000000</f>
        <v>444.23550011999998</v>
      </c>
      <c r="F270" s="20">
        <f>[1]!EM_S_STM07_IS(A270,"83","2017-12-31","1")/1000000</f>
        <v>488.70874399000002</v>
      </c>
      <c r="G270" s="3">
        <f t="shared" si="16"/>
        <v>-0.97410522012051803</v>
      </c>
      <c r="H270" s="3">
        <f t="shared" si="17"/>
        <v>-0.89988813622957509</v>
      </c>
      <c r="I270" s="21">
        <f>[1]!EM_S_STM07_IS(A270,"60","2015-12-31","1")/1000000</f>
        <v>51.471049590000007</v>
      </c>
      <c r="J270" s="21">
        <f>[1]!EM_S_STM07_IS(A270,"60","2016-12-31","1")/1000000</f>
        <v>52.036619460000004</v>
      </c>
      <c r="K270" s="21">
        <f>[1]!EM_S_STM07_IS(A270,"60","2017-12-31","1")/1000000</f>
        <v>46.42485087</v>
      </c>
      <c r="L270" s="3">
        <f t="shared" si="18"/>
        <v>-0.98901188387442796</v>
      </c>
      <c r="M270" s="3">
        <f t="shared" si="19"/>
        <v>-1.1078426817159732</v>
      </c>
      <c r="O270" s="80">
        <f>[1]!EM_S_VAL_PE_TTM(A270,"2018-05-21")</f>
        <v>51.113491847387301</v>
      </c>
      <c r="P270" s="21" t="str">
        <f>[1]!EM_S_VAL_PE_TTM(A270,"2016-12-31")</f>
        <v/>
      </c>
      <c r="Q270" s="21" t="str">
        <f>[1]!EM_S_VAL_PE_TTM(A270,"2015-12-31")</f>
        <v/>
      </c>
      <c r="R270" s="21" t="str">
        <f>[1]!EM_S_VAL_PE_TTM(A270,"2014-12-31")</f>
        <v/>
      </c>
      <c r="S270" s="21" t="str">
        <f>[1]!EM_S_VAL_PE_TTM(A270,"2013-12-31")</f>
        <v/>
      </c>
    </row>
    <row r="271" spans="1:19" x14ac:dyDescent="0.2">
      <c r="A271" s="19" t="s">
        <v>580</v>
      </c>
      <c r="B271" s="19" t="s">
        <v>581</v>
      </c>
      <c r="C271" t="str">
        <f>[1]!EM_S_INFO_INDUSTRY_SW2014(A271,"3")</f>
        <v>医疗服务</v>
      </c>
      <c r="D271" s="20">
        <f>[1]!EM_S_STM07_IS(A271,"83","2015-12-31","1")/1000000</f>
        <v>2389.3922214699996</v>
      </c>
      <c r="E271" s="20">
        <f>[1]!EM_S_STM07_IS(A271,"83","2016-12-31","1")/1000000</f>
        <v>3221.5797220900004</v>
      </c>
      <c r="F271" s="20">
        <f>[1]!EM_S_STM07_IS(A271,"83","2017-12-31","1")/1000000</f>
        <v>3791.71768367</v>
      </c>
      <c r="G271" s="3">
        <f t="shared" si="16"/>
        <v>-0.65171582415714768</v>
      </c>
      <c r="H271" s="3">
        <f t="shared" si="17"/>
        <v>-0.82302534446978615</v>
      </c>
      <c r="I271" s="21">
        <f>[1]!EM_S_STM07_IS(A271,"60","2015-12-31","1")/1000000</f>
        <v>143.69407694999998</v>
      </c>
      <c r="J271" s="21">
        <f>[1]!EM_S_STM07_IS(A271,"60","2016-12-31","1")/1000000</f>
        <v>186.32329486</v>
      </c>
      <c r="K271" s="21">
        <f>[1]!EM_S_STM07_IS(A271,"60","2017-12-31","1")/1000000</f>
        <v>208.10214431</v>
      </c>
      <c r="L271" s="3">
        <f t="shared" si="18"/>
        <v>-0.70333350674688311</v>
      </c>
      <c r="M271" s="3">
        <f t="shared" si="19"/>
        <v>-0.88311257877677485</v>
      </c>
      <c r="O271" s="80">
        <f>[1]!EM_S_VAL_PE_TTM(A271,"2018-05-21")</f>
        <v>75.186368870713594</v>
      </c>
      <c r="P271" s="21" t="str">
        <f>[1]!EM_S_VAL_PE_TTM(A271,"2016-12-31")</f>
        <v/>
      </c>
      <c r="Q271" s="21" t="str">
        <f>[1]!EM_S_VAL_PE_TTM(A271,"2015-12-31")</f>
        <v/>
      </c>
      <c r="R271" s="21" t="str">
        <f>[1]!EM_S_VAL_PE_TTM(A271,"2014-12-31")</f>
        <v/>
      </c>
      <c r="S271" s="21" t="str">
        <f>[1]!EM_S_VAL_PE_TTM(A271,"2013-12-31")</f>
        <v/>
      </c>
    </row>
    <row r="272" spans="1:19" x14ac:dyDescent="0.2">
      <c r="A272" s="19" t="s">
        <v>582</v>
      </c>
      <c r="B272" s="19" t="s">
        <v>583</v>
      </c>
      <c r="C272" t="str">
        <f>[1]!EM_S_INFO_INDUSTRY_SW2014(A272,"3")</f>
        <v>医药商业</v>
      </c>
      <c r="D272" s="20">
        <f>[1]!EM_S_STM07_IS(A272,"83","2015-12-31","1")/1000000</f>
        <v>4568.4828610000004</v>
      </c>
      <c r="E272" s="20">
        <f>[1]!EM_S_STM07_IS(A272,"83","2016-12-31","1")/1000000</f>
        <v>6094.4312749999999</v>
      </c>
      <c r="F272" s="20">
        <f>[1]!EM_S_STM07_IS(A272,"83","2017-12-31","1")/1000000</f>
        <v>7501.4323260000001</v>
      </c>
      <c r="G272" s="3">
        <f t="shared" si="16"/>
        <v>-0.66598355287120792</v>
      </c>
      <c r="H272" s="3">
        <f t="shared" si="17"/>
        <v>-0.769133330492762</v>
      </c>
      <c r="I272" s="21">
        <f>[1]!EM_S_STM07_IS(A272,"60","2015-12-31","1")/1000000</f>
        <v>277.733069</v>
      </c>
      <c r="J272" s="21">
        <f>[1]!EM_S_STM07_IS(A272,"60","2016-12-31","1")/1000000</f>
        <v>342.04400800000002</v>
      </c>
      <c r="K272" s="21">
        <f>[1]!EM_S_STM07_IS(A272,"60","2017-12-31","1")/1000000</f>
        <v>396.85517199999998</v>
      </c>
      <c r="L272" s="3">
        <f t="shared" si="18"/>
        <v>-0.76844335018672183</v>
      </c>
      <c r="M272" s="3">
        <f t="shared" si="19"/>
        <v>-0.8397540587818163</v>
      </c>
      <c r="O272" s="80">
        <f>[1]!EM_S_VAL_PE_TTM(A272,"2018-05-21")</f>
        <v>55.555511414714402</v>
      </c>
      <c r="P272" s="21">
        <f>[1]!EM_S_VAL_PE_TTM(A272,"2016-12-31")</f>
        <v>43.751381506103399</v>
      </c>
      <c r="Q272" s="21">
        <f>[1]!EM_S_VAL_PE_TTM(A272,"2015-12-31")</f>
        <v>83.993521772921795</v>
      </c>
      <c r="R272" s="21" t="str">
        <f>[1]!EM_S_VAL_PE_TTM(A272,"2014-12-31")</f>
        <v/>
      </c>
      <c r="S272" s="21" t="str">
        <f>[1]!EM_S_VAL_PE_TTM(A272,"2013-12-31")</f>
        <v/>
      </c>
    </row>
    <row r="273" spans="1:19" x14ac:dyDescent="0.2">
      <c r="A273" s="19" t="s">
        <v>584</v>
      </c>
      <c r="B273" s="19" t="s">
        <v>585</v>
      </c>
      <c r="C273" t="str">
        <f>[1]!EM_S_INFO_INDUSTRY_SW2014(A273,"3")</f>
        <v>中药</v>
      </c>
      <c r="D273" s="20">
        <f>[1]!EM_S_STM07_IS(A273,"83","2015-12-31","1")/1000000</f>
        <v>301.91243557000001</v>
      </c>
      <c r="E273" s="20">
        <f>[1]!EM_S_STM07_IS(A273,"83","2016-12-31","1")/1000000</f>
        <v>314.87995461999998</v>
      </c>
      <c r="F273" s="20">
        <f>[1]!EM_S_STM07_IS(A273,"83","2017-12-31","1")/1000000</f>
        <v>369.96331473000004</v>
      </c>
      <c r="G273" s="3">
        <f t="shared" si="16"/>
        <v>-0.95704874154813213</v>
      </c>
      <c r="H273" s="3">
        <f t="shared" si="17"/>
        <v>-0.82506552321987225</v>
      </c>
      <c r="I273" s="21">
        <f>[1]!EM_S_STM07_IS(A273,"60","2015-12-31","1")/1000000</f>
        <v>62.643861810000004</v>
      </c>
      <c r="J273" s="21">
        <f>[1]!EM_S_STM07_IS(A273,"60","2016-12-31","1")/1000000</f>
        <v>80.977816879999992</v>
      </c>
      <c r="K273" s="21">
        <f>[1]!EM_S_STM07_IS(A273,"60","2017-12-31","1")/1000000</f>
        <v>88.87988734000001</v>
      </c>
      <c r="L273" s="3">
        <f t="shared" si="18"/>
        <v>-0.70733038257431802</v>
      </c>
      <c r="M273" s="3">
        <f t="shared" si="19"/>
        <v>-0.90241684989223658</v>
      </c>
      <c r="O273" s="80">
        <f>[1]!EM_S_VAL_PE_TTM(A273,"2018-05-21")</f>
        <v>68.712979758954305</v>
      </c>
      <c r="P273" s="21" t="str">
        <f>[1]!EM_S_VAL_PE_TTM(A273,"2016-12-31")</f>
        <v/>
      </c>
      <c r="Q273" s="21" t="str">
        <f>[1]!EM_S_VAL_PE_TTM(A273,"2015-12-31")</f>
        <v/>
      </c>
      <c r="R273" s="21" t="str">
        <f>[1]!EM_S_VAL_PE_TTM(A273,"2014-12-31")</f>
        <v/>
      </c>
      <c r="S273" s="21" t="str">
        <f>[1]!EM_S_VAL_PE_TTM(A273,"2013-12-31")</f>
        <v/>
      </c>
    </row>
    <row r="274" spans="1:19" x14ac:dyDescent="0.2">
      <c r="A274" s="19" t="s">
        <v>586</v>
      </c>
      <c r="B274" s="19" t="s">
        <v>587</v>
      </c>
      <c r="C274" t="str">
        <f>[1]!EM_S_INFO_INDUSTRY_SW2014(A274,"3")</f>
        <v>医药商业</v>
      </c>
      <c r="D274" s="20">
        <f>[1]!EM_S_STM07_IS(A274,"83","2015-12-31","1")/1000000</f>
        <v>2845.5158557399996</v>
      </c>
      <c r="E274" s="20">
        <f>[1]!EM_S_STM07_IS(A274,"83","2016-12-31","1")/1000000</f>
        <v>3733.6191354000002</v>
      </c>
      <c r="F274" s="20">
        <f>[1]!EM_S_STM07_IS(A274,"83","2017-12-31","1")/1000000</f>
        <v>4807.2490086300004</v>
      </c>
      <c r="G274" s="3">
        <f t="shared" si="16"/>
        <v>-0.68789375119154195</v>
      </c>
      <c r="H274" s="3">
        <f t="shared" si="17"/>
        <v>-0.71244258337695254</v>
      </c>
      <c r="I274" s="21">
        <f>[1]!EM_S_STM07_IS(A274,"60","2015-12-31","1")/1000000</f>
        <v>178.23738426</v>
      </c>
      <c r="J274" s="21">
        <f>[1]!EM_S_STM07_IS(A274,"60","2016-12-31","1")/1000000</f>
        <v>227.91979827</v>
      </c>
      <c r="K274" s="21">
        <f>[1]!EM_S_STM07_IS(A274,"60","2017-12-31","1")/1000000</f>
        <v>317.47015291000002</v>
      </c>
      <c r="L274" s="3">
        <f t="shared" si="18"/>
        <v>-0.72125705156485664</v>
      </c>
      <c r="M274" s="3">
        <f t="shared" si="19"/>
        <v>-0.60709707835948401</v>
      </c>
      <c r="O274" s="80">
        <f>[1]!EM_S_VAL_PE_TTM(A274,"2018-05-21")</f>
        <v>63.0786165524366</v>
      </c>
      <c r="P274" s="21">
        <f>[1]!EM_S_VAL_PE_TTM(A274,"2016-12-31")</f>
        <v>51.181807849364198</v>
      </c>
      <c r="Q274" s="21">
        <f>[1]!EM_S_VAL_PE_TTM(A274,"2015-12-31")</f>
        <v>79.853178269556807</v>
      </c>
      <c r="R274" s="21" t="str">
        <f>[1]!EM_S_VAL_PE_TTM(A274,"2014-12-31")</f>
        <v/>
      </c>
      <c r="S274" s="21" t="str">
        <f>[1]!EM_S_VAL_PE_TTM(A274,"2013-12-31")</f>
        <v/>
      </c>
    </row>
    <row r="275" spans="1:19" x14ac:dyDescent="0.2">
      <c r="A275" s="19" t="s">
        <v>588</v>
      </c>
      <c r="B275" s="19" t="s">
        <v>589</v>
      </c>
      <c r="C275" t="str">
        <f>[1]!EM_S_INFO_INDUSTRY_SW2014(A275,"3")</f>
        <v>中药</v>
      </c>
      <c r="D275" s="20">
        <f>[1]!EM_S_STM07_IS(A275,"83","2015-12-31","1")/1000000</f>
        <v>266.96526374000001</v>
      </c>
      <c r="E275" s="20">
        <f>[1]!EM_S_STM07_IS(A275,"83","2016-12-31","1")/1000000</f>
        <v>275.76481368000003</v>
      </c>
      <c r="F275" s="20">
        <f>[1]!EM_S_STM07_IS(A275,"83","2017-12-31","1")/1000000</f>
        <v>272.73902598000001</v>
      </c>
      <c r="G275" s="3">
        <f t="shared" si="16"/>
        <v>-0.96703859589549457</v>
      </c>
      <c r="H275" s="3">
        <f t="shared" si="17"/>
        <v>-1.0109723487185394</v>
      </c>
      <c r="I275" s="21">
        <f>[1]!EM_S_STM07_IS(A275,"60","2015-12-31","1")/1000000</f>
        <v>62.29268149</v>
      </c>
      <c r="J275" s="21">
        <f>[1]!EM_S_STM07_IS(A275,"60","2016-12-31","1")/1000000</f>
        <v>62.165675799999995</v>
      </c>
      <c r="K275" s="21">
        <f>[1]!EM_S_STM07_IS(A275,"60","2017-12-31","1")/1000000</f>
        <v>44.452485279999998</v>
      </c>
      <c r="L275" s="3">
        <f t="shared" si="18"/>
        <v>-1.0020388541151564</v>
      </c>
      <c r="M275" s="3">
        <f t="shared" si="19"/>
        <v>-1.2849352201524686</v>
      </c>
      <c r="O275" s="80">
        <f>[1]!EM_S_VAL_PE_TTM(A275,"2018-05-21")</f>
        <v>94.856561006595101</v>
      </c>
      <c r="P275" s="21" t="str">
        <f>[1]!EM_S_VAL_PE_TTM(A275,"2016-12-31")</f>
        <v/>
      </c>
      <c r="Q275" s="21" t="str">
        <f>[1]!EM_S_VAL_PE_TTM(A275,"2015-12-31")</f>
        <v/>
      </c>
      <c r="R275" s="21" t="str">
        <f>[1]!EM_S_VAL_PE_TTM(A275,"2014-12-31")</f>
        <v/>
      </c>
      <c r="S275" s="21" t="str">
        <f>[1]!EM_S_VAL_PE_TTM(A275,"2013-12-31")</f>
        <v/>
      </c>
    </row>
    <row r="276" spans="1:19" x14ac:dyDescent="0.2">
      <c r="A276" s="19" t="s">
        <v>590</v>
      </c>
      <c r="B276" s="19" t="s">
        <v>591</v>
      </c>
      <c r="C276" t="str">
        <f>[1]!EM_S_INFO_INDUSTRY_SW2014(A276,"3")</f>
        <v>医疗器械</v>
      </c>
      <c r="D276" s="20">
        <f>[1]!EM_S_STM07_IS(A276,"83","2015-12-31","1")/1000000</f>
        <v>479.68355438999998</v>
      </c>
      <c r="E276" s="20">
        <f>[1]!EM_S_STM07_IS(A276,"83","2016-12-31","1")/1000000</f>
        <v>469.99451676999996</v>
      </c>
      <c r="F276" s="20">
        <f>[1]!EM_S_STM07_IS(A276,"83","2017-12-31","1")/1000000</f>
        <v>508.68159907</v>
      </c>
      <c r="G276" s="3">
        <f t="shared" si="16"/>
        <v>-1.0201988113441189</v>
      </c>
      <c r="H276" s="3">
        <f t="shared" si="17"/>
        <v>-0.91768609862541817</v>
      </c>
      <c r="I276" s="21">
        <f>[1]!EM_S_STM07_IS(A276,"60","2015-12-31","1")/1000000</f>
        <v>60.69898233</v>
      </c>
      <c r="J276" s="21">
        <f>[1]!EM_S_STM07_IS(A276,"60","2016-12-31","1")/1000000</f>
        <v>70.511326389999994</v>
      </c>
      <c r="K276" s="21">
        <f>[1]!EM_S_STM07_IS(A276,"60","2017-12-31","1")/1000000</f>
        <v>82.178387020000002</v>
      </c>
      <c r="L276" s="3">
        <f t="shared" si="18"/>
        <v>-0.83834417508594172</v>
      </c>
      <c r="M276" s="3">
        <f t="shared" si="19"/>
        <v>-0.83453636135747622</v>
      </c>
      <c r="O276" s="80">
        <f>[1]!EM_S_VAL_PE_TTM(A276,"2018-05-21")</f>
        <v>38.695678613727701</v>
      </c>
      <c r="P276" s="21" t="str">
        <f>[1]!EM_S_VAL_PE_TTM(A276,"2016-12-31")</f>
        <v/>
      </c>
      <c r="Q276" s="21" t="str">
        <f>[1]!EM_S_VAL_PE_TTM(A276,"2015-12-31")</f>
        <v/>
      </c>
      <c r="R276" s="21" t="str">
        <f>[1]!EM_S_VAL_PE_TTM(A276,"2014-12-31")</f>
        <v/>
      </c>
      <c r="S276" s="21" t="str">
        <f>[1]!EM_S_VAL_PE_TTM(A276,"2013-12-31")</f>
        <v/>
      </c>
    </row>
    <row r="277" spans="1:19" x14ac:dyDescent="0.2">
      <c r="A277" s="19" t="s">
        <v>592</v>
      </c>
      <c r="B277" s="19" t="s">
        <v>593</v>
      </c>
      <c r="C277" t="str">
        <f>[1]!EM_S_INFO_INDUSTRY_SW2014(A277,"3")</f>
        <v>医疗器械</v>
      </c>
      <c r="D277" s="20">
        <f>[1]!EM_S_STM07_IS(A277,"83","2015-12-31","1")/1000000</f>
        <v>1061.41288042</v>
      </c>
      <c r="E277" s="20">
        <f>[1]!EM_S_STM07_IS(A277,"83","2016-12-31","1")/1000000</f>
        <v>1132.0825788599998</v>
      </c>
      <c r="F277" s="20">
        <f>[1]!EM_S_STM07_IS(A277,"83","2017-12-31","1")/1000000</f>
        <v>1256.40399656</v>
      </c>
      <c r="G277" s="3">
        <f t="shared" si="16"/>
        <v>-0.93341921909593195</v>
      </c>
      <c r="H277" s="3">
        <f t="shared" si="17"/>
        <v>-0.89018343712594616</v>
      </c>
      <c r="I277" s="21">
        <f>[1]!EM_S_STM07_IS(A277,"60","2015-12-31","1")/1000000</f>
        <v>111.40646459</v>
      </c>
      <c r="J277" s="21">
        <f>[1]!EM_S_STM07_IS(A277,"60","2016-12-31","1")/1000000</f>
        <v>121.36103243000001</v>
      </c>
      <c r="K277" s="21">
        <f>[1]!EM_S_STM07_IS(A277,"60","2017-12-31","1")/1000000</f>
        <v>143.02215500999998</v>
      </c>
      <c r="L277" s="3">
        <f t="shared" si="18"/>
        <v>-0.91064640748959247</v>
      </c>
      <c r="M277" s="3">
        <f t="shared" si="19"/>
        <v>-0.82151501065637422</v>
      </c>
      <c r="O277" s="80">
        <f>[1]!EM_S_VAL_PE_TTM(A277,"2018-05-21")</f>
        <v>33.579363611479899</v>
      </c>
      <c r="P277" s="21">
        <f>[1]!EM_S_VAL_PE_TTM(A277,"2016-12-31")</f>
        <v>66.788661605757198</v>
      </c>
      <c r="Q277" s="21" t="str">
        <f>[1]!EM_S_VAL_PE_TTM(A277,"2015-12-31")</f>
        <v/>
      </c>
      <c r="R277" s="21" t="str">
        <f>[1]!EM_S_VAL_PE_TTM(A277,"2014-12-31")</f>
        <v/>
      </c>
      <c r="S277" s="21" t="str">
        <f>[1]!EM_S_VAL_PE_TTM(A277,"2013-12-31")</f>
        <v/>
      </c>
    </row>
    <row r="278" spans="1:19" x14ac:dyDescent="0.2">
      <c r="A278" s="19" t="s">
        <v>594</v>
      </c>
      <c r="B278" s="19" t="s">
        <v>595</v>
      </c>
      <c r="C278" t="str">
        <f>[1]!EM_S_INFO_INDUSTRY_SW2014(A278,"3")</f>
        <v>中药</v>
      </c>
      <c r="D278" s="20">
        <f>[1]!EM_S_STM07_IS(A278,"83","2015-12-31","1")/1000000</f>
        <v>468.55859472000003</v>
      </c>
      <c r="E278" s="20">
        <f>[1]!EM_S_STM07_IS(A278,"83","2016-12-31","1")/1000000</f>
        <v>534.25684139999998</v>
      </c>
      <c r="F278" s="20">
        <f>[1]!EM_S_STM07_IS(A278,"83","2017-12-31","1")/1000000</f>
        <v>720.76934929999993</v>
      </c>
      <c r="G278" s="3">
        <f t="shared" si="16"/>
        <v>-0.85978648685494774</v>
      </c>
      <c r="H278" s="3">
        <f t="shared" si="17"/>
        <v>-0.65089355260056014</v>
      </c>
      <c r="I278" s="21">
        <f>[1]!EM_S_STM07_IS(A278,"60","2015-12-31","1")/1000000</f>
        <v>96.911160349999989</v>
      </c>
      <c r="J278" s="21">
        <f>[1]!EM_S_STM07_IS(A278,"60","2016-12-31","1")/1000000</f>
        <v>73.434825079999996</v>
      </c>
      <c r="K278" s="21">
        <f>[1]!EM_S_STM07_IS(A278,"60","2017-12-31","1")/1000000</f>
        <v>64.62338815999999</v>
      </c>
      <c r="L278" s="3">
        <f t="shared" si="18"/>
        <v>-1.2422459413881117</v>
      </c>
      <c r="M278" s="3">
        <f t="shared" si="19"/>
        <v>-1.1199898945820435</v>
      </c>
      <c r="O278" s="80">
        <f>[1]!EM_S_VAL_PE_TTM(A278,"2018-05-21")</f>
        <v>67.586404148622094</v>
      </c>
      <c r="P278" s="21">
        <f>[1]!EM_S_VAL_PE_TTM(A278,"2016-12-31")</f>
        <v>102.011179622344</v>
      </c>
      <c r="Q278" s="21">
        <f>[1]!EM_S_VAL_PE_TTM(A278,"2015-12-31")</f>
        <v>79.8881325206642</v>
      </c>
      <c r="R278" s="21">
        <f>[1]!EM_S_VAL_PE_TTM(A278,"2014-12-31")</f>
        <v>45.686723206934197</v>
      </c>
      <c r="S278" s="21" t="str">
        <f>[1]!EM_S_VAL_PE_TTM(A278,"2013-12-31")</f>
        <v/>
      </c>
    </row>
    <row r="280" spans="1:19" x14ac:dyDescent="0.2">
      <c r="O280" s="80">
        <f>MEDIAN(O2:O278)</f>
        <v>43.545320164905696</v>
      </c>
      <c r="P280" s="80">
        <f t="shared" ref="P280:S280" si="20">MEDIAN(P2:P278)</f>
        <v>51.258746151896545</v>
      </c>
      <c r="Q280" s="80">
        <f t="shared" si="20"/>
        <v>70.308250293506504</v>
      </c>
      <c r="R280" s="80">
        <f t="shared" si="20"/>
        <v>45.990449362650899</v>
      </c>
      <c r="S280" s="80">
        <f t="shared" si="20"/>
        <v>44.366769526607399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44DF-C329-47F1-8FB8-97F250DE726E}">
  <dimension ref="A3:G11"/>
  <sheetViews>
    <sheetView workbookViewId="0">
      <selection activeCell="A3" sqref="A3:G11"/>
    </sheetView>
  </sheetViews>
  <sheetFormatPr defaultRowHeight="14.25" x14ac:dyDescent="0.2"/>
  <cols>
    <col min="1" max="1" width="11" bestFit="1" customWidth="1"/>
    <col min="2" max="4" width="16" bestFit="1" customWidth="1"/>
    <col min="5" max="7" width="18" bestFit="1" customWidth="1"/>
  </cols>
  <sheetData>
    <row r="3" spans="1:7" x14ac:dyDescent="0.2">
      <c r="A3" s="22" t="s">
        <v>607</v>
      </c>
      <c r="B3" t="s">
        <v>616</v>
      </c>
      <c r="C3" t="s">
        <v>617</v>
      </c>
      <c r="D3" t="s">
        <v>618</v>
      </c>
      <c r="E3" t="s">
        <v>619</v>
      </c>
      <c r="F3" t="s">
        <v>620</v>
      </c>
      <c r="G3" t="s">
        <v>621</v>
      </c>
    </row>
    <row r="4" spans="1:7" x14ac:dyDescent="0.2">
      <c r="A4" s="23" t="s">
        <v>608</v>
      </c>
      <c r="B4" s="24">
        <v>67517.588099409972</v>
      </c>
      <c r="C4" s="24">
        <v>76536.998504939984</v>
      </c>
      <c r="D4" s="24">
        <v>97454.711529459979</v>
      </c>
      <c r="E4" s="24">
        <v>5404.1690737100007</v>
      </c>
      <c r="F4" s="24">
        <v>7706.2877954000005</v>
      </c>
      <c r="G4" s="24">
        <v>9293.1280607800018</v>
      </c>
    </row>
    <row r="5" spans="1:7" x14ac:dyDescent="0.2">
      <c r="A5" s="23" t="s">
        <v>609</v>
      </c>
      <c r="B5" s="24">
        <v>116765.96826100003</v>
      </c>
      <c r="C5" s="24">
        <v>137091.78318826004</v>
      </c>
      <c r="D5" s="24">
        <v>155291.70979231002</v>
      </c>
      <c r="E5" s="24">
        <v>14877.299464189999</v>
      </c>
      <c r="F5" s="24">
        <v>18093.94484498</v>
      </c>
      <c r="G5" s="24">
        <v>27881.805856949995</v>
      </c>
    </row>
    <row r="6" spans="1:7" x14ac:dyDescent="0.2">
      <c r="A6" s="23" t="s">
        <v>610</v>
      </c>
      <c r="B6" s="24">
        <v>39743.483961630009</v>
      </c>
      <c r="C6" s="24">
        <v>46317.894478419999</v>
      </c>
      <c r="D6" s="24">
        <v>55582.077903849997</v>
      </c>
      <c r="E6" s="24">
        <v>8879.8834942800004</v>
      </c>
      <c r="F6" s="24">
        <v>11072.305133499998</v>
      </c>
      <c r="G6" s="24">
        <v>12781.03693916</v>
      </c>
    </row>
    <row r="7" spans="1:7" x14ac:dyDescent="0.2">
      <c r="A7" s="23" t="s">
        <v>611</v>
      </c>
      <c r="B7" s="24">
        <v>22297.381820300005</v>
      </c>
      <c r="C7" s="24">
        <v>30157.487132529997</v>
      </c>
      <c r="D7" s="24">
        <v>42651.095283970011</v>
      </c>
      <c r="E7" s="24">
        <v>2110.9274620900001</v>
      </c>
      <c r="F7" s="24">
        <v>3772.4229189099997</v>
      </c>
      <c r="G7" s="24">
        <v>3543.64674909</v>
      </c>
    </row>
    <row r="8" spans="1:7" x14ac:dyDescent="0.2">
      <c r="A8" s="23" t="s">
        <v>612</v>
      </c>
      <c r="B8" s="24">
        <v>39622.357157189988</v>
      </c>
      <c r="C8" s="24">
        <v>45775.430339459985</v>
      </c>
      <c r="D8" s="24">
        <v>57116.474860749986</v>
      </c>
      <c r="E8" s="24">
        <v>5594.2969144599992</v>
      </c>
      <c r="F8" s="24">
        <v>6134.0980065800004</v>
      </c>
      <c r="G8" s="24">
        <v>7384.7065293099995</v>
      </c>
    </row>
    <row r="9" spans="1:7" x14ac:dyDescent="0.2">
      <c r="A9" s="23" t="s">
        <v>613</v>
      </c>
      <c r="B9" s="24">
        <v>380191.62451106997</v>
      </c>
      <c r="C9" s="24">
        <v>477229.17222621996</v>
      </c>
      <c r="D9" s="24">
        <v>563166.83426749986</v>
      </c>
      <c r="E9" s="24">
        <v>11629.003988300003</v>
      </c>
      <c r="F9" s="24">
        <v>15579.399576429998</v>
      </c>
      <c r="G9" s="24">
        <v>19342.74300337</v>
      </c>
    </row>
    <row r="10" spans="1:7" x14ac:dyDescent="0.2">
      <c r="A10" s="23" t="s">
        <v>614</v>
      </c>
      <c r="B10" s="24">
        <v>208371.3180949401</v>
      </c>
      <c r="C10" s="24">
        <v>232353.73258586004</v>
      </c>
      <c r="D10" s="24">
        <v>265981.40506440989</v>
      </c>
      <c r="E10" s="24">
        <v>30400.986364849996</v>
      </c>
      <c r="F10" s="24">
        <v>30949.866909789995</v>
      </c>
      <c r="G10" s="24">
        <v>34810.967035690002</v>
      </c>
    </row>
    <row r="11" spans="1:7" x14ac:dyDescent="0.2">
      <c r="A11" s="23" t="s">
        <v>615</v>
      </c>
      <c r="B11" s="24">
        <v>874509.72190554021</v>
      </c>
      <c r="C11" s="24">
        <v>1045462.4984556901</v>
      </c>
      <c r="D11" s="24">
        <v>1237244.3087022498</v>
      </c>
      <c r="E11" s="24">
        <v>78896.566761880007</v>
      </c>
      <c r="F11" s="24">
        <v>93308.325185590002</v>
      </c>
      <c r="G11" s="24">
        <v>115038.03417435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题目</vt:lpstr>
      <vt:lpstr>答题</vt:lpstr>
      <vt:lpstr>医药行业A股</vt:lpstr>
      <vt:lpstr>透视表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孙凼巍</dc:creator>
  <cp:lastModifiedBy>孙凼巍</cp:lastModifiedBy>
  <dcterms:created xsi:type="dcterms:W3CDTF">2018-05-18T09:00:36Z</dcterms:created>
  <dcterms:modified xsi:type="dcterms:W3CDTF">2018-05-22T09:38:58Z</dcterms:modified>
</cp:coreProperties>
</file>