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3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2" i="1" l="1"/>
  <c r="E152" i="1"/>
  <c r="G138" i="1"/>
  <c r="E138" i="1"/>
  <c r="G129" i="1"/>
  <c r="E129" i="1"/>
  <c r="G119" i="1"/>
  <c r="E119" i="1"/>
  <c r="I82" i="1"/>
  <c r="D81" i="1"/>
  <c r="I81" i="1"/>
  <c r="G81" i="1"/>
  <c r="C82" i="1"/>
  <c r="E82" i="1"/>
  <c r="C81" i="1"/>
  <c r="E81" i="1"/>
  <c r="F82" i="1"/>
  <c r="H82" i="1"/>
  <c r="G82" i="1"/>
</calcChain>
</file>

<file path=xl/sharedStrings.xml><?xml version="1.0" encoding="utf-8"?>
<sst xmlns="http://schemas.openxmlformats.org/spreadsheetml/2006/main" count="192" uniqueCount="133">
  <si>
    <t>【通关题】</t>
    <phoneticPr fontId="1" type="noConversion"/>
  </si>
  <si>
    <r>
      <rPr>
        <b/>
        <sz val="12"/>
        <color theme="1"/>
        <rFont val="等线"/>
        <family val="3"/>
        <charset val="134"/>
      </rPr>
      <t>【</t>
    </r>
    <r>
      <rPr>
        <b/>
        <sz val="12"/>
        <color theme="1"/>
        <rFont val="Times New Roman"/>
        <family val="1"/>
      </rPr>
      <t>18</t>
    </r>
    <r>
      <rPr>
        <b/>
        <sz val="12"/>
        <color theme="1"/>
        <rFont val="等线"/>
        <family val="3"/>
        <charset val="134"/>
      </rPr>
      <t>春训营</t>
    </r>
    <r>
      <rPr>
        <b/>
        <sz val="12"/>
        <color theme="1"/>
        <rFont val="Times New Roman"/>
        <family val="1"/>
      </rPr>
      <t xml:space="preserve"> -</t>
    </r>
    <r>
      <rPr>
        <b/>
        <sz val="12"/>
        <color theme="1"/>
        <rFont val="等线"/>
        <family val="3"/>
        <charset val="134"/>
      </rPr>
      <t>价值投资新时代】任务六：文化传媒—</t>
    </r>
    <r>
      <rPr>
        <b/>
        <sz val="12"/>
        <color theme="1"/>
        <rFont val="Times New Roman"/>
        <family val="1"/>
      </rPr>
      <t>IP</t>
    </r>
    <r>
      <rPr>
        <b/>
        <sz val="12"/>
        <color theme="1"/>
        <rFont val="等线"/>
        <family val="3"/>
        <charset val="134"/>
      </rPr>
      <t>为王</t>
    </r>
    <phoneticPr fontId="1" type="noConversion"/>
  </si>
  <si>
    <t>1.电影行业的产业链收益分配是怎样的？（请指出信息的出处）</t>
    <phoneticPr fontId="1" type="noConversion"/>
  </si>
  <si>
    <t>2.华谊兄弟赚的是什么钱？万达影视赚的是什么钱？两者的商业模式有何不同？谁是轻资产，谁是重资产？</t>
    <phoneticPr fontId="1" type="noConversion"/>
  </si>
  <si>
    <t>3.整理2009-2017各年中国电影行业票房排行前十的电影中国产电影的占比，标注有A股上市公司参与的影片。</t>
    <phoneticPr fontId="1" type="noConversion"/>
  </si>
  <si>
    <t>4.华谊、光线等老牌电影传媒上市公司江河日下是什么原因？</t>
    <phoneticPr fontId="1" type="noConversion"/>
  </si>
  <si>
    <t>5.中国电影行业最近两三年的调整是什么原因？</t>
    <phoneticPr fontId="1" type="noConversion"/>
  </si>
  <si>
    <t>6.对比中国、美国、日本、印度的人均GDP、人均电影票房、人均观影次数和人均电影银幕数量，评估中国电影行业的发展前景。</t>
    <phoneticPr fontId="1" type="noConversion"/>
  </si>
  <si>
    <t>7.电视剧、电影和动漫的商业模式有何不同？</t>
    <phoneticPr fontId="1" type="noConversion"/>
  </si>
  <si>
    <t>8.为什么好莱坞电影近年热衷于拍续集？</t>
    <phoneticPr fontId="1" type="noConversion"/>
  </si>
  <si>
    <t>9.变形金刚30年前在大陆的商业模式和今天A股的哪些上市公司类似？</t>
    <phoneticPr fontId="1" type="noConversion"/>
  </si>
  <si>
    <t>10.投资电影最大的风险是什么？</t>
    <phoneticPr fontId="1" type="noConversion"/>
  </si>
  <si>
    <t>11.主题公园的商业模式本质是什么？轻资产还是重资产？</t>
    <phoneticPr fontId="1" type="noConversion"/>
  </si>
  <si>
    <t>12.投资主题公园最大的风险是什么？什么才是主题公园的核心竞争力？</t>
    <phoneticPr fontId="1" type="noConversion"/>
  </si>
  <si>
    <t>13.你认为如何给文化传媒行业估值？</t>
    <phoneticPr fontId="1" type="noConversion"/>
  </si>
  <si>
    <t>【附加题】附加题只有一道</t>
    <phoneticPr fontId="1" type="noConversion"/>
  </si>
  <si>
    <t>1.都是投资电影行业，投资中国电影、华谊兄弟、光线传媒和万达电影的关键区别是什么，列举这些上市公司2017年的收入/利润占比构成，简述你的结论。</t>
    <phoneticPr fontId="1" type="noConversion"/>
  </si>
  <si>
    <t xml:space="preserve">    华谊兄弟的主营业务为电影、电视剧的制作、发行及衍生业务，和艺人经纪、相关服务业务。处于电影产业的上游，营收主要来自票房分成、广告（嵌入、随片）、电视台和互联网所付的版权等等。通过经纪业务，锁定著名导演和艺人，增强竞争力。</t>
    <phoneticPr fontId="1" type="noConversion"/>
  </si>
  <si>
    <t xml:space="preserve">    万达影视属于院线和影院行业，其商业模式为成立院线，以自有资金建设影院，主要收入来源为票房、卖品业务和其他业务。</t>
    <phoneticPr fontId="1" type="noConversion"/>
  </si>
  <si>
    <t xml:space="preserve">    华谊兄弟为轻资产，但是经营风险高，拍不出卖座的大片则营收大幅下降；万达影视属于重资产，经营风险较为稳定，只要市场上有好电影，就会有好票房，与行业的整体趋势一致。</t>
    <phoneticPr fontId="1" type="noConversion"/>
  </si>
  <si>
    <t xml:space="preserve">    电影行业主要由四个环节构成，先后是制片商、发行商、院线和影院。首先由制片商制作电影，发行商从制片商处获得发行权，转而院线，最后由影院放映电影，取得票房、广告、相关产品等收益。根据万达电影2014年招股说明书所述，四者对净票房收入的分账比例为：制片商和发行商合计占43%，院线占7%，影院占50%（P148）。根据影片票房潜力，四方之间会有博弈，分成比例会有波动。</t>
    <phoneticPr fontId="1" type="noConversion"/>
  </si>
  <si>
    <t>片名</t>
    <phoneticPr fontId="1" type="noConversion"/>
  </si>
  <si>
    <t>2017票房前10排序</t>
    <phoneticPr fontId="1" type="noConversion"/>
  </si>
  <si>
    <t>战狼2</t>
    <phoneticPr fontId="1" type="noConversion"/>
  </si>
  <si>
    <t>速度与激情8</t>
    <phoneticPr fontId="1" type="noConversion"/>
  </si>
  <si>
    <t>羞羞的铁拳</t>
    <phoneticPr fontId="1" type="noConversion"/>
  </si>
  <si>
    <t>功夫瑜伽</t>
    <phoneticPr fontId="1" type="noConversion"/>
  </si>
  <si>
    <t>西游伏妖篇</t>
    <phoneticPr fontId="1" type="noConversion"/>
  </si>
  <si>
    <t>变形金刚5</t>
    <phoneticPr fontId="1" type="noConversion"/>
  </si>
  <si>
    <t>摔跤吧，爸爸</t>
    <phoneticPr fontId="1" type="noConversion"/>
  </si>
  <si>
    <t>芳华</t>
    <phoneticPr fontId="1" type="noConversion"/>
  </si>
  <si>
    <t>加勒比海盗5</t>
    <phoneticPr fontId="1" type="noConversion"/>
  </si>
  <si>
    <t>金刚</t>
    <phoneticPr fontId="1" type="noConversion"/>
  </si>
  <si>
    <t>票房（万）</t>
    <phoneticPr fontId="1" type="noConversion"/>
  </si>
  <si>
    <t>制作（参与）</t>
    <phoneticPr fontId="1" type="noConversion"/>
  </si>
  <si>
    <t>北京文化</t>
    <phoneticPr fontId="1" type="noConversion"/>
  </si>
  <si>
    <t>发行（参与）</t>
    <phoneticPr fontId="1" type="noConversion"/>
  </si>
  <si>
    <t>中国电影、北京文化</t>
    <phoneticPr fontId="1" type="noConversion"/>
  </si>
  <si>
    <t>中国电影</t>
    <phoneticPr fontId="1" type="noConversion"/>
  </si>
  <si>
    <t>上海电影</t>
    <phoneticPr fontId="1" type="noConversion"/>
  </si>
  <si>
    <t>中国电影、华谊兄弟</t>
    <phoneticPr fontId="1" type="noConversion"/>
  </si>
  <si>
    <t>华谊兄弟、北京文化</t>
    <phoneticPr fontId="1" type="noConversion"/>
  </si>
  <si>
    <t>2016票房前10排序</t>
    <phoneticPr fontId="1" type="noConversion"/>
  </si>
  <si>
    <t>美人鱼</t>
    <phoneticPr fontId="1" type="noConversion"/>
  </si>
  <si>
    <t>疯狂动物城</t>
    <phoneticPr fontId="1" type="noConversion"/>
  </si>
  <si>
    <t>魔兽</t>
    <phoneticPr fontId="1" type="noConversion"/>
  </si>
  <si>
    <t>美国队长</t>
    <phoneticPr fontId="1" type="noConversion"/>
  </si>
  <si>
    <t>西游记之白骨精</t>
    <phoneticPr fontId="1" type="noConversion"/>
  </si>
  <si>
    <t>湄公河行动</t>
    <phoneticPr fontId="1" type="noConversion"/>
  </si>
  <si>
    <t>澳门风云3</t>
    <phoneticPr fontId="1" type="noConversion"/>
  </si>
  <si>
    <t>盗墓笔记</t>
    <phoneticPr fontId="1" type="noConversion"/>
  </si>
  <si>
    <t>功夫熊猫3</t>
    <phoneticPr fontId="1" type="noConversion"/>
  </si>
  <si>
    <t>长城</t>
    <phoneticPr fontId="1" type="noConversion"/>
  </si>
  <si>
    <t>2015票房前10排序</t>
    <phoneticPr fontId="1" type="noConversion"/>
  </si>
  <si>
    <t>捉妖记</t>
    <phoneticPr fontId="1" type="noConversion"/>
  </si>
  <si>
    <t>速度与激情7</t>
    <phoneticPr fontId="1" type="noConversion"/>
  </si>
  <si>
    <t>港囧</t>
    <phoneticPr fontId="1" type="noConversion"/>
  </si>
  <si>
    <t>复仇者联盟</t>
    <phoneticPr fontId="1" type="noConversion"/>
  </si>
  <si>
    <t>夏洛特烦恼</t>
    <phoneticPr fontId="1" type="noConversion"/>
  </si>
  <si>
    <t>侏罗纪世界</t>
    <phoneticPr fontId="1" type="noConversion"/>
  </si>
  <si>
    <t>中国电影</t>
    <phoneticPr fontId="1" type="noConversion"/>
  </si>
  <si>
    <t>寻龙诀</t>
    <phoneticPr fontId="1" type="noConversion"/>
  </si>
  <si>
    <t>华谊兄弟</t>
    <phoneticPr fontId="1" type="noConversion"/>
  </si>
  <si>
    <t>华谊兄弟</t>
    <phoneticPr fontId="1" type="noConversion"/>
  </si>
  <si>
    <t>煎饼侠</t>
    <phoneticPr fontId="1" type="noConversion"/>
  </si>
  <si>
    <t>澳门风云2</t>
    <phoneticPr fontId="1" type="noConversion"/>
  </si>
  <si>
    <t>2014票房前10排序</t>
    <phoneticPr fontId="1" type="noConversion"/>
  </si>
  <si>
    <t>变形金刚4</t>
    <phoneticPr fontId="1" type="noConversion"/>
  </si>
  <si>
    <t>心花路放</t>
    <phoneticPr fontId="1" type="noConversion"/>
  </si>
  <si>
    <t>西游记之大闹天宫</t>
    <phoneticPr fontId="1" type="noConversion"/>
  </si>
  <si>
    <t>星际穿越</t>
    <phoneticPr fontId="1" type="noConversion"/>
  </si>
  <si>
    <t>X战警</t>
    <phoneticPr fontId="1" type="noConversion"/>
  </si>
  <si>
    <t>美国队长2</t>
    <phoneticPr fontId="1" type="noConversion"/>
  </si>
  <si>
    <t>中国电影</t>
    <phoneticPr fontId="1" type="noConversion"/>
  </si>
  <si>
    <t>猩球崛起2</t>
    <phoneticPr fontId="1" type="noConversion"/>
  </si>
  <si>
    <t>爸爸去哪儿</t>
    <phoneticPr fontId="1" type="noConversion"/>
  </si>
  <si>
    <t>分手大师</t>
    <phoneticPr fontId="1" type="noConversion"/>
  </si>
  <si>
    <t>后会无期</t>
    <phoneticPr fontId="1" type="noConversion"/>
  </si>
  <si>
    <t>……</t>
    <phoneticPr fontId="1" type="noConversion"/>
  </si>
  <si>
    <t>印象：1.重复性的工作太多，但为投资所必须，本次时间不够，就不追溯到09年了；2.中国电影出镜率太高，特别是国外电影的发行权，非他莫属。但今年国产卖座电影其并非雨露均沾；3.股权交叉太复杂，如华夏电影发行公司的11%股权属于中国电影；4.暂时没找到方便快捷准确的网站查询十大电影的相关制作、发行公司。如有些网站可能混淆了中国电影集团公司和中国电影股份公司，可能造成本次统计有误。</t>
    <phoneticPr fontId="1" type="noConversion"/>
  </si>
  <si>
    <r>
      <t>华谊兄弟：</t>
    </r>
    <r>
      <rPr>
        <sz val="11"/>
        <color theme="1"/>
        <rFont val="宋体"/>
        <family val="3"/>
        <charset val="134"/>
      </rPr>
      <t>对华谊来说，票房收入占大头。</t>
    </r>
    <r>
      <rPr>
        <b/>
        <sz val="11"/>
        <color theme="1"/>
        <rFont val="宋体"/>
        <family val="3"/>
        <charset val="134"/>
      </rPr>
      <t>2017年：</t>
    </r>
    <r>
      <rPr>
        <sz val="11"/>
        <color theme="1"/>
        <rFont val="宋体"/>
        <family val="3"/>
        <charset val="134"/>
      </rPr>
      <t>全国票房559亿，有华谊参与的影片总票房为51亿，参与了两部票房前10影片的制作和发行：《芳华》、《摔跤吧爸爸》。华谊未公布制作、发行、院线等部门在每部电影中的收益。</t>
    </r>
    <r>
      <rPr>
        <b/>
        <sz val="11"/>
        <color theme="1"/>
        <rFont val="宋体"/>
        <family val="3"/>
        <charset val="134"/>
      </rPr>
      <t>2016年</t>
    </r>
    <r>
      <rPr>
        <sz val="11"/>
        <color theme="1"/>
        <rFont val="宋体"/>
        <family val="3"/>
        <charset val="134"/>
      </rPr>
      <t>：全国票房457亿，其中，华谊所参与制作、发行的影片实现国内票房约31亿，没有一部进入票房前10。</t>
    </r>
    <r>
      <rPr>
        <b/>
        <sz val="11"/>
        <color theme="1"/>
        <rFont val="宋体"/>
        <family val="3"/>
        <charset val="134"/>
      </rPr>
      <t>2015年</t>
    </r>
    <r>
      <rPr>
        <sz val="11"/>
        <color theme="1"/>
        <rFont val="宋体"/>
        <family val="3"/>
        <charset val="134"/>
      </rPr>
      <t>：全国票房440亿，其中，华谊所参与制作、发行的影片实现国内票房约43亿，仅《寻龙诀》进入票房前10。</t>
    </r>
    <r>
      <rPr>
        <b/>
        <sz val="11"/>
        <color theme="1"/>
        <rFont val="宋体"/>
        <family val="3"/>
        <charset val="134"/>
      </rPr>
      <t>2014年：</t>
    </r>
    <r>
      <rPr>
        <sz val="11"/>
        <color theme="1"/>
        <rFont val="宋体"/>
        <family val="3"/>
        <charset val="134"/>
      </rPr>
      <t>全国票房296亿，其中，华谊所未公布所参与的影片总票房。</t>
    </r>
    <phoneticPr fontId="1" type="noConversion"/>
  </si>
  <si>
    <r>
      <rPr>
        <b/>
        <sz val="10"/>
        <color theme="1"/>
        <rFont val="宋体"/>
        <family val="3"/>
        <charset val="134"/>
      </rPr>
      <t>光线传媒：</t>
    </r>
    <r>
      <rPr>
        <sz val="10"/>
        <color theme="1"/>
        <rFont val="宋体"/>
        <family val="3"/>
        <charset val="134"/>
      </rPr>
      <t>根据招股说明书，主营业务为电影、电视剧的制作和发行。</t>
    </r>
    <r>
      <rPr>
        <b/>
        <sz val="10"/>
        <color theme="1"/>
        <rFont val="宋体"/>
        <family val="3"/>
        <charset val="134"/>
      </rPr>
      <t>2017年：</t>
    </r>
    <r>
      <rPr>
        <sz val="10"/>
        <color theme="1"/>
        <rFont val="宋体"/>
        <family val="3"/>
        <charset val="134"/>
      </rPr>
      <t>电影及衍生品收入为1238167750.17元，占全国总票房的2.22%。</t>
    </r>
    <r>
      <rPr>
        <b/>
        <sz val="10"/>
        <color theme="1"/>
        <rFont val="宋体"/>
        <family val="3"/>
        <charset val="134"/>
      </rPr>
      <t>2016年：</t>
    </r>
    <r>
      <rPr>
        <sz val="10"/>
        <color theme="1"/>
        <rFont val="宋体"/>
        <family val="3"/>
        <charset val="134"/>
      </rPr>
      <t>电影及衍生品收入为1234247066元，占全国总票房的2.7%。</t>
    </r>
    <r>
      <rPr>
        <b/>
        <sz val="10"/>
        <color theme="1"/>
        <rFont val="宋体"/>
        <family val="3"/>
        <charset val="134"/>
      </rPr>
      <t>2015年：</t>
    </r>
    <r>
      <rPr>
        <sz val="10"/>
        <color theme="1"/>
        <rFont val="宋体"/>
        <family val="3"/>
        <charset val="134"/>
      </rPr>
      <t>电影及衍生品收入为1310731939元，占全国总票房的2.98%。2014年：电影及衍生品收入为642686104元，占全国总票房的2.17%。</t>
    </r>
    <phoneticPr fontId="1" type="noConversion"/>
  </si>
  <si>
    <r>
      <rPr>
        <b/>
        <sz val="10"/>
        <color theme="1"/>
        <rFont val="宋体"/>
        <family val="3"/>
        <charset val="134"/>
      </rPr>
      <t>国外影片</t>
    </r>
    <r>
      <rPr>
        <b/>
        <sz val="10"/>
        <color theme="1"/>
        <rFont val="Times New Roman"/>
        <family val="1"/>
      </rPr>
      <t>5</t>
    </r>
    <r>
      <rPr>
        <b/>
        <sz val="10"/>
        <color theme="1"/>
        <rFont val="宋体"/>
        <family val="3"/>
        <charset val="134"/>
      </rPr>
      <t>部</t>
    </r>
    <phoneticPr fontId="1" type="noConversion"/>
  </si>
  <si>
    <r>
      <rPr>
        <b/>
        <sz val="10"/>
        <color theme="1"/>
        <rFont val="宋体"/>
        <family val="3"/>
        <charset val="134"/>
      </rPr>
      <t>国外影片</t>
    </r>
    <r>
      <rPr>
        <b/>
        <sz val="10"/>
        <color theme="1"/>
        <rFont val="Times New Roman"/>
        <family val="1"/>
      </rPr>
      <t>3-4</t>
    </r>
    <r>
      <rPr>
        <b/>
        <sz val="10"/>
        <color theme="1"/>
        <rFont val="宋体"/>
        <family val="3"/>
        <charset val="134"/>
      </rPr>
      <t>部</t>
    </r>
    <phoneticPr fontId="1" type="noConversion"/>
  </si>
  <si>
    <t>西游记之大圣归来</t>
    <phoneticPr fontId="1" type="noConversion"/>
  </si>
  <si>
    <r>
      <rPr>
        <sz val="10"/>
        <color theme="1"/>
        <rFont val="宋体"/>
        <family val="3"/>
        <charset val="134"/>
      </rPr>
      <t>国外影片：</t>
    </r>
    <r>
      <rPr>
        <sz val="10"/>
        <color theme="1"/>
        <rFont val="Times New Roman"/>
        <family val="1"/>
      </rPr>
      <t>3</t>
    </r>
    <r>
      <rPr>
        <sz val="10"/>
        <color theme="1"/>
        <rFont val="宋体"/>
        <family val="3"/>
        <charset val="134"/>
      </rPr>
      <t>部</t>
    </r>
    <phoneticPr fontId="1" type="noConversion"/>
  </si>
  <si>
    <r>
      <rPr>
        <sz val="10"/>
        <color theme="1"/>
        <rFont val="宋体"/>
        <family val="3"/>
        <charset val="134"/>
      </rPr>
      <t>国外影片：</t>
    </r>
    <r>
      <rPr>
        <sz val="10"/>
        <color theme="1"/>
        <rFont val="Times New Roman"/>
        <family val="1"/>
      </rPr>
      <t>5</t>
    </r>
    <r>
      <rPr>
        <sz val="10"/>
        <color theme="1"/>
        <rFont val="宋体"/>
        <family val="3"/>
        <charset val="134"/>
      </rPr>
      <t>部</t>
    </r>
    <phoneticPr fontId="1" type="noConversion"/>
  </si>
  <si>
    <r>
      <rPr>
        <b/>
        <sz val="10"/>
        <color theme="1"/>
        <rFont val="宋体"/>
        <family val="3"/>
        <charset val="134"/>
      </rPr>
      <t>印象：</t>
    </r>
    <r>
      <rPr>
        <sz val="10"/>
        <color theme="1"/>
        <rFont val="宋体"/>
        <family val="3"/>
        <charset val="134"/>
      </rPr>
      <t>1.制作电影：华谊和光线的主要优势在于制作电影，其制作的电影鲜有挤入票房前10者。近年来，国外电影在国内的票房比例比较稳定，国内影片中一些小制作公司的电影也后来居上，如战狼2、开心麻花系列等等。2.发行：二者自己产不出好电影，对于优秀电影的发行也没有优势。3.国内电影有潜力，但是得生产优质的电影才行，万达作为影院方，旱涝保收。</t>
    </r>
    <phoneticPr fontId="1" type="noConversion"/>
  </si>
  <si>
    <t>对比美韩日，我国的人均观影量较低，提示有较大增长空间。但也不是一口吃个胖子，现有的人均1点几的观影量，是目前国人的观影习惯、可支配收入等背景下的客观反映。据同学在群里提供的帖子，单屏幕票房收入趋于微降，即单靠投资电影屏幕，不能把观众拉到电影院。那就要分析为什么国人不去影院看电影了：经济形势不好？都在腾讯视频等观看？没有好电影？国外有好电影啊，是我国限制进口？这里面每一个因素都要花很多时间精力去研究。</t>
    <phoneticPr fontId="1" type="noConversion"/>
  </si>
  <si>
    <t>问题：在搜索国家、国外、行业、调查问卷等数据方面，找不着北。</t>
    <phoneticPr fontId="1" type="noConversion"/>
  </si>
  <si>
    <t>中国</t>
    <phoneticPr fontId="1" type="noConversion"/>
  </si>
  <si>
    <t>人均电影票房</t>
    <phoneticPr fontId="1" type="noConversion"/>
  </si>
  <si>
    <t>人均观影次数</t>
    <phoneticPr fontId="1" type="noConversion"/>
  </si>
  <si>
    <t>人均电影银幕数量</t>
    <phoneticPr fontId="1" type="noConversion"/>
  </si>
  <si>
    <t>人口（亿）</t>
    <phoneticPr fontId="1" type="noConversion"/>
  </si>
  <si>
    <t>总票房（亿美金）</t>
    <phoneticPr fontId="1" type="noConversion"/>
  </si>
  <si>
    <t>美国/加拿大</t>
    <phoneticPr fontId="1" type="noConversion"/>
  </si>
  <si>
    <t>GDP（亿美金）</t>
    <phoneticPr fontId="1" type="noConversion"/>
  </si>
  <si>
    <t>人均GDP（美元）</t>
    <phoneticPr fontId="1" type="noConversion"/>
  </si>
  <si>
    <t>很明显，中国人均电影票房仅为美国加拿大的五分之一，人均GDP也差不多是美国和加拿大的五分之一。所以，只有中国人更富裕了，票房才能增加（刨去通货膨胀的因素）。就算票房增加了，不见得电影行业的每个环节都能赚钱，中国如果不能生产好电影，钱就被美国印度赚走了，只有中下游（发行、院线）才能享受电影票房的增长。</t>
    <phoneticPr fontId="1" type="noConversion"/>
  </si>
  <si>
    <t>续集好赚钱：好IP少；拍续集风险小；</t>
    <phoneticPr fontId="1" type="noConversion"/>
  </si>
  <si>
    <t>孩之宝将动画版《变形金刚》免费赠送给中国，相当于将动画版当成广告，以此为衍生卖玩具、漫画书等等。这种策略相当于先免费、后收费。A股这样的上市公司太多了，三六零免费提供安全服务、微信免费提供社交服务、KEEP免费提供健身方法服务、微博……等等，以此为基础、从其他方面赚钱。</t>
    <phoneticPr fontId="1" type="noConversion"/>
  </si>
  <si>
    <t>最大的风险就是票房不好。制造业的产品看品牌，消费者只要看到了苹果的品牌，就会认账；但是影迷不会因为某知名制作公司的产品就买单。在消息部不对称的情况下，消费者看IP，看口碑。</t>
    <phoneticPr fontId="1" type="noConversion"/>
  </si>
  <si>
    <t>迪士尼、环球影城的商业模式是以内容充实主题公园，而丰富的内容能够产生其他的衍生收入，门票收入不足三分之一。国内的主题公园缺少内容，就是给人以视觉、心理刺激，又不能将刺激转化成纪念物等，所以衍生收入少，门票占总收入的八成。主题公园属于重资产，特别是国内的主题公园，特别特别是与迪士尼、环球影城合建主题公园的中国公司。</t>
    <phoneticPr fontId="1" type="noConversion"/>
  </si>
  <si>
    <t>最大的风险就是没有游客啊，还有这么简单的问题。核心竞争力就是内容以及服务、转化内容的能力，内容的黏性很重要，欢乐谷之流刺激一下肾上腺就行啦，而且年纪大了也不太会去，重游率低。服务也很重要，香港海洋公园的CEO上任后，蒸蒸日上。本人曾去过长春的电影主题公园，还是有一些内容，但是没有本事将内容转化为黏性。</t>
    <phoneticPr fontId="1" type="noConversion"/>
  </si>
  <si>
    <t>中国的文化传媒行业估值较美国的高，是因为市场认为中国的市场有成长性。中国相对于发达国家，GDP和人均收入都成增长趋势，所以可以给他们更高的估值（相较于现在的美国相关行业），但是低于美国当年增长时期的估值，国内在内容开发上是短板，无论是电影还是主题公园都呈现这一特征，这是整个行业的估值情况。具体到行业的不同环节，要进行区分。内容开发为主的华谊兄弟等估值不应太高，而万达电影目前主要以放映电影为主，不管谁的电影大卖，影院总能盈利，但是要考虑到其重资产的因素。</t>
    <phoneticPr fontId="1" type="noConversion"/>
  </si>
  <si>
    <t>华谊兄弟</t>
    <phoneticPr fontId="1" type="noConversion"/>
  </si>
  <si>
    <t>光线传媒</t>
    <phoneticPr fontId="1" type="noConversion"/>
  </si>
  <si>
    <t>万达电影</t>
    <phoneticPr fontId="1" type="noConversion"/>
  </si>
  <si>
    <t>影视娱乐</t>
    <phoneticPr fontId="1" type="noConversion"/>
  </si>
  <si>
    <t>品牌授权</t>
    <phoneticPr fontId="1" type="noConversion"/>
  </si>
  <si>
    <t>互联网娱乐</t>
    <phoneticPr fontId="1" type="noConversion"/>
  </si>
  <si>
    <t>其他</t>
    <phoneticPr fontId="1" type="noConversion"/>
  </si>
  <si>
    <t>收入</t>
    <phoneticPr fontId="1" type="noConversion"/>
  </si>
  <si>
    <t>利润</t>
    <phoneticPr fontId="1" type="noConversion"/>
  </si>
  <si>
    <t>合计</t>
    <phoneticPr fontId="1" type="noConversion"/>
  </si>
  <si>
    <t>以未扣除非经常性损益的净利润计算</t>
    <phoneticPr fontId="1" type="noConversion"/>
  </si>
  <si>
    <t>利润率</t>
    <phoneticPr fontId="1" type="noConversion"/>
  </si>
  <si>
    <t>电影及衍生品</t>
    <phoneticPr fontId="1" type="noConversion"/>
  </si>
  <si>
    <t>电视剧</t>
    <phoneticPr fontId="1" type="noConversion"/>
  </si>
  <si>
    <t>视频直播</t>
    <phoneticPr fontId="1" type="noConversion"/>
  </si>
  <si>
    <t>游戏及其他</t>
    <phoneticPr fontId="1" type="noConversion"/>
  </si>
  <si>
    <t>影视制片制作</t>
    <phoneticPr fontId="1" type="noConversion"/>
  </si>
  <si>
    <t>电影发行</t>
    <phoneticPr fontId="1" type="noConversion"/>
  </si>
  <si>
    <t>电影放映</t>
    <phoneticPr fontId="1" type="noConversion"/>
  </si>
  <si>
    <t>影视服务</t>
    <phoneticPr fontId="1" type="noConversion"/>
  </si>
  <si>
    <t>观影收入</t>
    <phoneticPr fontId="1" type="noConversion"/>
  </si>
  <si>
    <t>广告</t>
    <phoneticPr fontId="1" type="noConversion"/>
  </si>
  <si>
    <t>商品、餐饮</t>
    <phoneticPr fontId="1" type="noConversion"/>
  </si>
  <si>
    <t>PE</t>
    <phoneticPr fontId="1" type="noConversion"/>
  </si>
  <si>
    <t>不含预告、停牌太久</t>
    <phoneticPr fontId="1" type="noConversion"/>
  </si>
  <si>
    <t>结论：就吸引力而言，中国电影&gt;光线&gt;华谊。中影相当于垄断了发行，旱涝保收；虽然光线产业链不如华谊，但是估值低，利润率高；万达电影停牌太久，不便评价，虽然利润率低，但是能够稳定享受中国电影产业的繁荣。</t>
    <phoneticPr fontId="1" type="noConversion"/>
  </si>
  <si>
    <t>电视剧电影主要靠票房和版权营收，电视剧电影的演员成本较高，但是盘子大。动漫还能衍生玩具、主题公园内容等收入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</si>
</sst>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_);[Red]\(0.0000000\)"/>
  </numFmts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0"/>
      <color theme="1"/>
      <name val="等线"/>
      <family val="3"/>
      <charset val="134"/>
    </font>
    <font>
      <b/>
      <sz val="12"/>
      <color theme="1"/>
      <name val="Times New Roman"/>
      <family val="1"/>
    </font>
    <font>
      <b/>
      <sz val="12"/>
      <color theme="1"/>
      <name val="等线"/>
      <family val="3"/>
      <charset val="134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等线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等线"/>
      <family val="2"/>
      <scheme val="minor"/>
    </font>
    <font>
      <b/>
      <sz val="11"/>
      <color theme="1"/>
      <name val="宋体"/>
      <family val="3"/>
      <charset val="134"/>
    </font>
    <font>
      <b/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9" fontId="17" fillId="0" borderId="0" applyFont="0" applyFill="0" applyBorder="0" applyAlignment="0" applyProtection="0">
      <alignment vertical="center"/>
    </xf>
  </cellStyleXfs>
  <cellXfs count="94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2" fillId="2" borderId="0" xfId="0" applyFont="1" applyFill="1" applyAlignment="1"/>
    <xf numFmtId="0" fontId="9" fillId="2" borderId="0" xfId="0" applyFont="1" applyFill="1" applyAlignment="1"/>
    <xf numFmtId="0" fontId="3" fillId="2" borderId="0" xfId="0" applyFont="1" applyFill="1" applyAlignment="1"/>
    <xf numFmtId="0" fontId="0" fillId="0" borderId="0" xfId="0" applyFill="1" applyAlignment="1"/>
    <xf numFmtId="0" fontId="9" fillId="0" borderId="0" xfId="0" applyFont="1" applyFill="1" applyAlignment="1"/>
    <xf numFmtId="0" fontId="5" fillId="0" borderId="0" xfId="0" applyFont="1" applyFill="1" applyAlignment="1"/>
    <xf numFmtId="0" fontId="8" fillId="0" borderId="0" xfId="0" applyFont="1" applyFill="1" applyAlignment="1"/>
    <xf numFmtId="0" fontId="0" fillId="3" borderId="0" xfId="0" applyFill="1" applyAlignment="1"/>
    <xf numFmtId="0" fontId="0" fillId="3" borderId="0" xfId="0" applyFill="1"/>
    <xf numFmtId="0" fontId="9" fillId="3" borderId="0" xfId="0" applyFont="1" applyFill="1" applyAlignment="1"/>
    <xf numFmtId="0" fontId="0" fillId="0" borderId="0" xfId="0" applyFill="1"/>
    <xf numFmtId="0" fontId="11" fillId="3" borderId="0" xfId="0" applyFont="1" applyFill="1" applyAlignment="1"/>
    <xf numFmtId="0" fontId="0" fillId="3" borderId="0" xfId="0" applyFont="1" applyFill="1" applyAlignment="1"/>
    <xf numFmtId="0" fontId="3" fillId="3" borderId="0" xfId="0" applyFont="1" applyFill="1" applyAlignment="1"/>
    <xf numFmtId="0" fontId="12" fillId="3" borderId="0" xfId="0" applyFont="1" applyFill="1" applyAlignment="1"/>
    <xf numFmtId="0" fontId="12" fillId="3" borderId="0" xfId="0" applyFont="1" applyFill="1"/>
    <xf numFmtId="0" fontId="0" fillId="3" borderId="0" xfId="0" applyFont="1" applyFill="1"/>
    <xf numFmtId="0" fontId="4" fillId="2" borderId="0" xfId="0" applyFont="1" applyFill="1" applyAlignment="1"/>
    <xf numFmtId="0" fontId="3" fillId="0" borderId="0" xfId="0" applyFont="1" applyFill="1" applyAlignment="1"/>
    <xf numFmtId="0" fontId="13" fillId="0" borderId="0" xfId="0" applyFont="1" applyAlignment="1"/>
    <xf numFmtId="0" fontId="14" fillId="0" borderId="0" xfId="1" applyFont="1" applyFill="1" applyAlignment="1"/>
    <xf numFmtId="0" fontId="15" fillId="0" borderId="0" xfId="0" applyFont="1" applyAlignment="1"/>
    <xf numFmtId="0" fontId="16" fillId="0" borderId="0" xfId="0" applyFont="1" applyAlignment="1"/>
    <xf numFmtId="0" fontId="16" fillId="0" borderId="0" xfId="0" applyFont="1"/>
    <xf numFmtId="0" fontId="15" fillId="0" borderId="0" xfId="0" applyFont="1"/>
    <xf numFmtId="0" fontId="7" fillId="0" borderId="0" xfId="0" applyNumberFormat="1" applyFont="1" applyAlignment="1"/>
    <xf numFmtId="0" fontId="8" fillId="0" borderId="0" xfId="0" applyNumberFormat="1" applyFont="1" applyFill="1" applyAlignment="1"/>
    <xf numFmtId="0" fontId="2" fillId="2" borderId="0" xfId="0" applyNumberFormat="1" applyFont="1" applyFill="1" applyAlignment="1"/>
    <xf numFmtId="0" fontId="9" fillId="2" borderId="0" xfId="0" applyNumberFormat="1" applyFont="1" applyFill="1" applyAlignment="1"/>
    <xf numFmtId="0" fontId="9" fillId="0" borderId="0" xfId="0" applyNumberFormat="1" applyFont="1" applyFill="1" applyAlignment="1"/>
    <xf numFmtId="0" fontId="16" fillId="0" borderId="0" xfId="0" applyNumberFormat="1" applyFont="1" applyAlignment="1"/>
    <xf numFmtId="0" fontId="0" fillId="0" borderId="0" xfId="0" applyNumberFormat="1" applyAlignment="1"/>
    <xf numFmtId="0" fontId="9" fillId="3" borderId="0" xfId="0" applyNumberFormat="1" applyFont="1" applyFill="1" applyAlignment="1"/>
    <xf numFmtId="0" fontId="11" fillId="3" borderId="0" xfId="0" applyNumberFormat="1" applyFont="1" applyFill="1" applyAlignment="1"/>
    <xf numFmtId="0" fontId="15" fillId="0" borderId="0" xfId="0" applyNumberFormat="1" applyFont="1" applyAlignment="1"/>
    <xf numFmtId="0" fontId="0" fillId="4" borderId="0" xfId="0" applyFill="1" applyAlignment="1"/>
    <xf numFmtId="0" fontId="0" fillId="4" borderId="0" xfId="0" applyFill="1"/>
    <xf numFmtId="0" fontId="13" fillId="0" borderId="2" xfId="0" applyFont="1" applyBorder="1" applyAlignment="1"/>
    <xf numFmtId="0" fontId="3" fillId="4" borderId="0" xfId="0" applyFont="1" applyFill="1" applyAlignment="1"/>
    <xf numFmtId="0" fontId="9" fillId="4" borderId="0" xfId="0" applyFont="1" applyFill="1" applyAlignment="1"/>
    <xf numFmtId="0" fontId="9" fillId="4" borderId="0" xfId="0" applyNumberFormat="1" applyFont="1" applyFill="1" applyAlignment="1"/>
    <xf numFmtId="0" fontId="3" fillId="4" borderId="4" xfId="0" applyFont="1" applyFill="1" applyBorder="1" applyAlignment="1"/>
    <xf numFmtId="0" fontId="3" fillId="3" borderId="4" xfId="0" applyFont="1" applyFill="1" applyBorder="1" applyAlignment="1"/>
    <xf numFmtId="0" fontId="3" fillId="3" borderId="4" xfId="0" applyNumberFormat="1" applyFont="1" applyFill="1" applyBorder="1" applyAlignment="1"/>
    <xf numFmtId="0" fontId="11" fillId="4" borderId="4" xfId="0" applyFont="1" applyFill="1" applyBorder="1" applyAlignment="1"/>
    <xf numFmtId="0" fontId="16" fillId="4" borderId="4" xfId="0" applyNumberFormat="1" applyFont="1" applyFill="1" applyBorder="1" applyAlignment="1"/>
    <xf numFmtId="0" fontId="11" fillId="4" borderId="4" xfId="0" applyNumberFormat="1" applyFont="1" applyFill="1" applyBorder="1" applyAlignment="1"/>
    <xf numFmtId="0" fontId="16" fillId="4" borderId="4" xfId="0" applyNumberFormat="1" applyFont="1" applyFill="1" applyBorder="1" applyAlignment="1">
      <alignment wrapText="1"/>
    </xf>
    <xf numFmtId="0" fontId="16" fillId="4" borderId="4" xfId="0" applyFont="1" applyFill="1" applyBorder="1" applyAlignment="1"/>
    <xf numFmtId="0" fontId="3" fillId="4" borderId="0" xfId="0" applyFont="1" applyFill="1" applyBorder="1" applyAlignment="1"/>
    <xf numFmtId="0" fontId="11" fillId="4" borderId="0" xfId="0" applyFont="1" applyFill="1" applyBorder="1" applyAlignment="1"/>
    <xf numFmtId="0" fontId="11" fillId="4" borderId="0" xfId="0" applyNumberFormat="1" applyFont="1" applyFill="1" applyBorder="1" applyAlignment="1"/>
    <xf numFmtId="0" fontId="16" fillId="4" borderId="0" xfId="0" applyFont="1" applyFill="1" applyBorder="1" applyAlignment="1"/>
    <xf numFmtId="0" fontId="3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9" fillId="4" borderId="0" xfId="0" applyNumberFormat="1" applyFont="1" applyFill="1" applyAlignment="1">
      <alignment wrapText="1"/>
    </xf>
    <xf numFmtId="0" fontId="0" fillId="4" borderId="0" xfId="0" applyFill="1" applyAlignment="1">
      <alignment wrapText="1"/>
    </xf>
    <xf numFmtId="0" fontId="13" fillId="0" borderId="4" xfId="0" applyFont="1" applyBorder="1" applyAlignment="1"/>
    <xf numFmtId="0" fontId="0" fillId="0" borderId="4" xfId="0" applyBorder="1" applyAlignment="1"/>
    <xf numFmtId="0" fontId="0" fillId="0" borderId="4" xfId="0" applyNumberFormat="1" applyBorder="1" applyAlignment="1"/>
    <xf numFmtId="0" fontId="0" fillId="0" borderId="4" xfId="0" applyBorder="1"/>
    <xf numFmtId="0" fontId="16" fillId="0" borderId="4" xfId="0" applyFont="1" applyBorder="1" applyAlignment="1"/>
    <xf numFmtId="0" fontId="16" fillId="0" borderId="4" xfId="0" applyNumberFormat="1" applyFont="1" applyBorder="1" applyAlignment="1"/>
    <xf numFmtId="0" fontId="16" fillId="0" borderId="4" xfId="0" applyFont="1" applyBorder="1"/>
    <xf numFmtId="2" fontId="16" fillId="0" borderId="4" xfId="0" applyNumberFormat="1" applyFont="1" applyBorder="1" applyAlignment="1"/>
    <xf numFmtId="0" fontId="16" fillId="0" borderId="7" xfId="0" applyFont="1" applyBorder="1" applyAlignment="1"/>
    <xf numFmtId="0" fontId="15" fillId="0" borderId="7" xfId="0" applyNumberFormat="1" applyFont="1" applyBorder="1" applyAlignment="1"/>
    <xf numFmtId="2" fontId="15" fillId="0" borderId="7" xfId="0" applyNumberFormat="1" applyFont="1" applyBorder="1" applyAlignment="1"/>
    <xf numFmtId="176" fontId="15" fillId="0" borderId="7" xfId="0" applyNumberFormat="1" applyFont="1" applyBorder="1" applyAlignment="1"/>
    <xf numFmtId="0" fontId="15" fillId="0" borderId="7" xfId="0" applyFont="1" applyBorder="1"/>
    <xf numFmtId="9" fontId="0" fillId="0" borderId="4" xfId="2" applyFont="1" applyBorder="1" applyAlignment="1"/>
    <xf numFmtId="0" fontId="0" fillId="0" borderId="0" xfId="0" applyFill="1" applyBorder="1" applyAlignment="1"/>
    <xf numFmtId="0" fontId="0" fillId="0" borderId="4" xfId="0" applyNumberFormat="1" applyFill="1" applyBorder="1" applyAlignment="1"/>
    <xf numFmtId="0" fontId="0" fillId="0" borderId="4" xfId="0" applyFill="1" applyBorder="1" applyAlignment="1"/>
    <xf numFmtId="0" fontId="0" fillId="0" borderId="0" xfId="0" applyNumberFormat="1" applyBorder="1" applyAlignment="1"/>
    <xf numFmtId="0" fontId="0" fillId="0" borderId="0" xfId="0" applyBorder="1" applyAlignment="1"/>
    <xf numFmtId="9" fontId="0" fillId="0" borderId="0" xfId="2" applyFont="1" applyBorder="1" applyAlignment="1"/>
    <xf numFmtId="0" fontId="18" fillId="0" borderId="4" xfId="0" applyFont="1" applyBorder="1" applyAlignment="1"/>
    <xf numFmtId="0" fontId="18" fillId="0" borderId="4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8" fillId="0" borderId="0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horizontal="left" wrapText="1"/>
    </xf>
    <xf numFmtId="0" fontId="16" fillId="0" borderId="0" xfId="0" applyFont="1" applyAlignment="1">
      <alignment horizontal="left" wrapText="1"/>
    </xf>
    <xf numFmtId="0" fontId="13" fillId="0" borderId="6" xfId="0" applyFont="1" applyBorder="1" applyAlignment="1">
      <alignment horizontal="center" wrapText="1"/>
    </xf>
    <xf numFmtId="0" fontId="16" fillId="0" borderId="6" xfId="0" applyFont="1" applyBorder="1" applyAlignment="1">
      <alignment horizontal="center" wrapText="1"/>
    </xf>
    <xf numFmtId="0" fontId="16" fillId="0" borderId="5" xfId="0" applyFont="1" applyBorder="1" applyAlignment="1">
      <alignment horizontal="left" wrapText="1"/>
    </xf>
    <xf numFmtId="0" fontId="16" fillId="0" borderId="0" xfId="0" applyFont="1" applyFill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1" xfId="0" applyFont="1" applyBorder="1" applyAlignment="1">
      <alignment horizontal="left" wrapText="1"/>
    </xf>
    <xf numFmtId="0" fontId="3" fillId="4" borderId="0" xfId="0" applyFont="1" applyFill="1" applyAlignment="1">
      <alignment horizontal="left" wrapText="1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Sheet1!$C$114</c:f>
          <c:strCache>
            <c:ptCount val="1"/>
            <c:pt idx="0">
              <c:v>华谊兄弟</c:v>
            </c:pt>
          </c:strCache>
        </c:strRef>
      </c:tx>
      <c:layout>
        <c:manualLayout>
          <c:xMode val="edge"/>
          <c:yMode val="edge"/>
          <c:x val="0.72732238548395645"/>
          <c:y val="8.7938654627610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Sheet1!$D$115:$D$118</c:f>
              <c:strCache>
                <c:ptCount val="4"/>
                <c:pt idx="0">
                  <c:v>影视娱乐</c:v>
                </c:pt>
                <c:pt idx="1">
                  <c:v>品牌授权</c:v>
                </c:pt>
                <c:pt idx="2">
                  <c:v>互联网娱乐</c:v>
                </c:pt>
                <c:pt idx="3">
                  <c:v>其他</c:v>
                </c:pt>
              </c:strCache>
            </c:strRef>
          </c:cat>
          <c:val>
            <c:numRef>
              <c:f>Sheet1!$E$115:$E$118</c:f>
              <c:numCache>
                <c:formatCode>General</c:formatCode>
                <c:ptCount val="4"/>
                <c:pt idx="0">
                  <c:v>3373928031</c:v>
                </c:pt>
                <c:pt idx="1">
                  <c:v>258484163</c:v>
                </c:pt>
                <c:pt idx="2">
                  <c:v>306727007</c:v>
                </c:pt>
                <c:pt idx="3">
                  <c:v>32645348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Sheet1!$C$124</c:f>
          <c:strCache>
            <c:ptCount val="1"/>
            <c:pt idx="0">
              <c:v>光线传媒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Sheet1!$E$124</c:f>
              <c:strCache>
                <c:ptCount val="1"/>
                <c:pt idx="0">
                  <c:v>收入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Sheet1!$D$125:$D$128</c:f>
              <c:strCache>
                <c:ptCount val="4"/>
                <c:pt idx="0">
                  <c:v>电影及衍生品</c:v>
                </c:pt>
                <c:pt idx="1">
                  <c:v>电视剧</c:v>
                </c:pt>
                <c:pt idx="2">
                  <c:v>视频直播</c:v>
                </c:pt>
                <c:pt idx="3">
                  <c:v>游戏及其他</c:v>
                </c:pt>
              </c:strCache>
            </c:strRef>
          </c:cat>
          <c:val>
            <c:numRef>
              <c:f>Sheet1!$E$125:$E$128</c:f>
              <c:numCache>
                <c:formatCode>General</c:formatCode>
                <c:ptCount val="4"/>
                <c:pt idx="0">
                  <c:v>1238167750</c:v>
                </c:pt>
                <c:pt idx="1">
                  <c:v>50505855</c:v>
                </c:pt>
                <c:pt idx="2">
                  <c:v>491462820</c:v>
                </c:pt>
                <c:pt idx="3">
                  <c:v>63316334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Sheet1!$C$133</c:f>
          <c:strCache>
            <c:ptCount val="1"/>
            <c:pt idx="0">
              <c:v>中国电影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Sheet1!$E$133</c:f>
              <c:strCache>
                <c:ptCount val="1"/>
                <c:pt idx="0">
                  <c:v>收入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Sheet1!$D$134:$D$137</c:f>
              <c:strCache>
                <c:ptCount val="4"/>
                <c:pt idx="0">
                  <c:v>影视制片制作</c:v>
                </c:pt>
                <c:pt idx="1">
                  <c:v>电影发行</c:v>
                </c:pt>
                <c:pt idx="2">
                  <c:v>电影放映</c:v>
                </c:pt>
                <c:pt idx="3">
                  <c:v>影视服务</c:v>
                </c:pt>
              </c:strCache>
            </c:strRef>
          </c:cat>
          <c:val>
            <c:numRef>
              <c:f>Sheet1!$E$134:$E$137</c:f>
              <c:numCache>
                <c:formatCode>General</c:formatCode>
                <c:ptCount val="4"/>
                <c:pt idx="0">
                  <c:v>613285555</c:v>
                </c:pt>
                <c:pt idx="1">
                  <c:v>5394250953</c:v>
                </c:pt>
                <c:pt idx="2">
                  <c:v>1798054096</c:v>
                </c:pt>
                <c:pt idx="3">
                  <c:v>1077171076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Sheet1!$E$147</c:f>
              <c:strCache>
                <c:ptCount val="1"/>
                <c:pt idx="0">
                  <c:v>收入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Sheet1!$D$148:$D$151</c:f>
              <c:strCache>
                <c:ptCount val="4"/>
                <c:pt idx="0">
                  <c:v>观影收入</c:v>
                </c:pt>
                <c:pt idx="1">
                  <c:v>广告</c:v>
                </c:pt>
                <c:pt idx="2">
                  <c:v>商品、餐饮</c:v>
                </c:pt>
                <c:pt idx="3">
                  <c:v>其他</c:v>
                </c:pt>
              </c:strCache>
            </c:strRef>
          </c:cat>
          <c:val>
            <c:numRef>
              <c:f>Sheet1!$E$148:$E$151</c:f>
              <c:numCache>
                <c:formatCode>General</c:formatCode>
                <c:ptCount val="4"/>
                <c:pt idx="0">
                  <c:v>8333896659</c:v>
                </c:pt>
                <c:pt idx="1">
                  <c:v>2399728882</c:v>
                </c:pt>
                <c:pt idx="2">
                  <c:v>1807586511</c:v>
                </c:pt>
                <c:pt idx="3">
                  <c:v>688168266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690562</xdr:colOff>
      <xdr:row>111</xdr:row>
      <xdr:rowOff>102943</xdr:rowOff>
    </xdr:from>
    <xdr:to>
      <xdr:col>11</xdr:col>
      <xdr:colOff>252779</xdr:colOff>
      <xdr:row>120</xdr:row>
      <xdr:rowOff>128221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701552</xdr:colOff>
      <xdr:row>122</xdr:row>
      <xdr:rowOff>135914</xdr:rowOff>
    </xdr:from>
    <xdr:to>
      <xdr:col>10</xdr:col>
      <xdr:colOff>175845</xdr:colOff>
      <xdr:row>132</xdr:row>
      <xdr:rowOff>18317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331544</xdr:colOff>
      <xdr:row>133</xdr:row>
      <xdr:rowOff>132250</xdr:rowOff>
    </xdr:from>
    <xdr:to>
      <xdr:col>10</xdr:col>
      <xdr:colOff>234461</xdr:colOff>
      <xdr:row>145</xdr:row>
      <xdr:rowOff>58615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192332</xdr:colOff>
      <xdr:row>147</xdr:row>
      <xdr:rowOff>365</xdr:rowOff>
    </xdr:from>
    <xdr:to>
      <xdr:col>10</xdr:col>
      <xdr:colOff>194164</xdr:colOff>
      <xdr:row>158</xdr:row>
      <xdr:rowOff>164856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showGridLines="0" tabSelected="1" zoomScale="130" zoomScaleNormal="13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C88" sqref="C88"/>
    </sheetView>
  </sheetViews>
  <sheetFormatPr defaultRowHeight="13.9" x14ac:dyDescent="0.4"/>
  <cols>
    <col min="1" max="1" width="12.1328125" style="1" customWidth="1"/>
    <col min="2" max="2" width="15.796875" style="1" customWidth="1"/>
    <col min="3" max="3" width="14.3984375" style="1" customWidth="1"/>
    <col min="4" max="4" width="13.53125" style="1" customWidth="1"/>
    <col min="5" max="5" width="13.59765625" style="34" customWidth="1"/>
    <col min="6" max="6" width="12.796875" style="1" customWidth="1"/>
    <col min="7" max="7" width="9.46484375" style="1" bestFit="1" customWidth="1"/>
    <col min="8" max="8" width="12.19921875" style="1" bestFit="1" customWidth="1"/>
    <col min="9" max="9" width="15.46484375" style="1" customWidth="1"/>
    <col min="10" max="10" width="11.9296875" customWidth="1"/>
  </cols>
  <sheetData>
    <row r="1" spans="1:12" x14ac:dyDescent="0.4">
      <c r="E1" s="28"/>
    </row>
    <row r="2" spans="1:12" ht="15.4" x14ac:dyDescent="0.45">
      <c r="B2" s="8" t="s">
        <v>1</v>
      </c>
      <c r="C2" s="8"/>
      <c r="D2" s="9"/>
      <c r="E2" s="29"/>
      <c r="F2" s="9"/>
      <c r="G2" s="9"/>
      <c r="H2" s="9"/>
      <c r="I2" s="6"/>
    </row>
    <row r="4" spans="1:12" x14ac:dyDescent="0.4">
      <c r="B4" s="20" t="s">
        <v>0</v>
      </c>
      <c r="C4" s="20"/>
      <c r="D4" s="3"/>
      <c r="E4" s="30"/>
      <c r="F4" s="2"/>
      <c r="G4" s="2"/>
      <c r="H4" s="2"/>
      <c r="I4" s="10"/>
      <c r="J4" s="11"/>
      <c r="K4" s="11"/>
      <c r="L4" s="11"/>
    </row>
    <row r="6" spans="1:12" x14ac:dyDescent="0.4">
      <c r="B6" s="5" t="s">
        <v>2</v>
      </c>
      <c r="C6" s="5"/>
      <c r="D6" s="4"/>
      <c r="E6" s="31"/>
      <c r="F6" s="4"/>
      <c r="G6" s="4"/>
      <c r="H6" s="4"/>
      <c r="I6" s="12"/>
      <c r="J6" s="11"/>
      <c r="K6" s="11"/>
      <c r="L6" s="11"/>
    </row>
    <row r="7" spans="1:12" ht="41.25" customHeight="1" x14ac:dyDescent="0.4">
      <c r="B7" s="90" t="s">
        <v>20</v>
      </c>
      <c r="C7" s="90"/>
      <c r="D7" s="90"/>
      <c r="E7" s="90"/>
      <c r="F7" s="90"/>
      <c r="G7" s="90"/>
      <c r="H7" s="90"/>
      <c r="I7" s="90"/>
      <c r="J7" s="90"/>
    </row>
    <row r="8" spans="1:12" x14ac:dyDescent="0.4">
      <c r="B8" s="21"/>
      <c r="C8" s="21"/>
      <c r="D8" s="7"/>
      <c r="E8" s="32"/>
      <c r="F8" s="7"/>
      <c r="G8" s="7"/>
      <c r="H8" s="7"/>
      <c r="I8" s="7"/>
    </row>
    <row r="9" spans="1:12" ht="14.25" x14ac:dyDescent="0.4">
      <c r="B9" s="22"/>
      <c r="C9" s="22"/>
    </row>
    <row r="10" spans="1:12" x14ac:dyDescent="0.4">
      <c r="B10" s="16" t="s">
        <v>3</v>
      </c>
      <c r="C10" s="16"/>
      <c r="D10" s="12"/>
      <c r="E10" s="35"/>
      <c r="F10" s="12"/>
      <c r="G10" s="12"/>
      <c r="H10" s="12"/>
      <c r="I10" s="12"/>
      <c r="J10" s="11"/>
      <c r="K10" s="11"/>
      <c r="L10" s="11"/>
    </row>
    <row r="11" spans="1:12" s="39" customFormat="1" ht="42" customHeight="1" x14ac:dyDescent="0.4">
      <c r="A11" s="38"/>
      <c r="B11" s="92" t="s">
        <v>17</v>
      </c>
      <c r="C11" s="92"/>
      <c r="D11" s="92"/>
      <c r="E11" s="92"/>
      <c r="F11" s="92"/>
      <c r="G11" s="92"/>
      <c r="H11" s="92"/>
      <c r="I11" s="92"/>
      <c r="J11" s="92"/>
    </row>
    <row r="12" spans="1:12" ht="14.25" x14ac:dyDescent="0.4">
      <c r="B12" s="91" t="s">
        <v>18</v>
      </c>
      <c r="C12" s="91"/>
      <c r="D12" s="91"/>
      <c r="E12" s="91"/>
      <c r="F12" s="91"/>
      <c r="G12" s="91"/>
      <c r="H12" s="91"/>
      <c r="I12" s="91"/>
      <c r="J12" s="91"/>
    </row>
    <row r="13" spans="1:12" s="26" customFormat="1" ht="27" customHeight="1" x14ac:dyDescent="0.3">
      <c r="A13" s="25"/>
      <c r="B13" s="91" t="s">
        <v>19</v>
      </c>
      <c r="C13" s="91"/>
      <c r="D13" s="91"/>
      <c r="E13" s="91"/>
      <c r="F13" s="91"/>
      <c r="G13" s="91"/>
      <c r="H13" s="91"/>
      <c r="I13" s="91"/>
      <c r="J13" s="91"/>
    </row>
    <row r="14" spans="1:12" ht="14.25" x14ac:dyDescent="0.4">
      <c r="B14" s="22"/>
      <c r="C14" s="40"/>
    </row>
    <row r="15" spans="1:12" x14ac:dyDescent="0.4">
      <c r="B15" s="16" t="s">
        <v>4</v>
      </c>
      <c r="C15" s="16"/>
      <c r="D15" s="12"/>
      <c r="E15" s="35"/>
      <c r="F15" s="12"/>
      <c r="G15" s="12"/>
      <c r="H15" s="12"/>
      <c r="I15" s="12"/>
      <c r="J15" s="11"/>
      <c r="K15" s="11"/>
      <c r="L15" s="11"/>
    </row>
    <row r="16" spans="1:12" s="39" customFormat="1" ht="4.5" customHeight="1" x14ac:dyDescent="0.4">
      <c r="A16" s="38"/>
      <c r="B16" s="41"/>
      <c r="C16" s="41"/>
      <c r="D16" s="42"/>
      <c r="E16" s="43"/>
      <c r="F16" s="42"/>
      <c r="G16" s="42"/>
      <c r="H16" s="42"/>
      <c r="I16" s="42"/>
    </row>
    <row r="17" spans="1:8" s="39" customFormat="1" x14ac:dyDescent="0.4">
      <c r="A17" s="38"/>
      <c r="B17" s="45" t="s">
        <v>22</v>
      </c>
      <c r="C17" s="45" t="s">
        <v>21</v>
      </c>
      <c r="D17" s="45" t="s">
        <v>33</v>
      </c>
      <c r="E17" s="46" t="s">
        <v>34</v>
      </c>
      <c r="F17" s="45" t="s">
        <v>36</v>
      </c>
      <c r="G17" s="42"/>
      <c r="H17" s="42"/>
    </row>
    <row r="18" spans="1:8" s="39" customFormat="1" ht="26.25" x14ac:dyDescent="0.4">
      <c r="A18" s="38"/>
      <c r="B18" s="44">
        <v>1</v>
      </c>
      <c r="C18" s="44" t="s">
        <v>23</v>
      </c>
      <c r="D18" s="47">
        <v>567875</v>
      </c>
      <c r="E18" s="50" t="s">
        <v>37</v>
      </c>
      <c r="F18" s="48" t="s">
        <v>35</v>
      </c>
      <c r="G18" s="42" t="s">
        <v>82</v>
      </c>
      <c r="H18" s="42"/>
    </row>
    <row r="19" spans="1:8" s="39" customFormat="1" x14ac:dyDescent="0.4">
      <c r="A19" s="38"/>
      <c r="B19" s="44">
        <v>2</v>
      </c>
      <c r="C19" s="44" t="s">
        <v>24</v>
      </c>
      <c r="D19" s="47">
        <v>267096</v>
      </c>
      <c r="E19" s="49"/>
      <c r="F19" s="51" t="s">
        <v>38</v>
      </c>
      <c r="G19" s="42"/>
      <c r="H19" s="42"/>
    </row>
    <row r="20" spans="1:8" s="39" customFormat="1" x14ac:dyDescent="0.4">
      <c r="A20" s="38"/>
      <c r="B20" s="44">
        <v>3</v>
      </c>
      <c r="C20" s="44" t="s">
        <v>25</v>
      </c>
      <c r="D20" s="47">
        <v>220175</v>
      </c>
      <c r="E20" s="49"/>
      <c r="F20" s="51" t="s">
        <v>39</v>
      </c>
      <c r="G20" s="42"/>
      <c r="H20" s="42"/>
    </row>
    <row r="21" spans="1:8" s="39" customFormat="1" x14ac:dyDescent="0.4">
      <c r="A21" s="38"/>
      <c r="B21" s="44">
        <v>4</v>
      </c>
      <c r="C21" s="44" t="s">
        <v>26</v>
      </c>
      <c r="D21" s="47">
        <v>175260</v>
      </c>
      <c r="E21" s="48" t="s">
        <v>38</v>
      </c>
      <c r="F21" s="47"/>
      <c r="G21" s="42"/>
      <c r="H21" s="42"/>
    </row>
    <row r="22" spans="1:8" s="39" customFormat="1" x14ac:dyDescent="0.4">
      <c r="A22" s="38"/>
      <c r="B22" s="44">
        <v>5</v>
      </c>
      <c r="C22" s="44" t="s">
        <v>27</v>
      </c>
      <c r="D22" s="47">
        <v>165593</v>
      </c>
      <c r="E22" s="48" t="s">
        <v>40</v>
      </c>
      <c r="F22" s="51" t="s">
        <v>63</v>
      </c>
      <c r="G22" s="42"/>
      <c r="H22" s="42"/>
    </row>
    <row r="23" spans="1:8" s="39" customFormat="1" x14ac:dyDescent="0.4">
      <c r="A23" s="38"/>
      <c r="B23" s="44">
        <v>6</v>
      </c>
      <c r="C23" s="44" t="s">
        <v>28</v>
      </c>
      <c r="D23" s="47">
        <v>155124</v>
      </c>
      <c r="E23" s="49"/>
      <c r="F23" s="51" t="s">
        <v>38</v>
      </c>
      <c r="G23" s="42"/>
      <c r="H23" s="42"/>
    </row>
    <row r="24" spans="1:8" s="39" customFormat="1" x14ac:dyDescent="0.4">
      <c r="A24" s="38"/>
      <c r="B24" s="44">
        <v>7</v>
      </c>
      <c r="C24" s="44" t="s">
        <v>29</v>
      </c>
      <c r="D24" s="47">
        <v>129912</v>
      </c>
      <c r="E24" s="49"/>
      <c r="F24" s="51" t="s">
        <v>40</v>
      </c>
      <c r="G24" s="42"/>
      <c r="H24" s="42"/>
    </row>
    <row r="25" spans="1:8" s="39" customFormat="1" x14ac:dyDescent="0.4">
      <c r="A25" s="38"/>
      <c r="B25" s="44">
        <v>8</v>
      </c>
      <c r="C25" s="44" t="s">
        <v>30</v>
      </c>
      <c r="D25" s="47">
        <v>118754</v>
      </c>
      <c r="E25" s="48" t="s">
        <v>41</v>
      </c>
      <c r="F25" s="47"/>
      <c r="G25" s="42"/>
      <c r="H25" s="42"/>
    </row>
    <row r="26" spans="1:8" s="39" customFormat="1" x14ac:dyDescent="0.4">
      <c r="A26" s="38"/>
      <c r="B26" s="44">
        <v>9</v>
      </c>
      <c r="C26" s="44" t="s">
        <v>31</v>
      </c>
      <c r="D26" s="47">
        <v>117991</v>
      </c>
      <c r="E26" s="49"/>
      <c r="F26" s="51" t="s">
        <v>38</v>
      </c>
      <c r="G26" s="42"/>
      <c r="H26" s="42"/>
    </row>
    <row r="27" spans="1:8" s="39" customFormat="1" x14ac:dyDescent="0.4">
      <c r="A27" s="38"/>
      <c r="B27" s="44">
        <v>10</v>
      </c>
      <c r="C27" s="44" t="s">
        <v>32</v>
      </c>
      <c r="D27" s="47">
        <v>116050</v>
      </c>
      <c r="E27" s="49"/>
      <c r="F27" s="51" t="s">
        <v>38</v>
      </c>
      <c r="G27" s="42"/>
      <c r="H27" s="42"/>
    </row>
    <row r="28" spans="1:8" s="39" customFormat="1" ht="4.5" customHeight="1" x14ac:dyDescent="0.4">
      <c r="A28" s="38"/>
      <c r="B28" s="52"/>
      <c r="C28" s="52"/>
      <c r="D28" s="53"/>
      <c r="E28" s="54"/>
      <c r="F28" s="55"/>
      <c r="G28" s="42"/>
      <c r="H28" s="42"/>
    </row>
    <row r="29" spans="1:8" s="39" customFormat="1" x14ac:dyDescent="0.4">
      <c r="A29" s="38"/>
      <c r="B29" s="45" t="s">
        <v>42</v>
      </c>
      <c r="C29" s="45" t="s">
        <v>21</v>
      </c>
      <c r="D29" s="45" t="s">
        <v>33</v>
      </c>
      <c r="E29" s="46" t="s">
        <v>34</v>
      </c>
      <c r="F29" s="45" t="s">
        <v>36</v>
      </c>
      <c r="G29" s="42"/>
      <c r="H29" s="42"/>
    </row>
    <row r="30" spans="1:8" s="39" customFormat="1" x14ac:dyDescent="0.4">
      <c r="A30" s="38"/>
      <c r="B30" s="44">
        <v>1</v>
      </c>
      <c r="C30" s="44" t="s">
        <v>43</v>
      </c>
      <c r="D30" s="47">
        <v>339210</v>
      </c>
      <c r="E30" s="50" t="s">
        <v>38</v>
      </c>
      <c r="F30" s="50" t="s">
        <v>38</v>
      </c>
      <c r="G30" s="42" t="s">
        <v>83</v>
      </c>
      <c r="H30" s="42"/>
    </row>
    <row r="31" spans="1:8" s="39" customFormat="1" x14ac:dyDescent="0.4">
      <c r="A31" s="38"/>
      <c r="B31" s="44">
        <v>2</v>
      </c>
      <c r="C31" s="44" t="s">
        <v>44</v>
      </c>
      <c r="D31" s="47">
        <v>153033</v>
      </c>
      <c r="E31" s="49"/>
      <c r="F31" s="50" t="s">
        <v>38</v>
      </c>
      <c r="G31" s="42"/>
      <c r="H31" s="42"/>
    </row>
    <row r="32" spans="1:8" s="39" customFormat="1" x14ac:dyDescent="0.4">
      <c r="A32" s="38"/>
      <c r="B32" s="44">
        <v>3</v>
      </c>
      <c r="C32" s="44" t="s">
        <v>45</v>
      </c>
      <c r="D32" s="47">
        <v>147214</v>
      </c>
      <c r="E32" s="49"/>
      <c r="F32" s="50" t="s">
        <v>38</v>
      </c>
      <c r="G32" s="42"/>
      <c r="H32" s="42"/>
    </row>
    <row r="33" spans="1:9" s="39" customFormat="1" x14ac:dyDescent="0.4">
      <c r="A33" s="38"/>
      <c r="B33" s="44">
        <v>4</v>
      </c>
      <c r="C33" s="44" t="s">
        <v>46</v>
      </c>
      <c r="D33" s="47">
        <v>124625</v>
      </c>
      <c r="E33" s="48"/>
      <c r="F33" s="50" t="s">
        <v>38</v>
      </c>
      <c r="G33" s="42"/>
      <c r="H33" s="42"/>
    </row>
    <row r="34" spans="1:9" s="39" customFormat="1" x14ac:dyDescent="0.4">
      <c r="A34" s="38"/>
      <c r="B34" s="44">
        <v>5</v>
      </c>
      <c r="C34" s="44" t="s">
        <v>47</v>
      </c>
      <c r="D34" s="47">
        <v>120101</v>
      </c>
      <c r="E34" s="50" t="s">
        <v>38</v>
      </c>
      <c r="F34" s="50" t="s">
        <v>38</v>
      </c>
      <c r="G34" s="42"/>
      <c r="H34" s="42"/>
    </row>
    <row r="35" spans="1:9" s="39" customFormat="1" x14ac:dyDescent="0.4">
      <c r="A35" s="38"/>
      <c r="B35" s="44">
        <v>6</v>
      </c>
      <c r="C35" s="44" t="s">
        <v>48</v>
      </c>
      <c r="D35" s="47">
        <v>118417</v>
      </c>
      <c r="E35" s="49"/>
      <c r="F35" s="51"/>
      <c r="G35" s="42"/>
      <c r="H35" s="42"/>
    </row>
    <row r="36" spans="1:9" s="39" customFormat="1" x14ac:dyDescent="0.4">
      <c r="A36" s="38"/>
      <c r="B36" s="44">
        <v>7</v>
      </c>
      <c r="C36" s="44" t="s">
        <v>49</v>
      </c>
      <c r="D36" s="47">
        <v>111818</v>
      </c>
      <c r="E36" s="49"/>
      <c r="F36" s="51"/>
      <c r="G36" s="42"/>
      <c r="H36" s="42"/>
    </row>
    <row r="37" spans="1:9" s="39" customFormat="1" x14ac:dyDescent="0.4">
      <c r="A37" s="38"/>
      <c r="B37" s="44">
        <v>8</v>
      </c>
      <c r="C37" s="44" t="s">
        <v>50</v>
      </c>
      <c r="D37" s="47">
        <v>100439</v>
      </c>
      <c r="E37" s="48"/>
      <c r="F37" s="47"/>
      <c r="G37" s="42"/>
      <c r="H37" s="42"/>
    </row>
    <row r="38" spans="1:9" s="39" customFormat="1" x14ac:dyDescent="0.4">
      <c r="A38" s="38"/>
      <c r="B38" s="44">
        <v>9</v>
      </c>
      <c r="C38" s="44" t="s">
        <v>51</v>
      </c>
      <c r="D38" s="47">
        <v>100200</v>
      </c>
      <c r="E38" s="50" t="s">
        <v>38</v>
      </c>
      <c r="F38" s="50" t="s">
        <v>38</v>
      </c>
      <c r="G38" s="42"/>
      <c r="H38" s="42"/>
    </row>
    <row r="39" spans="1:9" s="39" customFormat="1" x14ac:dyDescent="0.4">
      <c r="A39" s="38"/>
      <c r="B39" s="44">
        <v>10</v>
      </c>
      <c r="C39" s="44" t="s">
        <v>52</v>
      </c>
      <c r="D39" s="47">
        <v>97937</v>
      </c>
      <c r="E39" s="50" t="s">
        <v>38</v>
      </c>
      <c r="F39" s="50" t="s">
        <v>38</v>
      </c>
      <c r="G39" s="42"/>
      <c r="H39" s="42"/>
    </row>
    <row r="40" spans="1:9" s="39" customFormat="1" x14ac:dyDescent="0.4">
      <c r="A40" s="38"/>
      <c r="B40" s="52"/>
      <c r="C40" s="52"/>
      <c r="D40" s="53"/>
      <c r="E40" s="54"/>
      <c r="F40" s="55"/>
      <c r="G40" s="42"/>
      <c r="H40" s="42"/>
    </row>
    <row r="41" spans="1:9" s="39" customFormat="1" x14ac:dyDescent="0.4">
      <c r="A41" s="38"/>
      <c r="B41" s="45" t="s">
        <v>53</v>
      </c>
      <c r="C41" s="45" t="s">
        <v>21</v>
      </c>
      <c r="D41" s="45" t="s">
        <v>33</v>
      </c>
      <c r="E41" s="46" t="s">
        <v>34</v>
      </c>
      <c r="F41" s="45" t="s">
        <v>36</v>
      </c>
      <c r="G41" s="53"/>
      <c r="H41" s="42"/>
      <c r="I41" s="42"/>
    </row>
    <row r="42" spans="1:9" s="39" customFormat="1" x14ac:dyDescent="0.4">
      <c r="A42" s="38"/>
      <c r="B42" s="44">
        <v>1</v>
      </c>
      <c r="C42" s="44" t="s">
        <v>54</v>
      </c>
      <c r="D42" s="47"/>
      <c r="E42" s="50"/>
      <c r="F42" s="50" t="s">
        <v>38</v>
      </c>
      <c r="G42" s="53" t="s">
        <v>85</v>
      </c>
      <c r="H42" s="42"/>
      <c r="I42" s="42"/>
    </row>
    <row r="43" spans="1:9" s="39" customFormat="1" x14ac:dyDescent="0.4">
      <c r="A43" s="38"/>
      <c r="B43" s="44">
        <v>2</v>
      </c>
      <c r="C43" s="44" t="s">
        <v>55</v>
      </c>
      <c r="D43" s="47"/>
      <c r="E43" s="49"/>
      <c r="F43" s="50" t="s">
        <v>38</v>
      </c>
      <c r="G43" s="53"/>
      <c r="H43" s="42"/>
      <c r="I43" s="42"/>
    </row>
    <row r="44" spans="1:9" s="39" customFormat="1" x14ac:dyDescent="0.4">
      <c r="A44" s="38"/>
      <c r="B44" s="44">
        <v>3</v>
      </c>
      <c r="C44" s="44" t="s">
        <v>56</v>
      </c>
      <c r="D44" s="47"/>
      <c r="E44" s="49"/>
      <c r="F44" s="50"/>
      <c r="G44" s="53"/>
      <c r="H44" s="42"/>
      <c r="I44" s="42"/>
    </row>
    <row r="45" spans="1:9" s="39" customFormat="1" x14ac:dyDescent="0.4">
      <c r="A45" s="38"/>
      <c r="B45" s="44">
        <v>4</v>
      </c>
      <c r="C45" s="44" t="s">
        <v>57</v>
      </c>
      <c r="D45" s="47"/>
      <c r="E45" s="48"/>
      <c r="F45" s="50" t="s">
        <v>38</v>
      </c>
      <c r="G45" s="53"/>
      <c r="H45" s="42"/>
      <c r="I45" s="42"/>
    </row>
    <row r="46" spans="1:9" s="39" customFormat="1" x14ac:dyDescent="0.4">
      <c r="A46" s="38"/>
      <c r="B46" s="44">
        <v>5</v>
      </c>
      <c r="C46" s="44" t="s">
        <v>58</v>
      </c>
      <c r="D46" s="47"/>
      <c r="E46" s="50"/>
      <c r="F46" s="50"/>
      <c r="G46" s="53"/>
      <c r="H46" s="42"/>
      <c r="I46" s="42"/>
    </row>
    <row r="47" spans="1:9" s="39" customFormat="1" x14ac:dyDescent="0.4">
      <c r="A47" s="38"/>
      <c r="B47" s="44">
        <v>6</v>
      </c>
      <c r="C47" s="44" t="s">
        <v>59</v>
      </c>
      <c r="D47" s="47"/>
      <c r="E47" s="48" t="s">
        <v>60</v>
      </c>
      <c r="F47" s="48" t="s">
        <v>60</v>
      </c>
      <c r="G47" s="53"/>
      <c r="H47" s="42"/>
      <c r="I47" s="42"/>
    </row>
    <row r="48" spans="1:9" s="39" customFormat="1" x14ac:dyDescent="0.4">
      <c r="A48" s="38"/>
      <c r="B48" s="44">
        <v>7</v>
      </c>
      <c r="C48" s="44" t="s">
        <v>61</v>
      </c>
      <c r="D48" s="47"/>
      <c r="E48" s="48" t="s">
        <v>62</v>
      </c>
      <c r="F48" s="51" t="s">
        <v>63</v>
      </c>
      <c r="G48" s="53"/>
      <c r="H48" s="42"/>
      <c r="I48" s="42"/>
    </row>
    <row r="49" spans="1:10" s="39" customFormat="1" x14ac:dyDescent="0.4">
      <c r="A49" s="38"/>
      <c r="B49" s="44">
        <v>8</v>
      </c>
      <c r="C49" s="44" t="s">
        <v>64</v>
      </c>
      <c r="D49" s="47"/>
      <c r="E49" s="48"/>
      <c r="F49" s="47"/>
      <c r="G49" s="53"/>
      <c r="H49" s="42"/>
      <c r="I49" s="42"/>
    </row>
    <row r="50" spans="1:10" s="39" customFormat="1" x14ac:dyDescent="0.4">
      <c r="A50" s="38"/>
      <c r="B50" s="44">
        <v>9</v>
      </c>
      <c r="C50" s="44" t="s">
        <v>65</v>
      </c>
      <c r="D50" s="47"/>
      <c r="E50" s="50"/>
      <c r="F50" s="50"/>
      <c r="G50" s="53"/>
      <c r="H50" s="42"/>
      <c r="I50" s="42"/>
    </row>
    <row r="51" spans="1:10" s="39" customFormat="1" x14ac:dyDescent="0.4">
      <c r="A51" s="38"/>
      <c r="B51" s="44">
        <v>10</v>
      </c>
      <c r="C51" s="44" t="s">
        <v>84</v>
      </c>
      <c r="D51" s="47"/>
      <c r="E51" s="48"/>
      <c r="F51" s="48"/>
      <c r="G51" s="53"/>
      <c r="H51" s="42"/>
      <c r="I51" s="42"/>
    </row>
    <row r="52" spans="1:10" s="39" customFormat="1" x14ac:dyDescent="0.4">
      <c r="A52" s="38"/>
      <c r="B52" s="52"/>
      <c r="C52" s="52"/>
      <c r="D52" s="53"/>
      <c r="E52" s="54"/>
      <c r="F52" s="55"/>
      <c r="G52" s="53"/>
      <c r="H52" s="42"/>
      <c r="I52" s="42"/>
    </row>
    <row r="53" spans="1:10" s="39" customFormat="1" x14ac:dyDescent="0.4">
      <c r="A53" s="38"/>
      <c r="B53" s="45" t="s">
        <v>66</v>
      </c>
      <c r="C53" s="45" t="s">
        <v>21</v>
      </c>
      <c r="D53" s="45" t="s">
        <v>33</v>
      </c>
      <c r="E53" s="46" t="s">
        <v>34</v>
      </c>
      <c r="F53" s="45" t="s">
        <v>36</v>
      </c>
      <c r="G53" s="53"/>
      <c r="H53" s="42"/>
      <c r="I53" s="42"/>
    </row>
    <row r="54" spans="1:10" s="39" customFormat="1" x14ac:dyDescent="0.4">
      <c r="A54" s="38"/>
      <c r="B54" s="44">
        <v>1</v>
      </c>
      <c r="C54" s="44" t="s">
        <v>67</v>
      </c>
      <c r="D54" s="47"/>
      <c r="E54" s="50"/>
      <c r="F54" s="50" t="s">
        <v>60</v>
      </c>
      <c r="G54" s="53" t="s">
        <v>86</v>
      </c>
      <c r="H54" s="42"/>
      <c r="I54" s="42"/>
    </row>
    <row r="55" spans="1:10" s="39" customFormat="1" x14ac:dyDescent="0.4">
      <c r="A55" s="38"/>
      <c r="B55" s="44">
        <v>2</v>
      </c>
      <c r="C55" s="44" t="s">
        <v>68</v>
      </c>
      <c r="D55" s="47"/>
      <c r="E55" s="48" t="s">
        <v>38</v>
      </c>
      <c r="F55" s="50" t="s">
        <v>38</v>
      </c>
      <c r="G55" s="53"/>
      <c r="H55" s="42"/>
      <c r="I55" s="42"/>
    </row>
    <row r="56" spans="1:10" s="39" customFormat="1" x14ac:dyDescent="0.4">
      <c r="A56" s="38"/>
      <c r="B56" s="44">
        <v>3</v>
      </c>
      <c r="C56" s="44" t="s">
        <v>69</v>
      </c>
      <c r="D56" s="47"/>
      <c r="E56" s="48" t="s">
        <v>38</v>
      </c>
      <c r="F56" s="50" t="s">
        <v>38</v>
      </c>
      <c r="G56" s="53"/>
      <c r="H56" s="42"/>
      <c r="I56" s="42"/>
    </row>
    <row r="57" spans="1:10" s="39" customFormat="1" x14ac:dyDescent="0.4">
      <c r="A57" s="38"/>
      <c r="B57" s="44">
        <v>4</v>
      </c>
      <c r="C57" s="44" t="s">
        <v>70</v>
      </c>
      <c r="D57" s="47"/>
      <c r="E57" s="48"/>
      <c r="F57" s="50" t="s">
        <v>38</v>
      </c>
      <c r="G57" s="53"/>
      <c r="H57" s="42"/>
      <c r="I57" s="42"/>
    </row>
    <row r="58" spans="1:10" s="39" customFormat="1" x14ac:dyDescent="0.4">
      <c r="A58" s="38"/>
      <c r="B58" s="44">
        <v>5</v>
      </c>
      <c r="C58" s="44" t="s">
        <v>71</v>
      </c>
      <c r="D58" s="47"/>
      <c r="E58" s="50"/>
      <c r="F58" s="50" t="s">
        <v>38</v>
      </c>
      <c r="G58" s="42"/>
      <c r="H58" s="42"/>
      <c r="I58" s="42"/>
    </row>
    <row r="59" spans="1:10" s="39" customFormat="1" x14ac:dyDescent="0.4">
      <c r="A59" s="38"/>
      <c r="B59" s="44">
        <v>6</v>
      </c>
      <c r="C59" s="44" t="s">
        <v>72</v>
      </c>
      <c r="D59" s="47"/>
      <c r="E59" s="48"/>
      <c r="F59" s="48" t="s">
        <v>73</v>
      </c>
      <c r="G59" s="42"/>
      <c r="H59" s="42"/>
      <c r="I59" s="42"/>
    </row>
    <row r="60" spans="1:10" s="39" customFormat="1" x14ac:dyDescent="0.4">
      <c r="A60" s="38"/>
      <c r="B60" s="44">
        <v>7</v>
      </c>
      <c r="C60" s="44" t="s">
        <v>74</v>
      </c>
      <c r="D60" s="47"/>
      <c r="E60" s="48"/>
      <c r="F60" s="51" t="s">
        <v>38</v>
      </c>
      <c r="G60" s="42"/>
      <c r="H60" s="42"/>
      <c r="I60" s="42"/>
    </row>
    <row r="61" spans="1:10" s="39" customFormat="1" x14ac:dyDescent="0.4">
      <c r="A61" s="38"/>
      <c r="B61" s="44">
        <v>8</v>
      </c>
      <c r="C61" s="44" t="s">
        <v>75</v>
      </c>
      <c r="D61" s="47"/>
      <c r="E61" s="48"/>
      <c r="F61" s="47"/>
      <c r="G61" s="42"/>
      <c r="H61" s="42"/>
      <c r="I61" s="42"/>
    </row>
    <row r="62" spans="1:10" s="39" customFormat="1" x14ac:dyDescent="0.4">
      <c r="A62" s="38"/>
      <c r="B62" s="44">
        <v>9</v>
      </c>
      <c r="C62" s="44" t="s">
        <v>76</v>
      </c>
      <c r="D62" s="47"/>
      <c r="E62" s="50"/>
      <c r="F62" s="50"/>
      <c r="G62" s="42"/>
      <c r="H62" s="42"/>
      <c r="I62" s="42"/>
    </row>
    <row r="63" spans="1:10" s="39" customFormat="1" x14ac:dyDescent="0.4">
      <c r="A63" s="38"/>
      <c r="B63" s="44">
        <v>10</v>
      </c>
      <c r="C63" s="44" t="s">
        <v>77</v>
      </c>
      <c r="D63" s="47"/>
      <c r="E63" s="48"/>
      <c r="F63" s="48"/>
      <c r="G63" s="42"/>
      <c r="H63" s="42"/>
      <c r="I63" s="42"/>
    </row>
    <row r="64" spans="1:10" s="39" customFormat="1" x14ac:dyDescent="0.4">
      <c r="A64" s="38"/>
      <c r="B64" s="56" t="s">
        <v>78</v>
      </c>
      <c r="C64" s="56"/>
      <c r="D64" s="57"/>
      <c r="E64" s="58"/>
      <c r="F64" s="57"/>
      <c r="G64" s="57"/>
      <c r="H64" s="57"/>
      <c r="I64" s="57"/>
      <c r="J64" s="59"/>
    </row>
    <row r="65" spans="1:12" s="39" customFormat="1" ht="51.4" customHeight="1" x14ac:dyDescent="0.4">
      <c r="A65" s="38"/>
      <c r="B65" s="93" t="s">
        <v>79</v>
      </c>
      <c r="C65" s="93"/>
      <c r="D65" s="93"/>
      <c r="E65" s="93"/>
      <c r="F65" s="93"/>
      <c r="G65" s="93"/>
      <c r="H65" s="93"/>
      <c r="I65" s="93"/>
      <c r="J65" s="93"/>
    </row>
    <row r="66" spans="1:12" s="39" customFormat="1" x14ac:dyDescent="0.4">
      <c r="A66" s="38"/>
      <c r="B66" s="41"/>
      <c r="C66" s="41"/>
      <c r="D66" s="42"/>
      <c r="E66" s="43"/>
      <c r="F66" s="42"/>
      <c r="G66" s="42"/>
      <c r="H66" s="42"/>
      <c r="I66" s="42"/>
    </row>
    <row r="67" spans="1:12" x14ac:dyDescent="0.4">
      <c r="B67" s="16" t="s">
        <v>5</v>
      </c>
      <c r="C67" s="16"/>
      <c r="D67" s="12"/>
      <c r="E67" s="35"/>
      <c r="F67" s="12"/>
      <c r="G67" s="10"/>
      <c r="H67" s="10"/>
      <c r="I67" s="10"/>
      <c r="J67" s="11"/>
      <c r="K67" s="11"/>
      <c r="L67" s="11"/>
    </row>
    <row r="68" spans="1:12" ht="75.75" customHeight="1" x14ac:dyDescent="0.4">
      <c r="B68" s="82" t="s">
        <v>80</v>
      </c>
      <c r="C68" s="82"/>
      <c r="D68" s="82"/>
      <c r="E68" s="82"/>
      <c r="F68" s="82"/>
      <c r="G68" s="82"/>
      <c r="H68" s="82"/>
      <c r="I68" s="82"/>
      <c r="J68" s="82"/>
    </row>
    <row r="69" spans="1:12" ht="5.25" customHeight="1" x14ac:dyDescent="0.4">
      <c r="B69" s="87"/>
      <c r="C69" s="87"/>
      <c r="D69" s="87"/>
      <c r="E69" s="87"/>
      <c r="F69" s="87"/>
      <c r="G69" s="87"/>
      <c r="H69" s="87"/>
      <c r="I69" s="87"/>
      <c r="J69" s="87"/>
    </row>
    <row r="70" spans="1:12" s="26" customFormat="1" ht="44.35" customHeight="1" x14ac:dyDescent="0.3">
      <c r="A70" s="25"/>
      <c r="B70" s="86" t="s">
        <v>81</v>
      </c>
      <c r="C70" s="86"/>
      <c r="D70" s="86"/>
      <c r="E70" s="86"/>
      <c r="F70" s="86"/>
      <c r="G70" s="86"/>
      <c r="H70" s="86"/>
      <c r="I70" s="86"/>
      <c r="J70" s="86"/>
    </row>
    <row r="71" spans="1:12" s="26" customFormat="1" ht="7.25" customHeight="1" x14ac:dyDescent="0.3">
      <c r="A71" s="25"/>
      <c r="B71" s="88"/>
      <c r="C71" s="88"/>
      <c r="D71" s="88"/>
      <c r="E71" s="88"/>
      <c r="F71" s="88"/>
      <c r="G71" s="88"/>
      <c r="H71" s="88"/>
      <c r="I71" s="88"/>
      <c r="J71" s="88"/>
    </row>
    <row r="72" spans="1:12" s="26" customFormat="1" ht="44.35" customHeight="1" x14ac:dyDescent="0.3">
      <c r="A72" s="25"/>
      <c r="B72" s="89" t="s">
        <v>87</v>
      </c>
      <c r="C72" s="89"/>
      <c r="D72" s="89"/>
      <c r="E72" s="89"/>
      <c r="F72" s="89"/>
      <c r="G72" s="89"/>
      <c r="H72" s="89"/>
      <c r="I72" s="89"/>
      <c r="J72" s="89"/>
    </row>
    <row r="73" spans="1:12" ht="14.25" x14ac:dyDescent="0.4">
      <c r="B73" s="22"/>
      <c r="C73" s="22"/>
    </row>
    <row r="74" spans="1:12" x14ac:dyDescent="0.4">
      <c r="B74" s="16" t="s">
        <v>6</v>
      </c>
      <c r="C74" s="16"/>
      <c r="D74" s="14"/>
      <c r="E74" s="36"/>
      <c r="F74" s="14"/>
      <c r="G74" s="15"/>
      <c r="H74" s="15"/>
      <c r="I74" s="15"/>
      <c r="J74" s="11"/>
      <c r="K74" s="11"/>
      <c r="L74" s="11"/>
    </row>
    <row r="75" spans="1:12" ht="60.4" customHeight="1" x14ac:dyDescent="0.4">
      <c r="B75" s="82" t="s">
        <v>88</v>
      </c>
      <c r="C75" s="82"/>
      <c r="D75" s="82"/>
      <c r="E75" s="82"/>
      <c r="F75" s="82"/>
      <c r="G75" s="82"/>
      <c r="H75" s="82"/>
      <c r="I75" s="82"/>
      <c r="J75" s="82"/>
    </row>
    <row r="76" spans="1:12" s="26" customFormat="1" ht="15" customHeight="1" x14ac:dyDescent="0.3">
      <c r="A76" s="25"/>
      <c r="B76" s="25"/>
      <c r="C76" s="25"/>
      <c r="D76" s="25"/>
      <c r="E76" s="33"/>
      <c r="F76" s="25"/>
      <c r="G76" s="25"/>
      <c r="H76" s="25"/>
      <c r="I76" s="25"/>
    </row>
    <row r="77" spans="1:12" s="26" customFormat="1" ht="12.75" x14ac:dyDescent="0.3">
      <c r="A77" s="25"/>
      <c r="B77" s="84" t="s">
        <v>89</v>
      </c>
      <c r="C77" s="84"/>
      <c r="D77" s="84"/>
      <c r="E77" s="84"/>
      <c r="F77" s="84"/>
      <c r="G77" s="84"/>
      <c r="H77" s="84"/>
      <c r="I77" s="84"/>
      <c r="J77" s="84"/>
    </row>
    <row r="78" spans="1:12" ht="14.25" x14ac:dyDescent="0.4">
      <c r="A78" s="6"/>
      <c r="B78" s="23"/>
      <c r="C78" s="23"/>
      <c r="D78" s="7"/>
      <c r="E78" s="32"/>
      <c r="F78" s="7"/>
      <c r="G78" s="6"/>
      <c r="H78" s="6"/>
      <c r="I78" s="6"/>
      <c r="J78" s="13"/>
      <c r="K78" s="13"/>
      <c r="L78" s="13"/>
    </row>
    <row r="79" spans="1:12" x14ac:dyDescent="0.4">
      <c r="B79" s="16" t="s">
        <v>7</v>
      </c>
      <c r="C79" s="16"/>
      <c r="D79" s="12"/>
      <c r="E79" s="35"/>
      <c r="F79" s="12"/>
      <c r="G79" s="10"/>
      <c r="H79" s="10"/>
      <c r="I79" s="10"/>
      <c r="J79" s="11"/>
      <c r="K79" s="11"/>
      <c r="L79" s="11"/>
    </row>
    <row r="80" spans="1:12" ht="14.25" x14ac:dyDescent="0.4">
      <c r="B80" s="60"/>
      <c r="C80" s="60" t="s">
        <v>97</v>
      </c>
      <c r="D80" s="61" t="s">
        <v>94</v>
      </c>
      <c r="E80" s="34" t="s">
        <v>98</v>
      </c>
      <c r="F80" s="62" t="s">
        <v>95</v>
      </c>
      <c r="G80" s="62" t="s">
        <v>91</v>
      </c>
      <c r="H80" s="62" t="s">
        <v>92</v>
      </c>
      <c r="I80" s="62" t="s">
        <v>93</v>
      </c>
      <c r="J80" s="63"/>
    </row>
    <row r="81" spans="1:12" s="26" customFormat="1" ht="12.75" x14ac:dyDescent="0.3">
      <c r="A81" s="25"/>
      <c r="B81" s="64" t="s">
        <v>96</v>
      </c>
      <c r="C81" s="64">
        <f>(18.03+1.55)*10000</f>
        <v>195800.00000000003</v>
      </c>
      <c r="D81" s="26">
        <f>3.231+0.3628</f>
        <v>3.5937999999999999</v>
      </c>
      <c r="E81" s="26">
        <f>C81/D81</f>
        <v>54482.720240414055</v>
      </c>
      <c r="F81" s="65">
        <v>114</v>
      </c>
      <c r="G81" s="67">
        <f>F81/D81</f>
        <v>31.721297790639436</v>
      </c>
      <c r="H81" s="64"/>
      <c r="I81" s="64">
        <f>43531/(D81*100000000)</f>
        <v>1.2112805387055485E-4</v>
      </c>
      <c r="J81" s="66"/>
    </row>
    <row r="82" spans="1:12" s="27" customFormat="1" ht="13.5" x14ac:dyDescent="0.3">
      <c r="A82" s="24"/>
      <c r="B82" s="68" t="s">
        <v>90</v>
      </c>
      <c r="C82" s="68">
        <f>827100/6</f>
        <v>137850</v>
      </c>
      <c r="D82" s="68">
        <v>13.79</v>
      </c>
      <c r="E82" s="26">
        <f t="shared" ref="E82" si="0">C82/D82</f>
        <v>9996.3741841914434</v>
      </c>
      <c r="F82" s="69">
        <f>559/6</f>
        <v>93.166666666666671</v>
      </c>
      <c r="G82" s="70">
        <f>F82/D82</f>
        <v>6.7561034566110711</v>
      </c>
      <c r="H82" s="70">
        <f>16.2/D82</f>
        <v>1.1747643219724437</v>
      </c>
      <c r="I82" s="71">
        <f>50776/(D82*100000000)</f>
        <v>3.6820884699057289E-5</v>
      </c>
      <c r="J82" s="72"/>
    </row>
    <row r="83" spans="1:12" s="27" customFormat="1" ht="39.4" customHeight="1" x14ac:dyDescent="0.3">
      <c r="A83" s="24"/>
      <c r="B83" s="85" t="s">
        <v>99</v>
      </c>
      <c r="C83" s="85"/>
      <c r="D83" s="85"/>
      <c r="E83" s="85"/>
      <c r="F83" s="85"/>
      <c r="G83" s="85"/>
      <c r="H83" s="85"/>
      <c r="I83" s="85"/>
      <c r="J83" s="85"/>
    </row>
    <row r="84" spans="1:12" ht="14.25" x14ac:dyDescent="0.4">
      <c r="B84" s="22"/>
      <c r="C84" s="22"/>
    </row>
    <row r="85" spans="1:12" x14ac:dyDescent="0.4">
      <c r="B85" s="16" t="s">
        <v>8</v>
      </c>
      <c r="C85" s="16"/>
      <c r="D85" s="12"/>
      <c r="E85" s="35"/>
      <c r="F85" s="12"/>
      <c r="G85" s="17"/>
      <c r="H85" s="17"/>
      <c r="I85" s="17"/>
      <c r="J85" s="18"/>
      <c r="K85" s="11"/>
      <c r="L85" s="11"/>
    </row>
    <row r="86" spans="1:12" ht="18" customHeight="1" x14ac:dyDescent="0.4">
      <c r="B86" s="85" t="s">
        <v>132</v>
      </c>
      <c r="C86" s="85"/>
      <c r="D86" s="85"/>
      <c r="E86" s="85"/>
      <c r="F86" s="85"/>
      <c r="G86" s="85"/>
      <c r="H86" s="85"/>
      <c r="I86" s="85"/>
      <c r="J86" s="85"/>
    </row>
    <row r="87" spans="1:12" s="27" customFormat="1" ht="13.5" x14ac:dyDescent="0.3">
      <c r="A87" s="24"/>
      <c r="B87" s="26"/>
      <c r="C87" s="24"/>
      <c r="D87" s="24"/>
      <c r="E87" s="37"/>
      <c r="F87" s="24"/>
      <c r="G87" s="24"/>
      <c r="H87" s="24"/>
      <c r="I87" s="24"/>
    </row>
    <row r="88" spans="1:12" ht="14.25" x14ac:dyDescent="0.4">
      <c r="B88" s="22"/>
      <c r="C88" s="22"/>
    </row>
    <row r="89" spans="1:12" x14ac:dyDescent="0.4">
      <c r="B89" s="16" t="s">
        <v>9</v>
      </c>
      <c r="C89" s="16"/>
      <c r="D89" s="12"/>
      <c r="E89" s="35"/>
      <c r="F89" s="12"/>
      <c r="G89" s="10"/>
      <c r="H89" s="10"/>
      <c r="I89" s="10"/>
      <c r="J89" s="11"/>
      <c r="K89" s="11"/>
      <c r="L89" s="11"/>
    </row>
    <row r="90" spans="1:12" ht="14.25" x14ac:dyDescent="0.4">
      <c r="B90" s="22" t="s">
        <v>100</v>
      </c>
      <c r="C90" s="22"/>
    </row>
    <row r="91" spans="1:12" ht="14.25" x14ac:dyDescent="0.4">
      <c r="B91" s="22"/>
      <c r="C91" s="22"/>
    </row>
    <row r="92" spans="1:12" ht="14.25" x14ac:dyDescent="0.4">
      <c r="B92" s="22"/>
      <c r="C92" s="22"/>
    </row>
    <row r="93" spans="1:12" x14ac:dyDescent="0.4">
      <c r="B93" s="16" t="s">
        <v>10</v>
      </c>
      <c r="C93" s="16"/>
      <c r="D93" s="14"/>
      <c r="E93" s="36"/>
      <c r="F93" s="14"/>
      <c r="G93" s="15"/>
      <c r="H93" s="15"/>
      <c r="I93" s="15"/>
      <c r="J93" s="19"/>
      <c r="K93" s="11"/>
      <c r="L93" s="11"/>
    </row>
    <row r="94" spans="1:12" ht="43.9" customHeight="1" x14ac:dyDescent="0.4">
      <c r="B94" s="82" t="s">
        <v>101</v>
      </c>
      <c r="C94" s="82"/>
      <c r="D94" s="82"/>
      <c r="E94" s="82"/>
      <c r="F94" s="82"/>
      <c r="G94" s="82"/>
      <c r="H94" s="82"/>
      <c r="I94" s="82"/>
      <c r="J94" s="82"/>
    </row>
    <row r="96" spans="1:12" x14ac:dyDescent="0.4">
      <c r="B96" s="16" t="s">
        <v>11</v>
      </c>
      <c r="C96" s="16"/>
      <c r="D96" s="14"/>
      <c r="E96" s="36"/>
      <c r="F96" s="14"/>
      <c r="G96" s="15"/>
      <c r="H96" s="15"/>
      <c r="I96" s="15"/>
      <c r="J96" s="19"/>
      <c r="K96" s="11"/>
      <c r="L96" s="11"/>
    </row>
    <row r="97" spans="2:12" ht="29.65" customHeight="1" x14ac:dyDescent="0.4">
      <c r="B97" s="82" t="s">
        <v>102</v>
      </c>
      <c r="C97" s="82"/>
      <c r="D97" s="82"/>
      <c r="E97" s="82"/>
      <c r="F97" s="82"/>
      <c r="G97" s="82"/>
      <c r="H97" s="82"/>
      <c r="I97" s="82"/>
      <c r="J97" s="82"/>
    </row>
    <row r="99" spans="2:12" x14ac:dyDescent="0.4">
      <c r="B99" s="16" t="s">
        <v>12</v>
      </c>
      <c r="C99" s="16"/>
      <c r="D99" s="14"/>
      <c r="E99" s="36"/>
      <c r="F99" s="14"/>
      <c r="G99" s="15"/>
      <c r="H99" s="15"/>
      <c r="I99" s="15"/>
      <c r="J99" s="19"/>
      <c r="K99" s="11"/>
      <c r="L99" s="11"/>
    </row>
    <row r="100" spans="2:12" ht="45" customHeight="1" x14ac:dyDescent="0.4">
      <c r="B100" s="82" t="s">
        <v>103</v>
      </c>
      <c r="C100" s="82"/>
      <c r="D100" s="82"/>
      <c r="E100" s="82"/>
      <c r="F100" s="82"/>
      <c r="G100" s="82"/>
      <c r="H100" s="82"/>
      <c r="I100" s="82"/>
      <c r="J100" s="82"/>
    </row>
    <row r="102" spans="2:12" x14ac:dyDescent="0.4">
      <c r="B102" s="16" t="s">
        <v>13</v>
      </c>
      <c r="C102" s="16"/>
      <c r="D102" s="14"/>
      <c r="E102" s="36"/>
      <c r="F102" s="14"/>
      <c r="G102" s="15"/>
      <c r="H102" s="15"/>
      <c r="I102" s="15"/>
      <c r="J102" s="19"/>
      <c r="K102" s="11"/>
      <c r="L102" s="11"/>
    </row>
    <row r="103" spans="2:12" ht="48" customHeight="1" x14ac:dyDescent="0.4">
      <c r="B103" s="82" t="s">
        <v>104</v>
      </c>
      <c r="C103" s="82"/>
      <c r="D103" s="82"/>
      <c r="E103" s="82"/>
      <c r="F103" s="82"/>
      <c r="G103" s="82"/>
      <c r="H103" s="82"/>
      <c r="I103" s="82"/>
      <c r="J103" s="82"/>
    </row>
    <row r="105" spans="2:12" x14ac:dyDescent="0.4">
      <c r="B105" s="16" t="s">
        <v>14</v>
      </c>
      <c r="C105" s="16"/>
      <c r="D105" s="14"/>
      <c r="E105" s="36"/>
      <c r="F105" s="14"/>
      <c r="G105" s="15"/>
      <c r="H105" s="15"/>
      <c r="I105" s="15"/>
      <c r="J105" s="19"/>
      <c r="K105" s="11"/>
      <c r="L105" s="11"/>
    </row>
    <row r="106" spans="2:12" ht="60.75" customHeight="1" x14ac:dyDescent="0.4">
      <c r="B106" s="82" t="s">
        <v>105</v>
      </c>
      <c r="C106" s="82"/>
      <c r="D106" s="82"/>
      <c r="E106" s="82"/>
      <c r="F106" s="82"/>
      <c r="G106" s="82"/>
      <c r="H106" s="82"/>
      <c r="I106" s="82"/>
      <c r="J106" s="82"/>
    </row>
    <row r="108" spans="2:12" x14ac:dyDescent="0.4">
      <c r="B108" s="20" t="s">
        <v>15</v>
      </c>
      <c r="C108" s="20"/>
      <c r="D108" s="3"/>
      <c r="E108" s="30"/>
      <c r="F108" s="2"/>
      <c r="G108" s="2"/>
      <c r="H108" s="2"/>
      <c r="I108" s="10"/>
      <c r="J108" s="11"/>
      <c r="K108" s="11"/>
      <c r="L108" s="11"/>
    </row>
    <row r="110" spans="2:12" x14ac:dyDescent="0.4">
      <c r="B110" s="16" t="s">
        <v>16</v>
      </c>
      <c r="C110" s="16"/>
      <c r="D110" s="14"/>
      <c r="E110" s="36"/>
      <c r="F110" s="14"/>
      <c r="G110" s="15"/>
      <c r="H110" s="15"/>
      <c r="I110" s="15"/>
      <c r="J110" s="19"/>
      <c r="K110" s="11"/>
      <c r="L110" s="11"/>
    </row>
    <row r="114" spans="3:8" x14ac:dyDescent="0.4">
      <c r="C114" s="1" t="s">
        <v>106</v>
      </c>
      <c r="D114" s="61"/>
      <c r="E114" s="62" t="s">
        <v>113</v>
      </c>
      <c r="F114" s="61" t="s">
        <v>114</v>
      </c>
      <c r="G114" s="61" t="s">
        <v>117</v>
      </c>
    </row>
    <row r="115" spans="3:8" x14ac:dyDescent="0.4">
      <c r="D115" s="61" t="s">
        <v>109</v>
      </c>
      <c r="E115" s="62">
        <v>3373928031</v>
      </c>
      <c r="F115" s="61"/>
      <c r="G115" s="61"/>
    </row>
    <row r="116" spans="3:8" x14ac:dyDescent="0.4">
      <c r="D116" s="61" t="s">
        <v>110</v>
      </c>
      <c r="E116" s="62">
        <v>258484163</v>
      </c>
      <c r="F116" s="61"/>
      <c r="G116" s="61"/>
    </row>
    <row r="117" spans="3:8" x14ac:dyDescent="0.4">
      <c r="D117" s="61" t="s">
        <v>111</v>
      </c>
      <c r="E117" s="62">
        <v>306727007</v>
      </c>
      <c r="F117" s="61"/>
      <c r="G117" s="61"/>
    </row>
    <row r="118" spans="3:8" x14ac:dyDescent="0.4">
      <c r="D118" s="61" t="s">
        <v>112</v>
      </c>
      <c r="E118" s="62">
        <v>32645348</v>
      </c>
      <c r="F118" s="61"/>
      <c r="G118" s="61"/>
    </row>
    <row r="119" spans="3:8" x14ac:dyDescent="0.4">
      <c r="D119" s="61" t="s">
        <v>115</v>
      </c>
      <c r="E119" s="62">
        <f>SUM(E115:E118)</f>
        <v>3971784549</v>
      </c>
      <c r="F119" s="61">
        <v>828283901</v>
      </c>
      <c r="G119" s="73">
        <f>F119/E119</f>
        <v>0.20854200190907687</v>
      </c>
      <c r="H119" s="1" t="s">
        <v>116</v>
      </c>
    </row>
    <row r="120" spans="3:8" x14ac:dyDescent="0.4">
      <c r="D120" s="78"/>
      <c r="E120" s="77"/>
      <c r="F120" s="78"/>
      <c r="G120" s="79"/>
    </row>
    <row r="124" spans="3:8" x14ac:dyDescent="0.4">
      <c r="C124" s="1" t="s">
        <v>107</v>
      </c>
      <c r="D124" s="61"/>
      <c r="E124" s="62" t="s">
        <v>113</v>
      </c>
      <c r="F124" s="61" t="s">
        <v>114</v>
      </c>
      <c r="G124" s="61" t="s">
        <v>117</v>
      </c>
    </row>
    <row r="125" spans="3:8" x14ac:dyDescent="0.4">
      <c r="D125" s="61" t="s">
        <v>118</v>
      </c>
      <c r="E125" s="62">
        <v>1238167750</v>
      </c>
      <c r="F125" s="61"/>
      <c r="G125" s="61"/>
    </row>
    <row r="126" spans="3:8" x14ac:dyDescent="0.4">
      <c r="D126" s="61" t="s">
        <v>119</v>
      </c>
      <c r="E126" s="62">
        <v>50505855</v>
      </c>
      <c r="F126" s="61"/>
      <c r="G126" s="61"/>
    </row>
    <row r="127" spans="3:8" x14ac:dyDescent="0.4">
      <c r="D127" s="61" t="s">
        <v>120</v>
      </c>
      <c r="E127" s="62">
        <v>491462820</v>
      </c>
      <c r="F127" s="61"/>
      <c r="G127" s="61"/>
    </row>
    <row r="128" spans="3:8" x14ac:dyDescent="0.4">
      <c r="D128" s="61" t="s">
        <v>121</v>
      </c>
      <c r="E128" s="75">
        <v>63316334</v>
      </c>
      <c r="F128" s="61"/>
      <c r="G128" s="61"/>
    </row>
    <row r="129" spans="3:7" x14ac:dyDescent="0.4">
      <c r="D129" s="76" t="s">
        <v>115</v>
      </c>
      <c r="E129" s="62">
        <f>SUM(E125:E128)</f>
        <v>1843452759</v>
      </c>
      <c r="F129" s="61">
        <v>821210000</v>
      </c>
      <c r="G129" s="73">
        <f>F129/E129</f>
        <v>0.44547385116908222</v>
      </c>
    </row>
    <row r="130" spans="3:7" x14ac:dyDescent="0.4">
      <c r="D130" s="74"/>
      <c r="E130" s="77"/>
      <c r="F130" s="78"/>
      <c r="G130" s="79"/>
    </row>
    <row r="131" spans="3:7" x14ac:dyDescent="0.4">
      <c r="D131" s="74"/>
      <c r="E131" s="77"/>
      <c r="F131" s="78"/>
      <c r="G131" s="79"/>
    </row>
    <row r="133" spans="3:7" x14ac:dyDescent="0.4">
      <c r="C133" s="1" t="s">
        <v>38</v>
      </c>
      <c r="D133" s="61"/>
      <c r="E133" s="62" t="s">
        <v>113</v>
      </c>
      <c r="F133" s="61" t="s">
        <v>114</v>
      </c>
      <c r="G133" s="61" t="s">
        <v>117</v>
      </c>
    </row>
    <row r="134" spans="3:7" x14ac:dyDescent="0.4">
      <c r="D134" s="76" t="s">
        <v>122</v>
      </c>
      <c r="E134" s="62">
        <v>613285555</v>
      </c>
      <c r="F134" s="61"/>
      <c r="G134" s="61"/>
    </row>
    <row r="135" spans="3:7" x14ac:dyDescent="0.4">
      <c r="D135" s="76" t="s">
        <v>123</v>
      </c>
      <c r="E135" s="62">
        <v>5394250953</v>
      </c>
      <c r="F135" s="61"/>
      <c r="G135" s="61"/>
    </row>
    <row r="136" spans="3:7" x14ac:dyDescent="0.4">
      <c r="D136" s="76" t="s">
        <v>124</v>
      </c>
      <c r="E136" s="62">
        <v>1798054096</v>
      </c>
      <c r="F136" s="61"/>
      <c r="G136" s="61"/>
    </row>
    <row r="137" spans="3:7" x14ac:dyDescent="0.4">
      <c r="D137" s="76" t="s">
        <v>125</v>
      </c>
      <c r="E137" s="75">
        <v>1077171076</v>
      </c>
      <c r="F137" s="61"/>
      <c r="G137" s="61"/>
    </row>
    <row r="138" spans="3:7" x14ac:dyDescent="0.4">
      <c r="D138" s="76" t="s">
        <v>115</v>
      </c>
      <c r="E138" s="62">
        <f>SUM(E134:E137)</f>
        <v>8882761680</v>
      </c>
      <c r="F138" s="61">
        <v>965000000</v>
      </c>
      <c r="G138" s="73">
        <f>F138/E138</f>
        <v>0.10863738494445345</v>
      </c>
    </row>
    <row r="147" spans="3:7" x14ac:dyDescent="0.4">
      <c r="C147" s="1" t="s">
        <v>108</v>
      </c>
      <c r="D147" s="61"/>
      <c r="E147" s="62" t="s">
        <v>113</v>
      </c>
      <c r="F147" s="61" t="s">
        <v>114</v>
      </c>
      <c r="G147" s="61" t="s">
        <v>117</v>
      </c>
    </row>
    <row r="148" spans="3:7" x14ac:dyDescent="0.4">
      <c r="D148" s="61" t="s">
        <v>126</v>
      </c>
      <c r="E148" s="62">
        <v>8333896659</v>
      </c>
      <c r="F148" s="61"/>
      <c r="G148" s="61"/>
    </row>
    <row r="149" spans="3:7" x14ac:dyDescent="0.4">
      <c r="D149" s="61" t="s">
        <v>127</v>
      </c>
      <c r="E149" s="62">
        <v>2399728882</v>
      </c>
      <c r="F149" s="61"/>
      <c r="G149" s="61"/>
    </row>
    <row r="150" spans="3:7" x14ac:dyDescent="0.4">
      <c r="D150" s="61" t="s">
        <v>128</v>
      </c>
      <c r="E150" s="62">
        <v>1807586511</v>
      </c>
      <c r="F150" s="61"/>
      <c r="G150" s="61"/>
    </row>
    <row r="151" spans="3:7" x14ac:dyDescent="0.4">
      <c r="D151" s="61" t="s">
        <v>112</v>
      </c>
      <c r="E151" s="75">
        <v>688168266</v>
      </c>
      <c r="F151" s="61"/>
      <c r="G151" s="61"/>
    </row>
    <row r="152" spans="3:7" x14ac:dyDescent="0.4">
      <c r="D152" s="76" t="s">
        <v>115</v>
      </c>
      <c r="E152" s="62">
        <f>SUM(E148:E151)</f>
        <v>13229380318</v>
      </c>
      <c r="F152" s="61">
        <v>1520000000</v>
      </c>
      <c r="G152" s="73">
        <f>F152/E152</f>
        <v>0.11489578222585951</v>
      </c>
    </row>
    <row r="160" spans="3:7" x14ac:dyDescent="0.4">
      <c r="C160" s="80"/>
      <c r="D160" s="80" t="s">
        <v>129</v>
      </c>
    </row>
    <row r="161" spans="3:12" x14ac:dyDescent="0.4">
      <c r="C161" s="80" t="s">
        <v>60</v>
      </c>
      <c r="D161" s="81">
        <v>28.4</v>
      </c>
    </row>
    <row r="162" spans="3:12" x14ac:dyDescent="0.4">
      <c r="C162" s="80" t="s">
        <v>108</v>
      </c>
      <c r="D162" s="81">
        <v>38.6</v>
      </c>
      <c r="E162" s="34" t="s">
        <v>130</v>
      </c>
    </row>
    <row r="163" spans="3:12" x14ac:dyDescent="0.4">
      <c r="C163" s="80" t="s">
        <v>106</v>
      </c>
      <c r="D163" s="81">
        <v>21</v>
      </c>
    </row>
    <row r="164" spans="3:12" x14ac:dyDescent="0.4">
      <c r="C164" s="80" t="s">
        <v>107</v>
      </c>
      <c r="D164" s="81">
        <v>12.7</v>
      </c>
    </row>
    <row r="166" spans="3:12" ht="32.25" customHeight="1" x14ac:dyDescent="0.4">
      <c r="C166" s="83" t="s">
        <v>131</v>
      </c>
      <c r="D166" s="83"/>
      <c r="E166" s="83"/>
      <c r="F166" s="83"/>
      <c r="G166" s="83"/>
      <c r="H166" s="83"/>
      <c r="I166" s="83"/>
      <c r="J166" s="83"/>
      <c r="K166" s="83"/>
      <c r="L166" s="83"/>
    </row>
  </sheetData>
  <mergeCells count="20">
    <mergeCell ref="B7:J7"/>
    <mergeCell ref="B12:J12"/>
    <mergeCell ref="B11:J11"/>
    <mergeCell ref="B13:J13"/>
    <mergeCell ref="B65:J65"/>
    <mergeCell ref="B68:J68"/>
    <mergeCell ref="B70:J70"/>
    <mergeCell ref="B69:J69"/>
    <mergeCell ref="B71:J71"/>
    <mergeCell ref="B72:J72"/>
    <mergeCell ref="B100:J100"/>
    <mergeCell ref="B103:J103"/>
    <mergeCell ref="B106:J106"/>
    <mergeCell ref="C166:L166"/>
    <mergeCell ref="B75:J75"/>
    <mergeCell ref="B77:J77"/>
    <mergeCell ref="B83:J83"/>
    <mergeCell ref="B94:J94"/>
    <mergeCell ref="B97:J97"/>
    <mergeCell ref="B86:J8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2018-05-06T12:27:31Z</dcterms:modified>
</cp:coreProperties>
</file>