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5C598CA1-5AFF-4248-98E0-D9A94F525A92}" xr6:coauthVersionLast="32" xr6:coauthVersionMax="32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128" i="1" l="1"/>
  <c r="E127" i="1"/>
  <c r="E126" i="1"/>
  <c r="E122" i="1"/>
  <c r="E116" i="1"/>
  <c r="E118" i="1"/>
  <c r="E117" i="1"/>
  <c r="E112" i="1"/>
  <c r="E111" i="1"/>
  <c r="E110" i="1"/>
  <c r="E109" i="1"/>
  <c r="J48" i="1" l="1"/>
  <c r="J49" i="1"/>
  <c r="J50" i="1"/>
  <c r="J47" i="1"/>
  <c r="I48" i="1" l="1"/>
  <c r="I49" i="1"/>
  <c r="I50" i="1"/>
  <c r="I47" i="1"/>
  <c r="H48" i="1"/>
  <c r="H49" i="1"/>
  <c r="H50" i="1"/>
  <c r="H47" i="1"/>
  <c r="B84" i="2"/>
  <c r="B85" i="2" s="1"/>
  <c r="B86" i="2" s="1"/>
  <c r="B87" i="2" s="1"/>
  <c r="B88" i="2" s="1"/>
  <c r="B89" i="2" s="1"/>
  <c r="B90" i="2" s="1"/>
  <c r="B91" i="2" s="1"/>
  <c r="B92" i="2" s="1"/>
  <c r="F84" i="2"/>
  <c r="F85" i="2" s="1"/>
  <c r="F86" i="2" s="1"/>
  <c r="F87" i="2" s="1"/>
  <c r="F88" i="2" s="1"/>
  <c r="F89" i="2" s="1"/>
  <c r="F90" i="2" s="1"/>
  <c r="F91" i="2" s="1"/>
  <c r="F92" i="2" s="1"/>
  <c r="D18" i="1"/>
  <c r="D19" i="1" s="1"/>
  <c r="D20" i="1" s="1"/>
  <c r="D21" i="1" s="1"/>
  <c r="D22" i="1" s="1"/>
  <c r="D23" i="1" s="1"/>
  <c r="D24" i="1" s="1"/>
  <c r="I92" i="2"/>
  <c r="H93" i="2"/>
  <c r="E92" i="2"/>
  <c r="D93" i="2"/>
  <c r="L78" i="2"/>
  <c r="K79" i="2"/>
  <c r="I78" i="2"/>
  <c r="H79" i="2"/>
  <c r="F70" i="2"/>
  <c r="F71" i="2" s="1"/>
  <c r="F72" i="2" s="1"/>
  <c r="F73" i="2" s="1"/>
  <c r="F74" i="2" s="1"/>
  <c r="F75" i="2" s="1"/>
  <c r="F76" i="2" s="1"/>
  <c r="F77" i="2" s="1"/>
  <c r="F78" i="2" s="1"/>
  <c r="E78" i="2"/>
  <c r="D79" i="2"/>
  <c r="B70" i="2"/>
  <c r="B71" i="2" s="1"/>
  <c r="B72" i="2" s="1"/>
  <c r="B73" i="2" s="1"/>
  <c r="B74" i="2" s="1"/>
  <c r="B75" i="2" s="1"/>
  <c r="B76" i="2" s="1"/>
  <c r="B77" i="2" s="1"/>
  <c r="B78" i="2" s="1"/>
  <c r="M64" i="2"/>
  <c r="I64" i="2"/>
  <c r="E64" i="2"/>
  <c r="L65" i="2"/>
  <c r="H65" i="2"/>
  <c r="D65" i="2"/>
  <c r="J56" i="2"/>
  <c r="J57" i="2" s="1"/>
  <c r="J58" i="2" s="1"/>
  <c r="J59" i="2" s="1"/>
  <c r="J60" i="2" s="1"/>
  <c r="J61" i="2" s="1"/>
  <c r="J62" i="2" s="1"/>
  <c r="J63" i="2" s="1"/>
  <c r="J64" i="2" s="1"/>
  <c r="F56" i="2"/>
  <c r="F57" i="2" s="1"/>
  <c r="F58" i="2" s="1"/>
  <c r="F59" i="2" s="1"/>
  <c r="F60" i="2" s="1"/>
  <c r="F61" i="2" s="1"/>
  <c r="F62" i="2" s="1"/>
  <c r="F63" i="2" s="1"/>
  <c r="F64" i="2" s="1"/>
  <c r="B56" i="2"/>
  <c r="B57" i="2" s="1"/>
  <c r="B58" i="2" s="1"/>
  <c r="B59" i="2" s="1"/>
  <c r="B60" i="2" s="1"/>
  <c r="B61" i="2" s="1"/>
  <c r="B62" i="2" s="1"/>
  <c r="B63" i="2" s="1"/>
  <c r="B64" i="2" s="1"/>
  <c r="I65" i="2" l="1"/>
  <c r="E79" i="2"/>
  <c r="E65" i="2"/>
  <c r="I79" i="2"/>
  <c r="L79" i="2"/>
  <c r="I93" i="2"/>
  <c r="E93" i="2"/>
  <c r="M65" i="2"/>
</calcChain>
</file>

<file path=xl/sharedStrings.xml><?xml version="1.0" encoding="utf-8"?>
<sst xmlns="http://schemas.openxmlformats.org/spreadsheetml/2006/main" count="408" uniqueCount="242">
  <si>
    <t>建国大业</t>
    <phoneticPr fontId="1" type="noConversion"/>
  </si>
  <si>
    <t>票房</t>
    <phoneticPr fontId="1" type="noConversion"/>
  </si>
  <si>
    <t>十月围城</t>
    <phoneticPr fontId="1" type="noConversion"/>
  </si>
  <si>
    <t>赤壁 下</t>
    <phoneticPr fontId="1" type="noConversion"/>
  </si>
  <si>
    <t>风声</t>
    <phoneticPr fontId="1" type="noConversion"/>
  </si>
  <si>
    <t>南京！南京！</t>
    <phoneticPr fontId="1" type="noConversion"/>
  </si>
  <si>
    <t>变形金刚2</t>
    <phoneticPr fontId="1" type="noConversion"/>
  </si>
  <si>
    <t>冰川时代3</t>
    <phoneticPr fontId="1" type="noConversion"/>
  </si>
  <si>
    <t>哈利波特与混血王子</t>
    <phoneticPr fontId="1" type="noConversion"/>
  </si>
  <si>
    <t>阿凡达</t>
    <phoneticPr fontId="1" type="noConversion"/>
  </si>
  <si>
    <t>让子弹飞</t>
    <phoneticPr fontId="1" type="noConversion"/>
  </si>
  <si>
    <t>唐山大地震</t>
    <phoneticPr fontId="1" type="noConversion"/>
  </si>
  <si>
    <t>非诚勿扰2</t>
    <phoneticPr fontId="1" type="noConversion"/>
  </si>
  <si>
    <t>盗梦空间</t>
    <phoneticPr fontId="1" type="noConversion"/>
  </si>
  <si>
    <t>爱丽丝梦游仙境</t>
    <phoneticPr fontId="1" type="noConversion"/>
  </si>
  <si>
    <t>死亡圣器 上</t>
    <phoneticPr fontId="1" type="noConversion"/>
  </si>
  <si>
    <t>叶问2</t>
    <phoneticPr fontId="1" type="noConversion"/>
  </si>
  <si>
    <t>敢死队</t>
    <phoneticPr fontId="1" type="noConversion"/>
  </si>
  <si>
    <t>国产</t>
    <phoneticPr fontId="1" type="noConversion"/>
  </si>
  <si>
    <t>通天帝国</t>
    <phoneticPr fontId="1" type="noConversion"/>
  </si>
  <si>
    <t>变形金刚3</t>
    <phoneticPr fontId="1" type="noConversion"/>
  </si>
  <si>
    <t>功夫熊猫2</t>
    <phoneticPr fontId="1" type="noConversion"/>
  </si>
  <si>
    <t>金陵十三钗</t>
    <phoneticPr fontId="1" type="noConversion"/>
  </si>
  <si>
    <t>龙门飞甲</t>
    <phoneticPr fontId="1" type="noConversion"/>
  </si>
  <si>
    <t>加勒比海盗4</t>
    <phoneticPr fontId="1" type="noConversion"/>
  </si>
  <si>
    <t>死亡圣器 下</t>
    <phoneticPr fontId="1" type="noConversion"/>
  </si>
  <si>
    <t>建党伟业</t>
    <phoneticPr fontId="1" type="noConversion"/>
  </si>
  <si>
    <t>失恋33天</t>
    <phoneticPr fontId="1" type="noConversion"/>
  </si>
  <si>
    <t>蓝精灵</t>
    <phoneticPr fontId="1" type="noConversion"/>
  </si>
  <si>
    <t>速度与激情5</t>
    <phoneticPr fontId="1" type="noConversion"/>
  </si>
  <si>
    <t>泰囧</t>
    <phoneticPr fontId="1" type="noConversion"/>
  </si>
  <si>
    <t>泰坦尼克号3D</t>
    <phoneticPr fontId="1" type="noConversion"/>
  </si>
  <si>
    <t>十二生肖</t>
    <phoneticPr fontId="1" type="noConversion"/>
  </si>
  <si>
    <t>画皮2</t>
    <phoneticPr fontId="1" type="noConversion"/>
  </si>
  <si>
    <t>碟中谍4</t>
    <phoneticPr fontId="1" type="noConversion"/>
  </si>
  <si>
    <t>复仇者联盟</t>
    <phoneticPr fontId="1" type="noConversion"/>
  </si>
  <si>
    <t>少年派</t>
    <phoneticPr fontId="1" type="noConversion"/>
  </si>
  <si>
    <t>黑衣人3</t>
    <phoneticPr fontId="1" type="noConversion"/>
  </si>
  <si>
    <t>冰川时代4</t>
    <phoneticPr fontId="1" type="noConversion"/>
  </si>
  <si>
    <t>地心历险记2</t>
    <phoneticPr fontId="1" type="noConversion"/>
  </si>
  <si>
    <t>西游降魔</t>
    <phoneticPr fontId="1" type="noConversion"/>
  </si>
  <si>
    <t>钢铁侠3</t>
    <phoneticPr fontId="1" type="noConversion"/>
  </si>
  <si>
    <t>致青春</t>
    <phoneticPr fontId="1" type="noConversion"/>
  </si>
  <si>
    <t>环太平洋</t>
    <phoneticPr fontId="1" type="noConversion"/>
  </si>
  <si>
    <t>神都龙王</t>
    <phoneticPr fontId="1" type="noConversion"/>
  </si>
  <si>
    <t>中国合伙人</t>
    <phoneticPr fontId="1" type="noConversion"/>
  </si>
  <si>
    <t>警察故事2013</t>
    <phoneticPr fontId="1" type="noConversion"/>
  </si>
  <si>
    <t>北京遇上西雅图</t>
    <phoneticPr fontId="1" type="noConversion"/>
  </si>
  <si>
    <t>小时代</t>
    <phoneticPr fontId="1" type="noConversion"/>
  </si>
  <si>
    <t>变形金刚4</t>
    <phoneticPr fontId="1" type="noConversion"/>
  </si>
  <si>
    <t>大闹天宫</t>
    <phoneticPr fontId="1" type="noConversion"/>
  </si>
  <si>
    <t>智取威虎山</t>
    <phoneticPr fontId="1" type="noConversion"/>
  </si>
  <si>
    <t>星际穿越</t>
    <phoneticPr fontId="1" type="noConversion"/>
  </si>
  <si>
    <t>X战警</t>
    <phoneticPr fontId="1" type="noConversion"/>
  </si>
  <si>
    <t>美国队长2</t>
    <phoneticPr fontId="1" type="noConversion"/>
  </si>
  <si>
    <t>猩球崛起2</t>
    <phoneticPr fontId="1" type="noConversion"/>
  </si>
  <si>
    <t>爸爸去哪儿</t>
    <phoneticPr fontId="1" type="noConversion"/>
  </si>
  <si>
    <t>分手大师</t>
    <phoneticPr fontId="1" type="noConversion"/>
  </si>
  <si>
    <t>速度与激情7</t>
    <phoneticPr fontId="1" type="noConversion"/>
  </si>
  <si>
    <t>捉妖记</t>
    <phoneticPr fontId="1" type="noConversion"/>
  </si>
  <si>
    <t>寻龙诀</t>
    <phoneticPr fontId="1" type="noConversion"/>
  </si>
  <si>
    <t>港囧</t>
    <phoneticPr fontId="1" type="noConversion"/>
  </si>
  <si>
    <t>复仇者联盟2</t>
    <phoneticPr fontId="1" type="noConversion"/>
  </si>
  <si>
    <t>夏洛特烦恼</t>
    <phoneticPr fontId="1" type="noConversion"/>
  </si>
  <si>
    <t>侏罗纪世界</t>
    <phoneticPr fontId="1" type="noConversion"/>
  </si>
  <si>
    <t>煎饼侠</t>
    <phoneticPr fontId="1" type="noConversion"/>
  </si>
  <si>
    <t>澳门风云2</t>
    <phoneticPr fontId="1" type="noConversion"/>
  </si>
  <si>
    <t>大圣归来</t>
    <phoneticPr fontId="1" type="noConversion"/>
  </si>
  <si>
    <t>美人鱼</t>
    <phoneticPr fontId="1" type="noConversion"/>
  </si>
  <si>
    <t>疯狂动物城</t>
    <phoneticPr fontId="1" type="noConversion"/>
  </si>
  <si>
    <t>魔兽世界</t>
    <phoneticPr fontId="1" type="noConversion"/>
  </si>
  <si>
    <t>美国队长3</t>
    <phoneticPr fontId="1" type="noConversion"/>
  </si>
  <si>
    <t>三打白骨精</t>
    <phoneticPr fontId="1" type="noConversion"/>
  </si>
  <si>
    <t>湄公河行动</t>
    <phoneticPr fontId="1" type="noConversion"/>
  </si>
  <si>
    <t>长城</t>
    <phoneticPr fontId="1" type="noConversion"/>
  </si>
  <si>
    <t>澳门风云3</t>
    <phoneticPr fontId="1" type="noConversion"/>
  </si>
  <si>
    <t>盗墓笔记</t>
    <phoneticPr fontId="1" type="noConversion"/>
  </si>
  <si>
    <t>功夫熊猫3</t>
    <phoneticPr fontId="1" type="noConversion"/>
  </si>
  <si>
    <t>三枪拍案惊奇</t>
    <phoneticPr fontId="1" type="noConversion"/>
  </si>
  <si>
    <t>中国电影</t>
    <phoneticPr fontId="1" type="noConversion"/>
  </si>
  <si>
    <t>华录百纳</t>
    <phoneticPr fontId="1" type="noConversion"/>
  </si>
  <si>
    <t>上海电影</t>
    <phoneticPr fontId="1" type="noConversion"/>
  </si>
  <si>
    <t>华谊兄弟</t>
    <phoneticPr fontId="1" type="noConversion"/>
  </si>
  <si>
    <t>制作公司（A股有关）</t>
    <phoneticPr fontId="1" type="noConversion"/>
  </si>
  <si>
    <t>发行公司（A股有关）</t>
    <phoneticPr fontId="1" type="noConversion"/>
  </si>
  <si>
    <t>幸福蓝海</t>
    <phoneticPr fontId="1" type="noConversion"/>
  </si>
  <si>
    <t>完美世界</t>
    <phoneticPr fontId="1" type="noConversion"/>
  </si>
  <si>
    <t>光线传媒</t>
    <phoneticPr fontId="1" type="noConversion"/>
  </si>
  <si>
    <t>欢瑞世纪</t>
    <phoneticPr fontId="1" type="noConversion"/>
  </si>
  <si>
    <t>私人订制</t>
    <phoneticPr fontId="1" type="noConversion"/>
  </si>
  <si>
    <t>心花路放</t>
    <phoneticPr fontId="1" type="noConversion"/>
  </si>
  <si>
    <t>唐德影视</t>
    <phoneticPr fontId="1" type="noConversion"/>
  </si>
  <si>
    <t>奥飞娱乐</t>
    <phoneticPr fontId="1" type="noConversion"/>
  </si>
  <si>
    <t>战狼2</t>
    <phoneticPr fontId="1" type="noConversion"/>
  </si>
  <si>
    <t>羞羞的铁拳</t>
    <phoneticPr fontId="1" type="noConversion"/>
  </si>
  <si>
    <t>前任3</t>
    <phoneticPr fontId="1" type="noConversion"/>
  </si>
  <si>
    <t>功夫瑜伽</t>
    <phoneticPr fontId="1" type="noConversion"/>
  </si>
  <si>
    <t>西游伏妖篇</t>
    <phoneticPr fontId="1" type="noConversion"/>
  </si>
  <si>
    <t>芳华</t>
    <phoneticPr fontId="1" type="noConversion"/>
  </si>
  <si>
    <t>捷成股份</t>
    <phoneticPr fontId="1" type="noConversion"/>
  </si>
  <si>
    <t>中国电影</t>
    <phoneticPr fontId="1" type="noConversion"/>
  </si>
  <si>
    <t>北京文化</t>
    <phoneticPr fontId="1" type="noConversion"/>
  </si>
  <si>
    <t>万达影视</t>
    <phoneticPr fontId="1" type="noConversion"/>
  </si>
  <si>
    <t>横店影视</t>
    <phoneticPr fontId="1" type="noConversion"/>
  </si>
  <si>
    <t>上海电影</t>
    <phoneticPr fontId="1" type="noConversion"/>
  </si>
  <si>
    <t>华谊兄弟</t>
    <phoneticPr fontId="1" type="noConversion"/>
  </si>
  <si>
    <t>华策影视</t>
    <phoneticPr fontId="1" type="noConversion"/>
  </si>
  <si>
    <t>金逸影视</t>
    <phoneticPr fontId="1" type="noConversion"/>
  </si>
  <si>
    <r>
      <rPr>
        <sz val="11"/>
        <color rgb="FF000000"/>
        <rFont val="宋体"/>
        <family val="3"/>
        <charset val="134"/>
      </rPr>
      <t>第一题</t>
    </r>
  </si>
  <si>
    <r>
      <rPr>
        <sz val="11"/>
        <color rgb="FF000000"/>
        <rFont val="宋体"/>
        <family val="3"/>
        <charset val="134"/>
      </rPr>
      <t>产业链要由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宋体"/>
        <family val="3"/>
        <charset val="134"/>
      </rPr>
      <t>制片商</t>
    </r>
    <r>
      <rPr>
        <sz val="11"/>
        <color rgb="FF000000"/>
        <rFont val="Arial"/>
        <family val="2"/>
      </rPr>
      <t>—</t>
    </r>
    <r>
      <rPr>
        <sz val="11"/>
        <color rgb="FF000000"/>
        <rFont val="宋体"/>
        <family val="3"/>
        <charset val="134"/>
      </rPr>
      <t>发行商</t>
    </r>
    <r>
      <rPr>
        <sz val="11"/>
        <color rgb="FF000000"/>
        <rFont val="Arial"/>
        <family val="2"/>
      </rPr>
      <t>—</t>
    </r>
    <r>
      <rPr>
        <sz val="11"/>
        <color rgb="FF000000"/>
        <rFont val="宋体"/>
        <family val="3"/>
        <charset val="134"/>
      </rPr>
      <t>院线</t>
    </r>
    <r>
      <rPr>
        <sz val="11"/>
        <color rgb="FF000000"/>
        <rFont val="Arial"/>
        <family val="2"/>
      </rPr>
      <t>—</t>
    </r>
    <r>
      <rPr>
        <sz val="11"/>
        <color rgb="FF000000"/>
        <rFont val="宋体"/>
        <family val="3"/>
        <charset val="134"/>
      </rPr>
      <t>影院构成</t>
    </r>
  </si>
  <si>
    <r>
      <rPr>
        <sz val="11"/>
        <color rgb="FF000000"/>
        <rFont val="宋体"/>
        <family val="3"/>
        <charset val="134"/>
      </rPr>
      <t>总票房的</t>
    </r>
    <r>
      <rPr>
        <sz val="11"/>
        <color rgb="FF000000"/>
        <rFont val="Arial"/>
        <family val="2"/>
      </rPr>
      <t>5%</t>
    </r>
    <r>
      <rPr>
        <sz val="11"/>
        <color rgb="FF000000"/>
        <rFont val="宋体"/>
        <family val="3"/>
        <charset val="134"/>
      </rPr>
      <t>先缴纳国家电影专项资金，以及相关税费</t>
    </r>
    <r>
      <rPr>
        <sz val="11"/>
        <color rgb="FF000000"/>
        <rFont val="Arial"/>
        <family val="2"/>
      </rPr>
      <t>3.3%</t>
    </r>
    <r>
      <rPr>
        <sz val="11"/>
        <color rgb="FF000000"/>
        <rFont val="宋体"/>
        <family val="3"/>
        <charset val="134"/>
      </rPr>
      <t>，剩下的为可分账票房，其中制作商</t>
    </r>
    <r>
      <rPr>
        <sz val="11"/>
        <color rgb="FF000000"/>
        <rFont val="Arial"/>
        <family val="2"/>
      </rPr>
      <t>33%</t>
    </r>
    <r>
      <rPr>
        <sz val="11"/>
        <color rgb="FF000000"/>
        <rFont val="宋体"/>
        <family val="3"/>
        <charset val="134"/>
      </rPr>
      <t>，发行商</t>
    </r>
    <r>
      <rPr>
        <sz val="11"/>
        <color rgb="FF000000"/>
        <rFont val="Arial"/>
        <family val="2"/>
      </rPr>
      <t>10%</t>
    </r>
    <r>
      <rPr>
        <sz val="11"/>
        <color rgb="FF000000"/>
        <rFont val="宋体"/>
        <family val="3"/>
        <charset val="134"/>
      </rPr>
      <t>，院线占</t>
    </r>
    <r>
      <rPr>
        <sz val="11"/>
        <color rgb="FF000000"/>
        <rFont val="Arial"/>
        <family val="2"/>
      </rPr>
      <t>7%</t>
    </r>
    <r>
      <rPr>
        <sz val="11"/>
        <color rgb="FF000000"/>
        <rFont val="宋体"/>
        <family val="3"/>
        <charset val="134"/>
      </rPr>
      <t>，影院</t>
    </r>
    <r>
      <rPr>
        <sz val="11"/>
        <color rgb="FF000000"/>
        <rFont val="Arial"/>
        <family val="2"/>
      </rPr>
      <t>50%</t>
    </r>
  </si>
  <si>
    <r>
      <rPr>
        <sz val="11"/>
        <color rgb="FF000000"/>
        <rFont val="宋体"/>
        <family val="3"/>
        <charset val="134"/>
      </rPr>
      <t>（资料来源：万达院线招股说明书</t>
    </r>
    <r>
      <rPr>
        <sz val="11"/>
        <color rgb="FF000000"/>
        <rFont val="Arial"/>
        <family val="2"/>
      </rPr>
      <t>+</t>
    </r>
    <r>
      <rPr>
        <sz val="11"/>
        <color rgb="FF000000"/>
        <rFont val="宋体"/>
        <family val="3"/>
        <charset val="134"/>
      </rPr>
      <t>知乎）</t>
    </r>
  </si>
  <si>
    <r>
      <rPr>
        <sz val="11"/>
        <color rgb="FF000000"/>
        <rFont val="宋体"/>
        <family val="3"/>
        <charset val="134"/>
      </rPr>
      <t>第二题</t>
    </r>
  </si>
  <si>
    <r>
      <rPr>
        <sz val="11"/>
        <color rgb="FF000000"/>
        <rFont val="宋体"/>
        <family val="3"/>
        <charset val="134"/>
      </rPr>
      <t>华谊兄弟是影视制作</t>
    </r>
    <r>
      <rPr>
        <sz val="11"/>
        <color rgb="FF000000"/>
        <rFont val="Arial"/>
        <family val="2"/>
      </rPr>
      <t>+</t>
    </r>
    <r>
      <rPr>
        <sz val="11"/>
        <color rgb="FF000000"/>
        <rFont val="宋体"/>
        <family val="3"/>
        <charset val="134"/>
      </rPr>
      <t>经纪公司，靠内容赚钱，主要的成本支出为人力成本（演员、导演等），业绩有很高的弹性特征</t>
    </r>
  </si>
  <si>
    <r>
      <rPr>
        <sz val="11"/>
        <color rgb="FF000000"/>
        <rFont val="宋体"/>
        <family val="3"/>
        <charset val="134"/>
      </rPr>
      <t>万达电影是院线</t>
    </r>
    <r>
      <rPr>
        <sz val="11"/>
        <color rgb="FF000000"/>
        <rFont val="Arial"/>
        <family val="2"/>
      </rPr>
      <t>+</t>
    </r>
    <r>
      <rPr>
        <sz val="11"/>
        <color rgb="FF000000"/>
        <rFont val="宋体"/>
        <family val="3"/>
        <charset val="134"/>
      </rPr>
      <t>影院，本质上是渠道公司，主要的支出为固定投资（折旧、租金等），业绩的稳定性相对较高</t>
    </r>
  </si>
  <si>
    <r>
      <rPr>
        <sz val="11"/>
        <color rgb="FF000000"/>
        <rFont val="宋体"/>
        <family val="3"/>
        <charset val="134"/>
      </rPr>
      <t>前者是典型的轻资产公司（不过目前也投资了</t>
    </r>
    <r>
      <rPr>
        <sz val="11"/>
        <color rgb="FF000000"/>
        <rFont val="Arial"/>
        <family val="2"/>
      </rPr>
      <t>19</t>
    </r>
    <r>
      <rPr>
        <sz val="11"/>
        <color rgb="FF000000"/>
        <rFont val="宋体"/>
        <family val="3"/>
        <charset val="134"/>
      </rPr>
      <t>家影院），后者为重资产公司（目前广告</t>
    </r>
    <r>
      <rPr>
        <sz val="11"/>
        <color rgb="FF000000"/>
        <rFont val="Arial"/>
        <family val="2"/>
      </rPr>
      <t>+</t>
    </r>
    <r>
      <rPr>
        <sz val="11"/>
        <color rgb="FF000000"/>
        <rFont val="宋体"/>
        <family val="3"/>
        <charset val="134"/>
      </rPr>
      <t>商品销售也可以占到收入的</t>
    </r>
    <r>
      <rPr>
        <sz val="11"/>
        <color rgb="FF000000"/>
        <rFont val="Arial"/>
        <family val="2"/>
      </rPr>
      <t>27%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</si>
  <si>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第三题</t>
    </r>
  </si>
  <si>
    <r>
      <rPr>
        <sz val="11"/>
        <color rgb="FF000000"/>
        <rFont val="宋体"/>
        <family val="3"/>
        <charset val="134"/>
      </rPr>
      <t>票房靠前的国产电影背后的</t>
    </r>
    <r>
      <rPr>
        <sz val="11"/>
        <color rgb="FF000000"/>
        <rFont val="Arial"/>
        <family val="2"/>
      </rPr>
      <t>A</t>
    </r>
    <r>
      <rPr>
        <sz val="11"/>
        <color rgb="FF000000"/>
        <rFont val="宋体"/>
        <family val="3"/>
        <charset val="134"/>
      </rPr>
      <t>股公司主要有：中国电影、华谊兄弟、光线传媒、上海电影、捷成股份等，具体可参看表</t>
    </r>
    <r>
      <rPr>
        <sz val="11"/>
        <color rgb="FF000000"/>
        <rFont val="Arial"/>
        <family val="2"/>
      </rPr>
      <t>2</t>
    </r>
    <phoneticPr fontId="1" type="noConversion"/>
  </si>
  <si>
    <r>
      <rPr>
        <sz val="11"/>
        <color theme="1"/>
        <rFont val="宋体"/>
        <family val="2"/>
      </rPr>
      <t>年度</t>
    </r>
    <phoneticPr fontId="1" type="noConversion"/>
  </si>
  <si>
    <r>
      <rPr>
        <sz val="11"/>
        <color theme="1"/>
        <rFont val="宋体"/>
        <family val="2"/>
      </rPr>
      <t>前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2"/>
      </rPr>
      <t>票房国产数量</t>
    </r>
    <phoneticPr fontId="1" type="noConversion"/>
  </si>
  <si>
    <r>
      <rPr>
        <sz val="11"/>
        <color theme="1"/>
        <rFont val="宋体"/>
        <family val="2"/>
      </rPr>
      <t>占前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2"/>
      </rPr>
      <t>票房比例</t>
    </r>
    <phoneticPr fontId="1" type="noConversion"/>
  </si>
  <si>
    <r>
      <rPr>
        <sz val="11"/>
        <color rgb="FF000000"/>
        <rFont val="宋体"/>
        <family val="3"/>
        <charset val="134"/>
      </rPr>
      <t>第四题</t>
    </r>
  </si>
  <si>
    <r>
      <rPr>
        <sz val="11"/>
        <color rgb="FF000000"/>
        <rFont val="宋体"/>
        <family val="3"/>
        <charset val="134"/>
      </rPr>
      <t>①近几年推出的影片质量明显不如以前，豆瓣评分算是一个参考角度</t>
    </r>
  </si>
  <si>
    <r>
      <rPr>
        <sz val="11"/>
        <color rgb="FF000000"/>
        <rFont val="宋体"/>
        <family val="3"/>
        <charset val="134"/>
      </rPr>
      <t>②头部明星开始独自成立工作室、导演、明星的各种薪酬费用大幅上涨，制作公司利润承压</t>
    </r>
  </si>
  <si>
    <r>
      <rPr>
        <sz val="11"/>
        <color rgb="FF000000"/>
        <rFont val="宋体"/>
        <family val="3"/>
        <charset val="134"/>
      </rPr>
      <t>③中国电影至今没有形成稳定的制作能力，票房全靠爆款，爆款全靠黑马，大成本制作的往往都不及预期</t>
    </r>
  </si>
  <si>
    <r>
      <rPr>
        <sz val="11"/>
        <color rgb="FF000000"/>
        <rFont val="宋体"/>
        <family val="3"/>
        <charset val="134"/>
      </rPr>
      <t>第五题</t>
    </r>
  </si>
  <si>
    <r>
      <rPr>
        <sz val="11"/>
        <color rgb="FF000000"/>
        <rFont val="宋体"/>
        <family val="3"/>
        <charset val="134"/>
      </rPr>
      <t>①经历几年的高速增长，现在迎来调整也是情理之中吧（</t>
    </r>
    <r>
      <rPr>
        <sz val="11"/>
        <color rgb="FF000000"/>
        <rFont val="Arial"/>
        <family val="2"/>
      </rPr>
      <t>17</t>
    </r>
    <r>
      <rPr>
        <sz val="11"/>
        <color rgb="FF000000"/>
        <rFont val="宋体"/>
        <family val="3"/>
        <charset val="134"/>
      </rPr>
      <t>年战狼</t>
    </r>
    <r>
      <rPr>
        <sz val="11"/>
        <color rgb="FF000000"/>
        <rFont val="Arial"/>
        <family val="2"/>
      </rPr>
      <t>2</t>
    </r>
    <r>
      <rPr>
        <sz val="11"/>
        <color rgb="FF000000"/>
        <rFont val="宋体"/>
        <family val="3"/>
        <charset val="134"/>
      </rPr>
      <t>是个大意外）</t>
    </r>
  </si>
  <si>
    <r>
      <rPr>
        <sz val="11"/>
        <color rgb="FF000000"/>
        <rFont val="宋体"/>
        <family val="3"/>
        <charset val="134"/>
      </rPr>
      <t>②更重要的原因是国产电影质量出现了明显问题，票房排名靠前没几个高质量的，更别谈那些滥竽充数的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</si>
  <si>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2016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Arial"/>
        <family val="2"/>
      </rPr>
      <t>1-8</t>
    </r>
    <r>
      <rPr>
        <sz val="11"/>
        <color rgb="FF000000"/>
        <rFont val="宋体"/>
        <family val="3"/>
        <charset val="134"/>
      </rPr>
      <t>月豆瓣评分在</t>
    </r>
    <r>
      <rPr>
        <sz val="11"/>
        <color rgb="FF000000"/>
        <rFont val="Arial"/>
        <family val="2"/>
      </rPr>
      <t>7</t>
    </r>
    <r>
      <rPr>
        <sz val="11"/>
        <color rgb="FF000000"/>
        <rFont val="宋体"/>
        <family val="3"/>
        <charset val="134"/>
      </rPr>
      <t>分以上的电影数量占比为</t>
    </r>
    <r>
      <rPr>
        <sz val="11"/>
        <color rgb="FF000000"/>
        <rFont val="Arial"/>
        <family val="2"/>
      </rPr>
      <t>25.96%,</t>
    </r>
    <r>
      <rPr>
        <sz val="11"/>
        <color rgb="FF000000"/>
        <rFont val="宋体"/>
        <family val="3"/>
        <charset val="134"/>
      </rPr>
      <t>为近三年以来最低）</t>
    </r>
  </si>
  <si>
    <r>
      <rPr>
        <sz val="11"/>
        <color rgb="FF000000"/>
        <rFont val="宋体"/>
        <family val="3"/>
        <charset val="134"/>
      </rPr>
      <t>③还有个原因可能是互联网平台的补贴在</t>
    </r>
    <r>
      <rPr>
        <sz val="11"/>
        <color rgb="FF000000"/>
        <rFont val="Arial"/>
        <family val="2"/>
      </rPr>
      <t>16</t>
    </r>
    <r>
      <rPr>
        <sz val="11"/>
        <color rgb="FF000000"/>
        <rFont val="宋体"/>
        <family val="3"/>
        <charset val="134"/>
      </rPr>
      <t>年明显是减少的，印象中</t>
    </r>
    <r>
      <rPr>
        <sz val="11"/>
        <color rgb="FF000000"/>
        <rFont val="Arial"/>
        <family val="2"/>
      </rPr>
      <t>14/15</t>
    </r>
    <r>
      <rPr>
        <sz val="11"/>
        <color rgb="FF000000"/>
        <rFont val="宋体"/>
        <family val="3"/>
        <charset val="134"/>
      </rPr>
      <t>年网购大概</t>
    </r>
    <r>
      <rPr>
        <sz val="11"/>
        <color rgb="FF000000"/>
        <rFont val="Arial"/>
        <family val="2"/>
      </rPr>
      <t>20</t>
    </r>
    <r>
      <rPr>
        <sz val="11"/>
        <color rgb="FF000000"/>
        <rFont val="宋体"/>
        <family val="3"/>
        <charset val="134"/>
      </rPr>
      <t>元一张票，</t>
    </r>
    <r>
      <rPr>
        <sz val="11"/>
        <color rgb="FF000000"/>
        <rFont val="Arial"/>
        <family val="2"/>
      </rPr>
      <t>16/17</t>
    </r>
    <r>
      <rPr>
        <sz val="11"/>
        <color rgb="FF000000"/>
        <rFont val="宋体"/>
        <family val="3"/>
        <charset val="134"/>
      </rPr>
      <t>稳定在</t>
    </r>
    <r>
      <rPr>
        <sz val="11"/>
        <color rgb="FF000000"/>
        <rFont val="Arial"/>
        <family val="2"/>
      </rPr>
      <t>30-35</t>
    </r>
    <r>
      <rPr>
        <sz val="11"/>
        <color rgb="FF000000"/>
        <rFont val="宋体"/>
        <family val="3"/>
        <charset val="134"/>
      </rPr>
      <t>元左右</t>
    </r>
  </si>
  <si>
    <r>
      <rPr>
        <sz val="11"/>
        <color rgb="FF000000"/>
        <rFont val="宋体"/>
        <family val="3"/>
        <charset val="134"/>
      </rPr>
      <t>第六题</t>
    </r>
  </si>
  <si>
    <r>
      <rPr>
        <sz val="11"/>
        <color rgb="FF000000"/>
        <rFont val="宋体"/>
        <family val="3"/>
        <charset val="134"/>
      </rPr>
      <t>①从屏幕数量上来看，中国每百万人拥有的银幕数量</t>
    </r>
    <r>
      <rPr>
        <sz val="11"/>
        <color rgb="FF000000"/>
        <rFont val="Arial"/>
        <family val="2"/>
      </rPr>
      <t>37</t>
    </r>
    <r>
      <rPr>
        <sz val="11"/>
        <color rgb="FF000000"/>
        <rFont val="宋体"/>
        <family val="3"/>
        <charset val="134"/>
      </rPr>
      <t>块已经超过日本的</t>
    </r>
    <r>
      <rPr>
        <sz val="11"/>
        <color rgb="FF000000"/>
        <rFont val="Arial"/>
        <family val="2"/>
      </rPr>
      <t>27</t>
    </r>
    <r>
      <rPr>
        <sz val="11"/>
        <color rgb="FF000000"/>
        <rFont val="宋体"/>
        <family val="2"/>
      </rPr>
      <t>块</t>
    </r>
    <r>
      <rPr>
        <sz val="11"/>
        <color rgb="FF000000"/>
        <rFont val="宋体"/>
        <family val="3"/>
        <charset val="134"/>
      </rPr>
      <t>，硬件基础已经合理</t>
    </r>
    <phoneticPr fontId="1" type="noConversion"/>
  </si>
  <si>
    <r>
      <rPr>
        <sz val="11"/>
        <color rgb="FF000000"/>
        <rFont val="宋体"/>
        <family val="3"/>
        <charset val="134"/>
      </rPr>
      <t>②人均票房与人均观影次数相对美国日本有差距，主要问题在于，中国人均</t>
    </r>
    <r>
      <rPr>
        <sz val="11"/>
        <color rgb="FF000000"/>
        <rFont val="Arial"/>
        <family val="2"/>
      </rPr>
      <t>GDP</t>
    </r>
    <r>
      <rPr>
        <sz val="11"/>
        <color rgb="FF000000"/>
        <rFont val="宋体"/>
        <family val="3"/>
        <charset val="134"/>
      </rPr>
      <t>明显不如美日</t>
    </r>
  </si>
  <si>
    <r>
      <rPr>
        <sz val="11"/>
        <color rgb="FF000000"/>
        <rFont val="宋体"/>
        <family val="3"/>
        <charset val="134"/>
      </rPr>
      <t>③假设未来随着中国经济的持续增长，全国观影人次达到</t>
    </r>
    <r>
      <rPr>
        <sz val="11"/>
        <color rgb="FF000000"/>
        <rFont val="Arial"/>
        <family val="2"/>
      </rPr>
      <t>1.5</t>
    </r>
    <r>
      <rPr>
        <sz val="11"/>
        <color rgb="FF000000"/>
        <rFont val="宋体"/>
        <family val="3"/>
        <charset val="134"/>
      </rPr>
      <t>次（城市已经完全达到，大概</t>
    </r>
    <r>
      <rPr>
        <sz val="11"/>
        <color rgb="FF000000"/>
        <rFont val="Arial"/>
        <family val="2"/>
      </rPr>
      <t>1.8</t>
    </r>
    <r>
      <rPr>
        <sz val="11"/>
        <color rgb="FF000000"/>
        <rFont val="宋体"/>
        <family val="3"/>
        <charset val="134"/>
      </rPr>
      <t>次左右），全年观影人次</t>
    </r>
    <r>
      <rPr>
        <sz val="11"/>
        <color rgb="FF000000"/>
        <rFont val="Arial"/>
        <family val="2"/>
      </rPr>
      <t>20.62</t>
    </r>
    <r>
      <rPr>
        <sz val="11"/>
        <color rgb="FF000000"/>
        <rFont val="宋体"/>
        <family val="3"/>
        <charset val="134"/>
      </rPr>
      <t>亿次</t>
    </r>
    <phoneticPr fontId="1" type="noConversion"/>
  </si>
  <si>
    <r>
      <rPr>
        <sz val="11"/>
        <color rgb="FF000000"/>
        <rFont val="宋体"/>
        <family val="3"/>
        <charset val="134"/>
      </rPr>
      <t>④平均票价</t>
    </r>
    <r>
      <rPr>
        <sz val="11"/>
        <color rgb="FF000000"/>
        <rFont val="Arial"/>
        <family val="2"/>
      </rPr>
      <t>35</t>
    </r>
    <r>
      <rPr>
        <sz val="11"/>
        <color rgb="FF000000"/>
        <rFont val="宋体"/>
        <family val="3"/>
        <charset val="134"/>
      </rPr>
      <t>元</t>
    </r>
    <r>
      <rPr>
        <sz val="11"/>
        <color rgb="FF000000"/>
        <rFont val="Arial"/>
        <family val="2"/>
      </rPr>
      <t>-40</t>
    </r>
    <r>
      <rPr>
        <sz val="11"/>
        <color rgb="FF000000"/>
        <rFont val="宋体"/>
        <family val="3"/>
        <charset val="134"/>
      </rPr>
      <t>元，票房总量可以达到亿</t>
    </r>
    <r>
      <rPr>
        <sz val="11"/>
        <color rgb="FF000000"/>
        <rFont val="Arial"/>
        <family val="2"/>
      </rPr>
      <t>721-824</t>
    </r>
    <r>
      <rPr>
        <sz val="11"/>
        <color rgb="FF000000"/>
        <rFont val="宋体"/>
        <family val="3"/>
        <charset val="134"/>
      </rPr>
      <t>亿，估计在</t>
    </r>
    <r>
      <rPr>
        <sz val="11"/>
        <color rgb="FF000000"/>
        <rFont val="Arial"/>
        <family val="2"/>
      </rPr>
      <t>2022</t>
    </r>
    <r>
      <rPr>
        <sz val="11"/>
        <color rgb="FF000000"/>
        <rFont val="宋体"/>
        <family val="3"/>
        <charset val="134"/>
      </rPr>
      <t>年以后，未来前景仍然可期吧</t>
    </r>
  </si>
  <si>
    <r>
      <rPr>
        <sz val="11"/>
        <color rgb="FF000000"/>
        <rFont val="宋体"/>
        <family val="3"/>
        <charset val="134"/>
      </rPr>
      <t>这个假设是基于日本的观影人次略微上调，之所以选择日本，是因为文化、人口方面更加接近，有一定的参考价值</t>
    </r>
    <phoneticPr fontId="1" type="noConversion"/>
  </si>
  <si>
    <r>
      <rPr>
        <sz val="11"/>
        <color rgb="FF000000"/>
        <rFont val="宋体"/>
        <family val="3"/>
        <charset val="134"/>
      </rPr>
      <t>韩国的人均观影次数高达</t>
    </r>
    <r>
      <rPr>
        <sz val="11"/>
        <color rgb="FF000000"/>
        <rFont val="Arial"/>
        <family val="2"/>
      </rPr>
      <t>4</t>
    </r>
    <r>
      <rPr>
        <sz val="11"/>
        <color rgb="FF000000"/>
        <rFont val="宋体"/>
        <family val="3"/>
        <charset val="134"/>
      </rPr>
      <t>次，接近美国水准，国内一线城市也差不多达到</t>
    </r>
    <r>
      <rPr>
        <sz val="11"/>
        <color rgb="FF000000"/>
        <rFont val="Arial"/>
        <family val="2"/>
      </rPr>
      <t>4</t>
    </r>
    <r>
      <rPr>
        <sz val="11"/>
        <color rgb="FF000000"/>
        <rFont val="宋体"/>
        <family val="3"/>
        <charset val="134"/>
      </rPr>
      <t>次左右了</t>
    </r>
    <phoneticPr fontId="1" type="noConversion"/>
  </si>
  <si>
    <r>
      <rPr>
        <sz val="11"/>
        <color theme="1"/>
        <rFont val="宋体"/>
        <family val="2"/>
      </rPr>
      <t>电影票房（美元）</t>
    </r>
    <phoneticPr fontId="1" type="noConversion"/>
  </si>
  <si>
    <r>
      <rPr>
        <sz val="11"/>
        <color theme="1"/>
        <rFont val="宋体"/>
        <family val="2"/>
      </rPr>
      <t>观影人次（亿）</t>
    </r>
    <phoneticPr fontId="1" type="noConversion"/>
  </si>
  <si>
    <r>
      <rPr>
        <sz val="11"/>
        <color theme="1"/>
        <rFont val="宋体"/>
        <family val="2"/>
      </rPr>
      <t>银幕数量</t>
    </r>
    <phoneticPr fontId="1" type="noConversion"/>
  </si>
  <si>
    <r>
      <rPr>
        <sz val="11"/>
        <color theme="1"/>
        <rFont val="宋体"/>
        <family val="2"/>
      </rPr>
      <t>人口</t>
    </r>
    <phoneticPr fontId="1" type="noConversion"/>
  </si>
  <si>
    <r>
      <rPr>
        <sz val="11"/>
        <color theme="1"/>
        <rFont val="宋体"/>
        <family val="2"/>
      </rPr>
      <t>人均</t>
    </r>
    <r>
      <rPr>
        <sz val="11"/>
        <color theme="1"/>
        <rFont val="Arial"/>
        <family val="2"/>
      </rPr>
      <t>GDP</t>
    </r>
    <r>
      <rPr>
        <sz val="11"/>
        <color theme="1"/>
        <rFont val="宋体"/>
        <family val="2"/>
      </rPr>
      <t>（美元）</t>
    </r>
    <phoneticPr fontId="1" type="noConversion"/>
  </si>
  <si>
    <r>
      <rPr>
        <sz val="11"/>
        <color theme="1"/>
        <rFont val="宋体"/>
        <family val="2"/>
      </rPr>
      <t>人均票房</t>
    </r>
    <phoneticPr fontId="1" type="noConversion"/>
  </si>
  <si>
    <r>
      <rPr>
        <sz val="11"/>
        <color theme="1"/>
        <rFont val="宋体"/>
        <family val="2"/>
      </rPr>
      <t>人均观影次数</t>
    </r>
    <phoneticPr fontId="1" type="noConversion"/>
  </si>
  <si>
    <r>
      <rPr>
        <sz val="11"/>
        <color theme="1"/>
        <rFont val="宋体"/>
        <family val="2"/>
      </rPr>
      <t>百万人屏幕数量</t>
    </r>
    <phoneticPr fontId="1" type="noConversion"/>
  </si>
  <si>
    <r>
      <rPr>
        <sz val="11"/>
        <color theme="1"/>
        <rFont val="宋体"/>
        <family val="2"/>
      </rPr>
      <t>中国</t>
    </r>
    <phoneticPr fontId="1" type="noConversion"/>
  </si>
  <si>
    <r>
      <rPr>
        <sz val="11"/>
        <color theme="1"/>
        <rFont val="宋体"/>
        <family val="2"/>
      </rPr>
      <t>美国</t>
    </r>
    <phoneticPr fontId="1" type="noConversion"/>
  </si>
  <si>
    <r>
      <rPr>
        <sz val="11"/>
        <color theme="1"/>
        <rFont val="宋体"/>
        <family val="2"/>
      </rPr>
      <t>日本</t>
    </r>
    <phoneticPr fontId="1" type="noConversion"/>
  </si>
  <si>
    <r>
      <rPr>
        <sz val="11"/>
        <color theme="1"/>
        <rFont val="宋体"/>
        <family val="2"/>
      </rPr>
      <t>印度</t>
    </r>
    <phoneticPr fontId="1" type="noConversion"/>
  </si>
  <si>
    <r>
      <rPr>
        <sz val="11"/>
        <color rgb="FF000000"/>
        <rFont val="宋体"/>
        <family val="3"/>
        <charset val="134"/>
      </rPr>
      <t>第七题</t>
    </r>
  </si>
  <si>
    <r>
      <rPr>
        <sz val="11"/>
        <color rgb="FF000000"/>
        <rFont val="宋体"/>
        <family val="3"/>
        <charset val="134"/>
      </rPr>
      <t>电影：一次性投入大、演员阵容是关键、主要付费者为个人、票房收入有不稳定性，内容周期短，好电影的关键肯定是优质内容，但阵容决定了其可以大概率收回成本（就算是一部烂片）</t>
    </r>
    <phoneticPr fontId="1" type="noConversion"/>
  </si>
  <si>
    <r>
      <rPr>
        <sz val="11"/>
        <color rgb="FF000000"/>
        <rFont val="宋体"/>
        <family val="3"/>
        <charset val="134"/>
      </rPr>
      <t>电视：一次性投入较小、国内</t>
    </r>
    <r>
      <rPr>
        <sz val="11"/>
        <color rgb="FF000000"/>
        <rFont val="Arial"/>
        <family val="2"/>
      </rPr>
      <t>IP</t>
    </r>
    <r>
      <rPr>
        <sz val="11"/>
        <color rgb="FF000000"/>
        <rFont val="宋体"/>
        <family val="3"/>
        <charset val="134"/>
      </rPr>
      <t>和演员是关键（美剧编剧是关键，未来国内可能也是如此）、付费者主要是</t>
    </r>
    <r>
      <rPr>
        <sz val="11"/>
        <color rgb="FF000000"/>
        <rFont val="Arial"/>
        <family val="2"/>
      </rPr>
      <t>B</t>
    </r>
    <r>
      <rPr>
        <sz val="11"/>
        <color rgb="FF000000"/>
        <rFont val="宋体"/>
        <family val="3"/>
        <charset val="134"/>
      </rPr>
      <t>端（电视台、视频网站，最终为广告主）、内容周期一般、收入比电影稳定性高</t>
    </r>
    <phoneticPr fontId="1" type="noConversion"/>
  </si>
  <si>
    <r>
      <rPr>
        <sz val="11"/>
        <color rgb="FF000000"/>
        <rFont val="宋体"/>
        <family val="3"/>
        <charset val="134"/>
      </rPr>
      <t>动漫：一次性投入较小、作者和内容是关键、付费者主要是</t>
    </r>
    <r>
      <rPr>
        <sz val="11"/>
        <color rgb="FF000000"/>
        <rFont val="Arial"/>
        <family val="2"/>
      </rPr>
      <t>C</t>
    </r>
    <r>
      <rPr>
        <sz val="11"/>
        <color rgb="FF000000"/>
        <rFont val="宋体"/>
        <family val="3"/>
        <charset val="134"/>
      </rPr>
      <t>端（动画播放是</t>
    </r>
    <r>
      <rPr>
        <sz val="11"/>
        <color rgb="FF000000"/>
        <rFont val="Arial"/>
        <family val="2"/>
      </rPr>
      <t>B</t>
    </r>
    <r>
      <rPr>
        <sz val="11"/>
        <color rgb="FF000000"/>
        <rFont val="宋体"/>
        <family val="3"/>
        <charset val="134"/>
      </rPr>
      <t>端、漫画销量主要靠</t>
    </r>
    <r>
      <rPr>
        <sz val="11"/>
        <color rgb="FF000000"/>
        <rFont val="Arial"/>
        <family val="2"/>
      </rPr>
      <t>C</t>
    </r>
    <r>
      <rPr>
        <sz val="11"/>
        <color rgb="FF000000"/>
        <rFont val="宋体"/>
        <family val="3"/>
        <charset val="134"/>
      </rPr>
      <t>端）、内容周期相对较长，</t>
    </r>
  </si>
  <si>
    <r>
      <rPr>
        <sz val="11"/>
        <color rgb="FF000000"/>
        <rFont val="宋体"/>
        <family val="3"/>
        <charset val="134"/>
      </rPr>
      <t>再加上受众特点决定了其可以靠衍生品获利，且天生适合和游戏联动，电影和电视也可以输出周边，但周期较短，没有动漫的持续性优点</t>
    </r>
  </si>
  <si>
    <r>
      <rPr>
        <sz val="11"/>
        <color theme="1"/>
        <rFont val="宋体"/>
        <family val="2"/>
      </rPr>
      <t>商业模式差异</t>
    </r>
    <phoneticPr fontId="1" type="noConversion"/>
  </si>
  <si>
    <r>
      <rPr>
        <sz val="11"/>
        <color theme="1"/>
        <rFont val="宋体"/>
        <family val="2"/>
      </rPr>
      <t>投入成本</t>
    </r>
    <phoneticPr fontId="1" type="noConversion"/>
  </si>
  <si>
    <r>
      <rPr>
        <sz val="11"/>
        <color theme="1"/>
        <rFont val="宋体"/>
        <family val="2"/>
      </rPr>
      <t>关键性因素</t>
    </r>
    <phoneticPr fontId="1" type="noConversion"/>
  </si>
  <si>
    <r>
      <rPr>
        <sz val="11"/>
        <color theme="1"/>
        <rFont val="宋体"/>
        <family val="2"/>
      </rPr>
      <t>付费者</t>
    </r>
    <phoneticPr fontId="1" type="noConversion"/>
  </si>
  <si>
    <r>
      <rPr>
        <sz val="11"/>
        <color theme="1"/>
        <rFont val="宋体"/>
        <family val="2"/>
      </rPr>
      <t>渠道</t>
    </r>
    <phoneticPr fontId="1" type="noConversion"/>
  </si>
  <si>
    <r>
      <rPr>
        <sz val="11"/>
        <color theme="1"/>
        <rFont val="宋体"/>
        <family val="2"/>
      </rPr>
      <t>生命周期</t>
    </r>
    <phoneticPr fontId="1" type="noConversion"/>
  </si>
  <si>
    <r>
      <rPr>
        <sz val="11"/>
        <color theme="1"/>
        <rFont val="宋体"/>
        <family val="2"/>
      </rPr>
      <t>周边衍生品</t>
    </r>
    <phoneticPr fontId="1" type="noConversion"/>
  </si>
  <si>
    <r>
      <rPr>
        <sz val="11"/>
        <color theme="1"/>
        <rFont val="宋体"/>
        <family val="2"/>
      </rPr>
      <t>变现方式</t>
    </r>
    <phoneticPr fontId="1" type="noConversion"/>
  </si>
  <si>
    <r>
      <rPr>
        <sz val="11"/>
        <color theme="1"/>
        <rFont val="宋体"/>
        <family val="2"/>
      </rPr>
      <t>收入稳定性</t>
    </r>
    <phoneticPr fontId="1" type="noConversion"/>
  </si>
  <si>
    <r>
      <rPr>
        <sz val="11"/>
        <color theme="1"/>
        <rFont val="宋体"/>
        <family val="2"/>
      </rPr>
      <t>电影</t>
    </r>
    <phoneticPr fontId="1" type="noConversion"/>
  </si>
  <si>
    <r>
      <rPr>
        <sz val="11"/>
        <color theme="1"/>
        <rFont val="宋体"/>
        <family val="2"/>
      </rPr>
      <t>较高</t>
    </r>
    <phoneticPr fontId="1" type="noConversion"/>
  </si>
  <si>
    <r>
      <rPr>
        <sz val="11"/>
        <color theme="1"/>
        <rFont val="宋体"/>
        <family val="2"/>
      </rPr>
      <t>演员阵容、优质内容</t>
    </r>
    <phoneticPr fontId="1" type="noConversion"/>
  </si>
  <si>
    <r>
      <rPr>
        <sz val="11"/>
        <color theme="1"/>
        <rFont val="宋体"/>
        <family val="2"/>
      </rPr>
      <t>个人消费者</t>
    </r>
    <phoneticPr fontId="1" type="noConversion"/>
  </si>
  <si>
    <r>
      <rPr>
        <sz val="11"/>
        <color theme="1"/>
        <rFont val="宋体"/>
        <family val="2"/>
      </rPr>
      <t>影院</t>
    </r>
    <phoneticPr fontId="1" type="noConversion"/>
  </si>
  <si>
    <r>
      <rPr>
        <sz val="11"/>
        <color theme="1"/>
        <rFont val="宋体"/>
        <family val="2"/>
      </rPr>
      <t>较短</t>
    </r>
    <phoneticPr fontId="1" type="noConversion"/>
  </si>
  <si>
    <r>
      <rPr>
        <sz val="11"/>
        <color theme="1"/>
        <rFont val="宋体"/>
        <family val="2"/>
      </rPr>
      <t>较小</t>
    </r>
    <phoneticPr fontId="1" type="noConversion"/>
  </si>
  <si>
    <r>
      <rPr>
        <sz val="11"/>
        <color theme="1"/>
        <rFont val="宋体"/>
        <family val="2"/>
      </rPr>
      <t>电影票</t>
    </r>
    <phoneticPr fontId="1" type="noConversion"/>
  </si>
  <si>
    <r>
      <rPr>
        <sz val="11"/>
        <color theme="1"/>
        <rFont val="宋体"/>
        <family val="2"/>
      </rPr>
      <t>靠爆款、有一定随机性</t>
    </r>
    <phoneticPr fontId="1" type="noConversion"/>
  </si>
  <si>
    <r>
      <rPr>
        <sz val="11"/>
        <color theme="1"/>
        <rFont val="宋体"/>
        <family val="2"/>
      </rPr>
      <t>电视</t>
    </r>
    <phoneticPr fontId="1" type="noConversion"/>
  </si>
  <si>
    <r>
      <rPr>
        <sz val="11"/>
        <color theme="1"/>
        <rFont val="宋体"/>
        <family val="2"/>
      </rPr>
      <t>适中</t>
    </r>
    <phoneticPr fontId="1" type="noConversion"/>
  </si>
  <si>
    <r>
      <t>IP</t>
    </r>
    <r>
      <rPr>
        <sz val="11"/>
        <color theme="1"/>
        <rFont val="宋体"/>
        <family val="2"/>
      </rPr>
      <t>、演员阵容、编剧</t>
    </r>
    <phoneticPr fontId="1" type="noConversion"/>
  </si>
  <si>
    <r>
      <rPr>
        <sz val="11"/>
        <color theme="1"/>
        <rFont val="宋体"/>
        <family val="2"/>
      </rPr>
      <t>电视台、视频网站</t>
    </r>
    <phoneticPr fontId="1" type="noConversion"/>
  </si>
  <si>
    <r>
      <rPr>
        <sz val="11"/>
        <color theme="1"/>
        <rFont val="宋体"/>
        <family val="2"/>
      </rPr>
      <t>电视台、网站</t>
    </r>
    <phoneticPr fontId="1" type="noConversion"/>
  </si>
  <si>
    <r>
      <rPr>
        <sz val="11"/>
        <color theme="1"/>
        <rFont val="宋体"/>
        <family val="2"/>
      </rPr>
      <t>一般</t>
    </r>
    <phoneticPr fontId="1" type="noConversion"/>
  </si>
  <si>
    <r>
      <rPr>
        <sz val="11"/>
        <color theme="1"/>
        <rFont val="宋体"/>
        <family val="2"/>
      </rPr>
      <t>版权采购</t>
    </r>
    <phoneticPr fontId="1" type="noConversion"/>
  </si>
  <si>
    <r>
      <rPr>
        <sz val="11"/>
        <color theme="1"/>
        <rFont val="宋体"/>
        <family val="2"/>
      </rPr>
      <t>收入稳定性较好，下游寡头垄断</t>
    </r>
    <phoneticPr fontId="1" type="noConversion"/>
  </si>
  <si>
    <r>
      <rPr>
        <sz val="11"/>
        <color theme="1"/>
        <rFont val="宋体"/>
        <family val="2"/>
      </rPr>
      <t>动漫</t>
    </r>
    <phoneticPr fontId="1" type="noConversion"/>
  </si>
  <si>
    <r>
      <rPr>
        <sz val="11"/>
        <color theme="1"/>
        <rFont val="宋体"/>
        <family val="2"/>
      </rPr>
      <t>较低</t>
    </r>
    <phoneticPr fontId="1" type="noConversion"/>
  </si>
  <si>
    <r>
      <rPr>
        <sz val="11"/>
        <color theme="1"/>
        <rFont val="宋体"/>
        <family val="2"/>
      </rPr>
      <t>作者、内容</t>
    </r>
    <phoneticPr fontId="1" type="noConversion"/>
  </si>
  <si>
    <r>
      <rPr>
        <sz val="11"/>
        <color theme="1"/>
        <rFont val="宋体"/>
        <family val="2"/>
      </rPr>
      <t>电视台、网站、出版社</t>
    </r>
    <phoneticPr fontId="1" type="noConversion"/>
  </si>
  <si>
    <r>
      <rPr>
        <sz val="11"/>
        <color theme="1"/>
        <rFont val="宋体"/>
        <family val="2"/>
      </rPr>
      <t>较长</t>
    </r>
    <phoneticPr fontId="1" type="noConversion"/>
  </si>
  <si>
    <r>
      <rPr>
        <sz val="11"/>
        <color theme="1"/>
        <rFont val="宋体"/>
        <family val="2"/>
      </rPr>
      <t>很大</t>
    </r>
    <phoneticPr fontId="1" type="noConversion"/>
  </si>
  <si>
    <r>
      <rPr>
        <sz val="11"/>
        <color theme="1"/>
        <rFont val="宋体"/>
        <family val="2"/>
      </rPr>
      <t>版权、周边</t>
    </r>
    <phoneticPr fontId="1" type="noConversion"/>
  </si>
  <si>
    <r>
      <rPr>
        <sz val="11"/>
        <color theme="1"/>
        <rFont val="宋体"/>
        <family val="2"/>
      </rPr>
      <t>衍生品销售是其亮点</t>
    </r>
    <phoneticPr fontId="1" type="noConversion"/>
  </si>
  <si>
    <r>
      <rPr>
        <sz val="11"/>
        <color rgb="FF000000"/>
        <rFont val="宋体"/>
        <family val="3"/>
        <charset val="134"/>
      </rPr>
      <t>第八题</t>
    </r>
  </si>
  <si>
    <r>
      <rPr>
        <sz val="11"/>
        <color rgb="FF000000"/>
        <rFont val="宋体"/>
        <family val="3"/>
        <charset val="134"/>
      </rPr>
      <t>预期稳定，投资商有稳定的票房预期，消费者有稳定内容预期，以成功的前作为基础，双方在续集的选择上付出的成本较小、风险较小</t>
    </r>
  </si>
  <si>
    <r>
      <rPr>
        <sz val="11"/>
        <color rgb="FF000000"/>
        <rFont val="宋体"/>
        <family val="3"/>
        <charset val="134"/>
      </rPr>
      <t>第九题</t>
    </r>
  </si>
  <si>
    <r>
      <rPr>
        <sz val="11"/>
        <color rgb="FF000000"/>
        <rFont val="宋体"/>
        <family val="3"/>
        <charset val="134"/>
      </rPr>
      <t>和奥飞娱乐的商业模式相近，内容主要起到输出与宣传作用，能赚钱最好，不能赚钱就当广告费了，主要靠衍生品来获利</t>
    </r>
  </si>
  <si>
    <r>
      <t>17</t>
    </r>
    <r>
      <rPr>
        <sz val="11"/>
        <color rgb="FF000000"/>
        <rFont val="宋体"/>
        <family val="3"/>
        <charset val="134"/>
      </rPr>
      <t>年，奥飞娱乐的玩具收入达</t>
    </r>
    <r>
      <rPr>
        <sz val="11"/>
        <color rgb="FF000000"/>
        <rFont val="Arial"/>
        <family val="2"/>
      </rPr>
      <t>19.55</t>
    </r>
    <r>
      <rPr>
        <sz val="11"/>
        <color rgb="FF000000"/>
        <rFont val="宋体"/>
        <family val="3"/>
        <charset val="134"/>
      </rPr>
      <t>亿（占比</t>
    </r>
    <r>
      <rPr>
        <sz val="11"/>
        <color rgb="FF000000"/>
        <rFont val="Arial"/>
        <family val="2"/>
      </rPr>
      <t>54%</t>
    </r>
    <r>
      <rPr>
        <sz val="11"/>
        <color rgb="FF000000"/>
        <rFont val="宋体"/>
        <family val="3"/>
        <charset val="134"/>
      </rPr>
      <t>），影视</t>
    </r>
    <r>
      <rPr>
        <sz val="11"/>
        <color rgb="FF000000"/>
        <rFont val="Arial"/>
        <family val="2"/>
      </rPr>
      <t>+</t>
    </r>
    <r>
      <rPr>
        <sz val="11"/>
        <color rgb="FF000000"/>
        <rFont val="宋体"/>
        <family val="3"/>
        <charset val="134"/>
      </rPr>
      <t>电视</t>
    </r>
    <r>
      <rPr>
        <sz val="11"/>
        <color rgb="FF000000"/>
        <rFont val="Arial"/>
        <family val="2"/>
      </rPr>
      <t>+</t>
    </r>
    <r>
      <rPr>
        <sz val="11"/>
        <color rgb="FF000000"/>
        <rFont val="宋体"/>
        <family val="3"/>
        <charset val="134"/>
      </rPr>
      <t>游戏三业务合计</t>
    </r>
    <r>
      <rPr>
        <sz val="11"/>
        <color rgb="FF000000"/>
        <rFont val="Arial"/>
        <family val="2"/>
      </rPr>
      <t>7.56</t>
    </r>
    <r>
      <rPr>
        <sz val="11"/>
        <color rgb="FF000000"/>
        <rFont val="宋体"/>
        <family val="3"/>
        <charset val="134"/>
      </rPr>
      <t>亿（占比</t>
    </r>
    <r>
      <rPr>
        <sz val="11"/>
        <color rgb="FF000000"/>
        <rFont val="Arial"/>
        <family val="2"/>
      </rPr>
      <t>21%</t>
    </r>
    <r>
      <rPr>
        <sz val="11"/>
        <color rgb="FF000000"/>
        <rFont val="宋体"/>
        <family val="3"/>
        <charset val="134"/>
      </rPr>
      <t>），婴童用品</t>
    </r>
    <r>
      <rPr>
        <sz val="11"/>
        <color rgb="FF000000"/>
        <rFont val="Arial"/>
        <family val="2"/>
      </rPr>
      <t>8.69</t>
    </r>
    <r>
      <rPr>
        <sz val="11"/>
        <color rgb="FF000000"/>
        <rFont val="宋体"/>
        <family val="3"/>
        <charset val="134"/>
      </rPr>
      <t>亿（占比</t>
    </r>
    <r>
      <rPr>
        <sz val="11"/>
        <color rgb="FF000000"/>
        <rFont val="Arial"/>
        <family val="2"/>
      </rPr>
      <t>24%</t>
    </r>
    <r>
      <rPr>
        <sz val="11"/>
        <color rgb="FF000000"/>
        <rFont val="宋体"/>
        <family val="3"/>
        <charset val="134"/>
      </rPr>
      <t>），实物销售占绝对大头</t>
    </r>
    <phoneticPr fontId="1" type="noConversion"/>
  </si>
  <si>
    <r>
      <rPr>
        <sz val="11"/>
        <color rgb="FF000000"/>
        <rFont val="宋体"/>
        <family val="3"/>
        <charset val="134"/>
      </rPr>
      <t>明显是靠动漫</t>
    </r>
    <r>
      <rPr>
        <sz val="11"/>
        <color rgb="FF000000"/>
        <rFont val="Arial"/>
        <family val="2"/>
      </rPr>
      <t>IP</t>
    </r>
    <r>
      <rPr>
        <sz val="11"/>
        <color rgb="FF000000"/>
        <rFont val="宋体"/>
        <family val="3"/>
        <charset val="134"/>
      </rPr>
      <t>打开市场知名度，周边产品变现是其主要手段（影视的毛利率才</t>
    </r>
    <r>
      <rPr>
        <sz val="11"/>
        <color rgb="FF000000"/>
        <rFont val="Arial"/>
        <family val="2"/>
      </rPr>
      <t>13.64%</t>
    </r>
    <r>
      <rPr>
        <sz val="11"/>
        <color rgb="FF000000"/>
        <rFont val="宋体"/>
        <family val="3"/>
        <charset val="134"/>
      </rPr>
      <t>，但玩具是</t>
    </r>
    <r>
      <rPr>
        <sz val="11"/>
        <color rgb="FF000000"/>
        <rFont val="Arial"/>
        <family val="2"/>
      </rPr>
      <t>54.20%</t>
    </r>
    <r>
      <rPr>
        <sz val="11"/>
        <color rgb="FF000000"/>
        <rFont val="宋体"/>
        <family val="3"/>
        <charset val="134"/>
      </rPr>
      <t>，婴童用品是</t>
    </r>
    <r>
      <rPr>
        <sz val="11"/>
        <color rgb="FF000000"/>
        <rFont val="Arial"/>
        <family val="2"/>
      </rPr>
      <t>38.68%</t>
    </r>
    <r>
      <rPr>
        <sz val="11"/>
        <color rgb="FF000000"/>
        <rFont val="宋体"/>
        <family val="3"/>
        <charset val="134"/>
      </rPr>
      <t>）</t>
    </r>
    <phoneticPr fontId="1" type="noConversion"/>
  </si>
  <si>
    <r>
      <rPr>
        <sz val="11"/>
        <color rgb="FF000000"/>
        <rFont val="宋体"/>
        <family val="3"/>
        <charset val="134"/>
      </rPr>
      <t>第十题</t>
    </r>
  </si>
  <si>
    <r>
      <rPr>
        <sz val="11"/>
        <color rgb="FF000000"/>
        <rFont val="宋体"/>
        <family val="3"/>
        <charset val="134"/>
      </rPr>
      <t>内容创造的艺术属性决定了它不可能是稳定的，一定是面临不确定性风险，市场风气变化、导演水平变化、演员人气变化、编剧水平变化等都没办法提供稳定的预期，</t>
    </r>
  </si>
  <si>
    <r>
      <rPr>
        <sz val="11"/>
        <color rgb="FF000000"/>
        <rFont val="宋体"/>
        <family val="3"/>
        <charset val="134"/>
      </rPr>
      <t>往往一笔大投资下去变成票房毒药是很常见的，是典型的高风险高收益，从这个角度看，强</t>
    </r>
    <r>
      <rPr>
        <sz val="11"/>
        <color rgb="FF000000"/>
        <rFont val="Arial"/>
        <family val="2"/>
      </rPr>
      <t>IP</t>
    </r>
    <r>
      <rPr>
        <sz val="11"/>
        <color rgb="FF000000"/>
        <rFont val="宋体"/>
        <family val="3"/>
        <charset val="134"/>
      </rPr>
      <t>和系列电影是减低风险的有效手段（低风险、高收益）</t>
    </r>
  </si>
  <si>
    <r>
      <rPr>
        <sz val="11"/>
        <color rgb="FF000000"/>
        <rFont val="宋体"/>
        <family val="3"/>
        <charset val="134"/>
      </rPr>
      <t>第十一题</t>
    </r>
  </si>
  <si>
    <r>
      <rPr>
        <sz val="11"/>
        <color rgb="FF000000"/>
        <rFont val="宋体"/>
        <family val="3"/>
        <charset val="134"/>
      </rPr>
      <t>对迪士尼来说主题公园是一种典型的轻资产投资项目，公司主要做的就是品牌授权与输出</t>
    </r>
  </si>
  <si>
    <r>
      <rPr>
        <sz val="11"/>
        <color rgb="FF000000"/>
        <rFont val="宋体"/>
        <family val="3"/>
        <charset val="134"/>
      </rPr>
      <t>以日本迪士尼为例，业主公司完全是日资，迪士尼没有产权和股权，主要收取每年的特许权使用费，大概是门票收入的</t>
    </r>
    <r>
      <rPr>
        <sz val="11"/>
        <color rgb="FF000000"/>
        <rFont val="Arial"/>
        <family val="2"/>
      </rPr>
      <t xml:space="preserve"> 10%</t>
    </r>
    <r>
      <rPr>
        <sz val="11"/>
        <color rgb="FF000000"/>
        <rFont val="宋体"/>
        <family val="3"/>
        <charset val="134"/>
      </rPr>
      <t>和园内商品销售额的</t>
    </r>
    <r>
      <rPr>
        <sz val="11"/>
        <color rgb="FF000000"/>
        <rFont val="Arial"/>
        <family val="2"/>
      </rPr>
      <t xml:space="preserve"> 5%</t>
    </r>
  </si>
  <si>
    <r>
      <rPr>
        <sz val="11"/>
        <color rgb="FF000000"/>
        <rFont val="宋体"/>
        <family val="3"/>
        <charset val="134"/>
      </rPr>
      <t>香港和法国模式下，迪士尼和当地政府合资成立业主公司（用来投资和建设），但独资成立管理公司用来获取经营利益，其利益构成包括：</t>
    </r>
  </si>
  <si>
    <r>
      <rPr>
        <sz val="11"/>
        <color rgb="FF000000"/>
        <rFont val="宋体"/>
        <family val="3"/>
        <charset val="134"/>
      </rPr>
      <t>①按参股比例的经营利润</t>
    </r>
  </si>
  <si>
    <r>
      <rPr>
        <sz val="11"/>
        <color rgb="FF000000"/>
        <rFont val="宋体"/>
        <family val="3"/>
        <charset val="134"/>
      </rPr>
      <t>②门票收入的</t>
    </r>
    <r>
      <rPr>
        <sz val="11"/>
        <color rgb="FF000000"/>
        <rFont val="Arial"/>
        <family val="2"/>
      </rPr>
      <t>10%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Arial"/>
        <family val="2"/>
      </rPr>
      <t>5%</t>
    </r>
    <r>
      <rPr>
        <sz val="11"/>
        <color rgb="FF000000"/>
        <rFont val="宋体"/>
        <family val="3"/>
        <charset val="134"/>
      </rPr>
      <t>的商品、餐饮销售收入作为特许权费用</t>
    </r>
  </si>
  <si>
    <r>
      <rPr>
        <sz val="11"/>
        <color rgb="FF000000"/>
        <rFont val="宋体"/>
        <family val="3"/>
        <charset val="134"/>
      </rPr>
      <t>③酒店收益（主要是香港迪士尼）</t>
    </r>
  </si>
  <si>
    <r>
      <rPr>
        <sz val="11"/>
        <color rgb="FF000000"/>
        <rFont val="宋体"/>
        <family val="3"/>
        <charset val="134"/>
      </rPr>
      <t>上海也差不多，合资成立业主公司负责建设，然后也合资成立运营公司（美方</t>
    </r>
    <r>
      <rPr>
        <sz val="11"/>
        <color rgb="FF000000"/>
        <rFont val="Arial"/>
        <family val="2"/>
      </rPr>
      <t>70%</t>
    </r>
    <r>
      <rPr>
        <sz val="11"/>
        <color rgb="FF000000"/>
        <rFont val="宋体"/>
        <family val="3"/>
        <charset val="134"/>
      </rPr>
      <t>），算是轻重资产混合模式</t>
    </r>
  </si>
  <si>
    <r>
      <rPr>
        <sz val="11"/>
        <color rgb="FF000000"/>
        <rFont val="宋体"/>
        <family val="3"/>
        <charset val="134"/>
      </rPr>
      <t>但对合作方来说，就是重资产模式了</t>
    </r>
    <phoneticPr fontId="1" type="noConversion"/>
  </si>
  <si>
    <r>
      <rPr>
        <sz val="11"/>
        <color rgb="FF000000"/>
        <rFont val="宋体"/>
        <family val="3"/>
        <charset val="134"/>
      </rPr>
      <t>第十二题</t>
    </r>
  </si>
  <si>
    <r>
      <rPr>
        <sz val="11"/>
        <color rgb="FF000000"/>
        <rFont val="宋体"/>
        <family val="3"/>
        <charset val="134"/>
      </rPr>
      <t>①最重要的竞争力肯定是</t>
    </r>
    <r>
      <rPr>
        <sz val="11"/>
        <color rgb="FF000000"/>
        <rFont val="Arial"/>
        <family val="2"/>
      </rPr>
      <t>IP</t>
    </r>
    <r>
      <rPr>
        <sz val="11"/>
        <color rgb="FF000000"/>
        <rFont val="宋体"/>
        <family val="3"/>
        <charset val="134"/>
      </rPr>
      <t>的输出与影响力，这个基本决定了园区的流量基础</t>
    </r>
  </si>
  <si>
    <r>
      <rPr>
        <sz val="11"/>
        <color rgb="FF000000"/>
        <rFont val="宋体"/>
        <family val="3"/>
        <charset val="134"/>
      </rPr>
      <t>②持续更新设备的能力与资本，按照永远建不完的迪士尼说法，每年都要淘汰</t>
    </r>
    <r>
      <rPr>
        <sz val="11"/>
        <color rgb="FF000000"/>
        <rFont val="Arial"/>
        <family val="2"/>
      </rPr>
      <t xml:space="preserve"> 1/3</t>
    </r>
    <r>
      <rPr>
        <sz val="11"/>
        <color rgb="FF000000"/>
        <rFont val="宋体"/>
        <family val="3"/>
        <charset val="134"/>
      </rPr>
      <t>的硬件设备，新建</t>
    </r>
    <r>
      <rPr>
        <sz val="11"/>
        <color rgb="FF000000"/>
        <rFont val="Arial"/>
        <family val="2"/>
      </rPr>
      <t xml:space="preserve"> 1/3</t>
    </r>
    <r>
      <rPr>
        <sz val="11"/>
        <color rgb="FF000000"/>
        <rFont val="宋体"/>
        <family val="3"/>
        <charset val="134"/>
      </rPr>
      <t>的新概念项目，每年补充更新娱乐内容和设施，不断给游客新鲜感</t>
    </r>
  </si>
  <si>
    <r>
      <rPr>
        <sz val="11"/>
        <color rgb="FF000000"/>
        <rFont val="宋体"/>
        <family val="3"/>
        <charset val="134"/>
      </rPr>
      <t>东京迪士尼每年的资本支出保持在</t>
    </r>
    <r>
      <rPr>
        <sz val="11"/>
        <color rgb="FF000000"/>
        <rFont val="Arial"/>
        <family val="2"/>
      </rPr>
      <t xml:space="preserve"> 300 </t>
    </r>
    <r>
      <rPr>
        <sz val="11"/>
        <color rgb="FF000000"/>
        <rFont val="宋体"/>
        <family val="3"/>
        <charset val="134"/>
      </rPr>
      <t>亿日元左右，约合</t>
    </r>
    <r>
      <rPr>
        <sz val="11"/>
        <color rgb="FF000000"/>
        <rFont val="Arial"/>
        <family val="2"/>
      </rPr>
      <t xml:space="preserve"> 20 </t>
    </r>
    <r>
      <rPr>
        <sz val="11"/>
        <color rgb="FF000000"/>
        <rFont val="宋体"/>
        <family val="3"/>
        <charset val="134"/>
      </rPr>
      <t>亿人民币，一度达到经营现金流的</t>
    </r>
    <r>
      <rPr>
        <sz val="11"/>
        <color rgb="FF000000"/>
        <rFont val="Arial"/>
        <family val="2"/>
      </rPr>
      <t xml:space="preserve"> 90%</t>
    </r>
  </si>
  <si>
    <r>
      <rPr>
        <sz val="11"/>
        <color rgb="FF000000"/>
        <rFont val="宋体"/>
        <family val="3"/>
        <charset val="134"/>
      </rPr>
      <t>③标准化的运营能力与效率，每年入园人流可以超过</t>
    </r>
    <r>
      <rPr>
        <sz val="11"/>
        <color rgb="FF000000"/>
        <rFont val="Arial"/>
        <family val="2"/>
      </rPr>
      <t>1000</t>
    </r>
    <r>
      <rPr>
        <sz val="11"/>
        <color rgb="FF000000"/>
        <rFont val="宋体"/>
        <family val="3"/>
        <charset val="134"/>
      </rPr>
      <t>万人以上，其中运营细节可想而知，没有时间的积累是不可能掌握的</t>
    </r>
  </si>
  <si>
    <r>
      <rPr>
        <sz val="11"/>
        <color rgb="FF000000"/>
        <rFont val="宋体"/>
        <family val="3"/>
        <charset val="134"/>
      </rPr>
      <t>④持续的商业化能力，如何保持持续有高质量的</t>
    </r>
    <r>
      <rPr>
        <sz val="11"/>
        <color rgb="FF000000"/>
        <rFont val="Arial"/>
        <family val="2"/>
      </rPr>
      <t>IP</t>
    </r>
    <r>
      <rPr>
        <sz val="11"/>
        <color rgb="FF000000"/>
        <rFont val="宋体"/>
        <family val="3"/>
        <charset val="134"/>
      </rPr>
      <t>推出，如何保持每年都吸引千万级别的人流进园，这些都考验着商业化能力</t>
    </r>
  </si>
  <si>
    <r>
      <rPr>
        <sz val="11"/>
        <color rgb="FF000000"/>
        <rFont val="宋体"/>
        <family val="3"/>
        <charset val="134"/>
      </rPr>
      <t>⑤区位优势也很重要，当地市场可以带来的多少人流的聚集是至关重要的</t>
    </r>
    <phoneticPr fontId="1" type="noConversion"/>
  </si>
  <si>
    <r>
      <rPr>
        <sz val="11"/>
        <color rgb="FF000000"/>
        <rFont val="宋体"/>
        <family val="3"/>
        <charset val="134"/>
      </rPr>
      <t>风险：先期投入资本太大，持续更新设备的资本也不小，入园流量达不到临界点根本没赚钱的可能（巴黎和香港的迪士尼基本就不挣钱）</t>
    </r>
  </si>
  <si>
    <r>
      <rPr>
        <sz val="11"/>
        <color rgb="FF000000"/>
        <rFont val="宋体"/>
        <family val="3"/>
        <charset val="134"/>
      </rPr>
      <t>第十三题</t>
    </r>
  </si>
  <si>
    <r>
      <rPr>
        <sz val="11"/>
        <color rgb="FF000000"/>
        <rFont val="宋体"/>
        <family val="3"/>
        <charset val="134"/>
      </rPr>
      <t>传媒行业和游戏行业很像，产品制造方面太依赖爆款，持续性是最大的问题，内容是关键的关键</t>
    </r>
  </si>
  <si>
    <r>
      <rPr>
        <sz val="11"/>
        <color rgb="FF000000"/>
        <rFont val="宋体"/>
        <family val="3"/>
        <charset val="134"/>
      </rPr>
      <t>在渠道与发行业务方面相对内容而言比较稳定（游戏的分化和传媒的影院），并且集中度都在明显提高，呈现寡头优势</t>
    </r>
  </si>
  <si>
    <r>
      <rPr>
        <sz val="11"/>
        <color rgb="FF000000"/>
        <rFont val="宋体"/>
        <family val="3"/>
        <charset val="134"/>
      </rPr>
      <t>估值的话，采用</t>
    </r>
    <r>
      <rPr>
        <sz val="11"/>
        <color rgb="FF000000"/>
        <rFont val="Arial"/>
        <family val="2"/>
      </rPr>
      <t>PEG</t>
    </r>
    <r>
      <rPr>
        <sz val="11"/>
        <color rgb="FF000000"/>
        <rFont val="宋体"/>
        <family val="3"/>
        <charset val="134"/>
      </rPr>
      <t>可能是个不错的方法，上限设定为不超过</t>
    </r>
    <r>
      <rPr>
        <sz val="11"/>
        <color rgb="FF000000"/>
        <rFont val="Arial"/>
        <family val="2"/>
      </rPr>
      <t>30pe</t>
    </r>
    <r>
      <rPr>
        <sz val="11"/>
        <color rgb="FF000000"/>
        <rFont val="宋体"/>
        <family val="3"/>
        <charset val="134"/>
      </rPr>
      <t>，</t>
    </r>
  </si>
  <si>
    <r>
      <rPr>
        <sz val="11"/>
        <color rgb="FF000000"/>
        <rFont val="宋体"/>
        <family val="3"/>
        <charset val="134"/>
      </rPr>
      <t>这个主要是考虑到，产品业绩的持续性不稳定和整个市场最高速的增长期已过，不适宜太高估值买入</t>
    </r>
  </si>
  <si>
    <r>
      <rPr>
        <sz val="11"/>
        <color theme="1"/>
        <rFont val="宋体"/>
        <family val="2"/>
      </rPr>
      <t>附加题</t>
    </r>
    <phoneticPr fontId="1" type="noConversion"/>
  </si>
  <si>
    <r>
      <rPr>
        <sz val="11"/>
        <color theme="1"/>
        <rFont val="宋体"/>
        <family val="2"/>
      </rPr>
      <t>中国电影</t>
    </r>
    <phoneticPr fontId="1" type="noConversion"/>
  </si>
  <si>
    <r>
      <rPr>
        <sz val="11"/>
        <color theme="1"/>
        <rFont val="宋体"/>
        <family val="2"/>
      </rPr>
      <t>收入</t>
    </r>
    <phoneticPr fontId="1" type="noConversion"/>
  </si>
  <si>
    <r>
      <rPr>
        <sz val="11"/>
        <color theme="1"/>
        <rFont val="宋体"/>
        <family val="2"/>
      </rPr>
      <t>毛利率</t>
    </r>
    <phoneticPr fontId="1" type="noConversion"/>
  </si>
  <si>
    <r>
      <rPr>
        <sz val="11"/>
        <color theme="1"/>
        <rFont val="宋体"/>
        <family val="2"/>
      </rPr>
      <t>占比</t>
    </r>
    <phoneticPr fontId="1" type="noConversion"/>
  </si>
  <si>
    <r>
      <rPr>
        <sz val="11"/>
        <color theme="1"/>
        <rFont val="宋体"/>
        <family val="2"/>
      </rPr>
      <t>影视制片制作</t>
    </r>
  </si>
  <si>
    <r>
      <rPr>
        <sz val="11"/>
        <color theme="1"/>
        <rFont val="宋体"/>
        <family val="2"/>
      </rPr>
      <t>电影发行</t>
    </r>
    <phoneticPr fontId="1" type="noConversion"/>
  </si>
  <si>
    <r>
      <rPr>
        <sz val="11"/>
        <color theme="1"/>
        <rFont val="宋体"/>
        <family val="2"/>
      </rPr>
      <t>电影放映</t>
    </r>
    <phoneticPr fontId="1" type="noConversion"/>
  </si>
  <si>
    <r>
      <rPr>
        <sz val="11"/>
        <color theme="1"/>
        <rFont val="宋体"/>
        <family val="2"/>
      </rPr>
      <t>影视服务</t>
    </r>
    <phoneticPr fontId="1" type="noConversion"/>
  </si>
  <si>
    <r>
      <rPr>
        <sz val="11"/>
        <color theme="1"/>
        <rFont val="宋体"/>
        <family val="2"/>
      </rPr>
      <t>华谊兄弟</t>
    </r>
    <phoneticPr fontId="1" type="noConversion"/>
  </si>
  <si>
    <r>
      <rPr>
        <sz val="11"/>
        <color theme="1"/>
        <rFont val="宋体"/>
        <family val="2"/>
      </rPr>
      <t>影视娱乐</t>
    </r>
    <phoneticPr fontId="1" type="noConversion"/>
  </si>
  <si>
    <r>
      <rPr>
        <sz val="11"/>
        <color theme="1"/>
        <rFont val="宋体"/>
        <family val="2"/>
      </rPr>
      <t>品牌授权</t>
    </r>
    <phoneticPr fontId="1" type="noConversion"/>
  </si>
  <si>
    <r>
      <rPr>
        <sz val="11"/>
        <color theme="1"/>
        <rFont val="宋体"/>
        <family val="2"/>
      </rPr>
      <t>互联网娱乐</t>
    </r>
    <phoneticPr fontId="1" type="noConversion"/>
  </si>
  <si>
    <r>
      <rPr>
        <sz val="11"/>
        <color theme="1"/>
        <rFont val="宋体"/>
        <family val="2"/>
      </rPr>
      <t>光线传媒</t>
    </r>
    <phoneticPr fontId="1" type="noConversion"/>
  </si>
  <si>
    <r>
      <rPr>
        <sz val="11"/>
        <color theme="1"/>
        <rFont val="宋体"/>
        <family val="2"/>
      </rPr>
      <t>电影及衍生品</t>
    </r>
    <phoneticPr fontId="1" type="noConversion"/>
  </si>
  <si>
    <r>
      <rPr>
        <sz val="11"/>
        <color theme="1"/>
        <rFont val="宋体"/>
        <family val="2"/>
      </rPr>
      <t>万达电影</t>
    </r>
    <phoneticPr fontId="1" type="noConversion"/>
  </si>
  <si>
    <r>
      <rPr>
        <sz val="11"/>
        <color theme="1"/>
        <rFont val="宋体"/>
        <family val="2"/>
      </rPr>
      <t>观影收入</t>
    </r>
    <phoneticPr fontId="1" type="noConversion"/>
  </si>
  <si>
    <r>
      <rPr>
        <sz val="11"/>
        <color theme="1"/>
        <rFont val="宋体"/>
        <family val="2"/>
      </rPr>
      <t>广告收入</t>
    </r>
    <phoneticPr fontId="1" type="noConversion"/>
  </si>
  <si>
    <r>
      <rPr>
        <sz val="11"/>
        <color theme="1"/>
        <rFont val="宋体"/>
        <family val="2"/>
      </rPr>
      <t>商品、餐饮</t>
    </r>
    <phoneticPr fontId="1" type="noConversion"/>
  </si>
  <si>
    <r>
      <rPr>
        <sz val="11"/>
        <color theme="1"/>
        <rFont val="宋体"/>
        <family val="2"/>
      </rPr>
      <t>中国电影：看重其发行能力，公司发行的国产电影累积票房占比</t>
    </r>
    <r>
      <rPr>
        <sz val="11"/>
        <color theme="1"/>
        <rFont val="Arial"/>
        <family val="2"/>
      </rPr>
      <t>43%</t>
    </r>
    <r>
      <rPr>
        <sz val="11"/>
        <color theme="1"/>
        <rFont val="宋体"/>
        <family val="2"/>
      </rPr>
      <t>，发行的进口影片占进口票房的</t>
    </r>
    <r>
      <rPr>
        <sz val="11"/>
        <color theme="1"/>
        <rFont val="Arial"/>
        <family val="2"/>
      </rPr>
      <t>62%</t>
    </r>
    <r>
      <rPr>
        <sz val="11"/>
        <color theme="1"/>
        <rFont val="宋体"/>
        <family val="2"/>
      </rPr>
      <t>，公司完全受益于国产和进口影片市场，业务稳定性高，现金流好</t>
    </r>
    <phoneticPr fontId="1" type="noConversion"/>
  </si>
  <si>
    <r>
      <rPr>
        <sz val="11"/>
        <color theme="1"/>
        <rFont val="宋体"/>
        <family val="2"/>
      </rPr>
      <t>华谊、光线：主要就是看其制作能力、</t>
    </r>
    <r>
      <rPr>
        <sz val="11"/>
        <color theme="1"/>
        <rFont val="Arial"/>
        <family val="2"/>
      </rPr>
      <t>IP</t>
    </r>
    <r>
      <rPr>
        <sz val="11"/>
        <color theme="1"/>
        <rFont val="宋体"/>
        <family val="2"/>
      </rPr>
      <t>储备价值，赌有爆款影视产品的推出，业绩预期有时候不稳定，但胜在有弹性</t>
    </r>
    <phoneticPr fontId="1" type="noConversion"/>
  </si>
  <si>
    <r>
      <rPr>
        <sz val="11"/>
        <color theme="1"/>
        <rFont val="宋体"/>
        <family val="2"/>
      </rPr>
      <t>万达电影：看重其渠道能力，背后的落脚点是整个中国电影票房的增长，以及龙头院线的集中度提升，公司好像准备收购万达影视，之后会有制作业务</t>
    </r>
    <phoneticPr fontId="1" type="noConversion"/>
  </si>
  <si>
    <r>
      <rPr>
        <sz val="11"/>
        <color theme="1"/>
        <rFont val="宋体"/>
        <family val="2"/>
      </rPr>
      <t>综合而言，从估值和业绩可以预期的角度考虑，应该选择中国电影和万达电影，特别是前者，外片发行基本无竞争压力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</si>
</sst>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);[Red]\(#,##0\)"/>
    <numFmt numFmtId="178" formatCode="#,##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2"/>
    </font>
    <font>
      <sz val="11"/>
      <color rgb="FF000000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28575</xdr:rowOff>
    </xdr:from>
    <xdr:to>
      <xdr:col>13</xdr:col>
      <xdr:colOff>0</xdr:colOff>
      <xdr:row>46</xdr:row>
      <xdr:rowOff>66675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933575" y="1400175"/>
          <a:ext cx="9610725" cy="655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  <a:p>
          <a:r>
            <a:rPr lang="zh-CN" altLang="en-US" sz="1100"/>
            <a:t>①长期待摊费用按</a:t>
          </a:r>
          <a:r>
            <a:rPr lang="en-US" altLang="zh-CN" sz="1100"/>
            <a:t>5</a:t>
          </a:r>
          <a:r>
            <a:rPr lang="zh-CN" altLang="en-US" sz="1100"/>
            <a:t>年期摊销</a:t>
          </a:r>
          <a:endParaRPr lang="en-US" altLang="zh-CN" sz="1100"/>
        </a:p>
        <a:p>
          <a:r>
            <a:rPr lang="zh-CN" altLang="en-US" sz="1100"/>
            <a:t>②截止</a:t>
          </a:r>
          <a:r>
            <a:rPr lang="en-US" altLang="zh-CN" sz="1100"/>
            <a:t>2013</a:t>
          </a:r>
          <a:r>
            <a:rPr lang="zh-CN" altLang="en-US" sz="1100"/>
            <a:t>年，我国院线共有</a:t>
          </a:r>
          <a:r>
            <a:rPr lang="en-US" altLang="zh-CN" sz="1100"/>
            <a:t>45</a:t>
          </a:r>
          <a:r>
            <a:rPr lang="zh-CN" altLang="en-US" sz="1100"/>
            <a:t>条，前</a:t>
          </a:r>
          <a:r>
            <a:rPr lang="en-US" altLang="zh-CN" sz="1100"/>
            <a:t>10</a:t>
          </a:r>
          <a:r>
            <a:rPr lang="zh-CN" altLang="en-US" sz="1100"/>
            <a:t>大院线票房收入</a:t>
          </a:r>
          <a:r>
            <a:rPr lang="en-US" altLang="zh-CN" sz="1100"/>
            <a:t>148</a:t>
          </a:r>
          <a:r>
            <a:rPr lang="zh-CN" altLang="en-US" sz="1100"/>
            <a:t>亿，占全国票房收入的</a:t>
          </a:r>
          <a:r>
            <a:rPr lang="en-US" altLang="zh-CN" sz="1100"/>
            <a:t>68.30%</a:t>
          </a:r>
          <a:r>
            <a:rPr lang="zh-CN" altLang="en-US" sz="1100"/>
            <a:t>，市场集中度比较高，其中年度票房收入在</a:t>
          </a:r>
          <a:r>
            <a:rPr lang="en-US" altLang="zh-CN" sz="1100"/>
            <a:t>15</a:t>
          </a:r>
          <a:r>
            <a:rPr lang="zh-CN" altLang="en-US" sz="1100"/>
            <a:t>亿以上的有</a:t>
          </a:r>
          <a:r>
            <a:rPr lang="en-US" altLang="zh-CN" sz="1100"/>
            <a:t>6</a:t>
          </a:r>
          <a:r>
            <a:rPr lang="zh-CN" altLang="en-US" sz="1100"/>
            <a:t>条</a:t>
          </a:r>
          <a:endParaRPr lang="en-US" altLang="zh-CN" sz="1100"/>
        </a:p>
        <a:p>
          <a:r>
            <a:rPr lang="zh-CN" altLang="en-US" sz="1100"/>
            <a:t>③</a:t>
          </a:r>
          <a:r>
            <a:rPr lang="en-US" altLang="zh-CN" sz="1100"/>
            <a:t>2013</a:t>
          </a:r>
          <a:r>
            <a:rPr lang="zh-CN" altLang="en-US" sz="1100"/>
            <a:t>年去年生产各类影片</a:t>
          </a:r>
          <a:r>
            <a:rPr lang="en-US" altLang="zh-CN" sz="1100"/>
            <a:t>824</a:t>
          </a:r>
          <a:r>
            <a:rPr lang="zh-CN" altLang="en-US" sz="1100"/>
            <a:t>部，其中</a:t>
          </a:r>
          <a:r>
            <a:rPr lang="en-US" altLang="zh-CN" sz="1100"/>
            <a:t>326</a:t>
          </a:r>
          <a:r>
            <a:rPr lang="zh-CN" altLang="en-US" sz="1100"/>
            <a:t>部进入影院放映，票房过亿的仅</a:t>
          </a:r>
          <a:r>
            <a:rPr lang="en-US" altLang="zh-CN" sz="1100"/>
            <a:t>35</a:t>
          </a:r>
          <a:r>
            <a:rPr lang="zh-CN" altLang="en-US" sz="1100"/>
            <a:t>部，占放映总量的</a:t>
          </a:r>
          <a:r>
            <a:rPr lang="en-US" altLang="zh-CN" sz="1100"/>
            <a:t>10.73%</a:t>
          </a:r>
        </a:p>
        <a:p>
          <a:r>
            <a:rPr lang="zh-CN" altLang="en-US" sz="1100"/>
            <a:t>④</a:t>
          </a:r>
          <a:r>
            <a:rPr lang="en-US" altLang="zh-CN" sz="1100"/>
            <a:t>2007</a:t>
          </a:r>
          <a:r>
            <a:rPr lang="zh-CN" altLang="en-US" sz="1100"/>
            <a:t>年</a:t>
          </a:r>
          <a:r>
            <a:rPr lang="en-US" altLang="zh-CN" sz="1100"/>
            <a:t>-2013</a:t>
          </a:r>
          <a:r>
            <a:rPr lang="zh-CN" altLang="en-US" sz="1100"/>
            <a:t>年，荧幕数增长了</a:t>
          </a:r>
          <a:r>
            <a:rPr lang="en-US" altLang="zh-CN" sz="1100"/>
            <a:t>14668</a:t>
          </a:r>
          <a:r>
            <a:rPr lang="zh-CN" altLang="en-US" sz="1100"/>
            <a:t>块达到了</a:t>
          </a:r>
          <a:r>
            <a:rPr lang="en-US" altLang="zh-CN" sz="1100"/>
            <a:t>18195</a:t>
          </a:r>
          <a:r>
            <a:rPr lang="zh-CN" altLang="en-US" sz="1100"/>
            <a:t>块，</a:t>
          </a:r>
          <a:r>
            <a:rPr lang="en-US" altLang="zh-CN" sz="1100"/>
            <a:t>3D</a:t>
          </a:r>
          <a:r>
            <a:rPr lang="zh-CN" altLang="en-US" sz="1100"/>
            <a:t>荧幕数</a:t>
          </a:r>
          <a:r>
            <a:rPr lang="en-US" altLang="zh-CN" sz="1100"/>
            <a:t>1.4</a:t>
          </a:r>
          <a:r>
            <a:rPr lang="zh-CN" altLang="en-US" sz="1100"/>
            <a:t>万块，</a:t>
          </a:r>
          <a:r>
            <a:rPr lang="en-US" altLang="zh-CN" sz="1100"/>
            <a:t>3DMAX 100</a:t>
          </a:r>
          <a:r>
            <a:rPr lang="zh-CN" altLang="en-US" sz="1100"/>
            <a:t>块</a:t>
          </a:r>
          <a:endParaRPr lang="en-US" altLang="zh-CN" sz="1100"/>
        </a:p>
        <a:p>
          <a:r>
            <a:rPr lang="zh-CN" altLang="en-US" sz="1100"/>
            <a:t>⑤</a:t>
          </a:r>
          <a:r>
            <a:rPr lang="en-US" altLang="zh-CN" sz="1100"/>
            <a:t>2014H1</a:t>
          </a:r>
          <a:r>
            <a:rPr lang="zh-CN" altLang="en-US" sz="1100"/>
            <a:t>，万达院线的市场占有率是</a:t>
          </a:r>
          <a:r>
            <a:rPr lang="en-US" altLang="zh-CN" sz="1100"/>
            <a:t>14.46%</a:t>
          </a:r>
        </a:p>
        <a:p>
          <a:r>
            <a:rPr lang="zh-CN" altLang="en-US" sz="1100"/>
            <a:t>⑥</a:t>
          </a:r>
          <a:r>
            <a:rPr lang="en-US" altLang="zh-CN" sz="1100"/>
            <a:t>2016</a:t>
          </a:r>
          <a:r>
            <a:rPr lang="zh-CN" altLang="en-US" sz="1100"/>
            <a:t>年全国电影市场实现票房</a:t>
          </a:r>
          <a:r>
            <a:rPr lang="en-US" altLang="zh-CN" sz="1100"/>
            <a:t>457</a:t>
          </a:r>
          <a:r>
            <a:rPr lang="zh-CN" altLang="en-US" sz="1100"/>
            <a:t>亿元，同比增长</a:t>
          </a:r>
          <a:r>
            <a:rPr lang="en-US" altLang="zh-CN" sz="1100"/>
            <a:t>3.7%</a:t>
          </a:r>
          <a:r>
            <a:rPr lang="zh-CN" altLang="en-US" sz="1100"/>
            <a:t>，国内票房增速放缓；全年全国观影人次达到</a:t>
          </a:r>
          <a:r>
            <a:rPr lang="en-US" altLang="zh-CN" sz="1100"/>
            <a:t>13.7</a:t>
          </a:r>
          <a:r>
            <a:rPr lang="zh-CN" altLang="en-US" sz="1100"/>
            <a:t>亿人次，同比增长</a:t>
          </a:r>
          <a:r>
            <a:rPr lang="en-US" altLang="zh-CN" sz="1100"/>
            <a:t>8.9%</a:t>
          </a:r>
        </a:p>
        <a:p>
          <a:r>
            <a:rPr lang="zh-CN" altLang="en-US" sz="1100"/>
            <a:t>⑥国电影衍生品市场潜力巨大。美国票房</a:t>
          </a:r>
          <a:r>
            <a:rPr lang="en-US" altLang="zh-CN" sz="1100"/>
            <a:t>/</a:t>
          </a:r>
          <a:r>
            <a:rPr lang="zh-CN" altLang="en-US" sz="1100"/>
            <a:t>衍生品收入比约为 </a:t>
          </a:r>
          <a:r>
            <a:rPr lang="en-US" altLang="zh-CN" sz="1100"/>
            <a:t>1:4</a:t>
          </a:r>
          <a:r>
            <a:rPr lang="zh-CN" altLang="en-US" sz="1100"/>
            <a:t>，而中国目前是</a:t>
          </a:r>
          <a:r>
            <a:rPr lang="en-US" altLang="zh-CN" sz="1100"/>
            <a:t>1:0.1</a:t>
          </a:r>
        </a:p>
        <a:p>
          <a:r>
            <a:rPr lang="zh-CN" altLang="en-US" sz="1100"/>
            <a:t>⑦我国以城市人口记每万人银幕数已达 </a:t>
          </a:r>
          <a:r>
            <a:rPr lang="en-US" altLang="zh-CN" sz="1100"/>
            <a:t>0.5 </a:t>
          </a:r>
          <a:r>
            <a:rPr lang="zh-CN" altLang="en-US" sz="1100"/>
            <a:t>块，接近中等发达国家水准。虽远低于北美的 </a:t>
          </a:r>
          <a:r>
            <a:rPr lang="en-US" altLang="zh-CN" sz="1100"/>
            <a:t>1.4 </a:t>
          </a:r>
          <a:r>
            <a:rPr lang="zh-CN" altLang="en-US" sz="1100"/>
            <a:t>块，但已超过韩国的 </a:t>
          </a:r>
          <a:r>
            <a:rPr lang="en-US" altLang="zh-CN" sz="1100"/>
            <a:t>0.5 </a:t>
          </a:r>
          <a:r>
            <a:rPr lang="zh-CN" altLang="en-US" sz="1100"/>
            <a:t>块，日本的 </a:t>
          </a:r>
          <a:r>
            <a:rPr lang="en-US" altLang="zh-CN" sz="1100"/>
            <a:t>0.3 </a:t>
          </a:r>
          <a:r>
            <a:rPr lang="zh-CN" altLang="en-US" sz="1100"/>
            <a:t>块和香港的 </a:t>
          </a:r>
          <a:r>
            <a:rPr lang="en-US" altLang="zh-CN" sz="1100"/>
            <a:t>0.3 </a:t>
          </a:r>
          <a:r>
            <a:rPr lang="zh-CN" altLang="en-US" sz="1100"/>
            <a:t>块。截止 </a:t>
          </a:r>
          <a:r>
            <a:rPr lang="en-US" altLang="zh-CN" sz="1100"/>
            <a:t>2015 </a:t>
          </a:r>
          <a:r>
            <a:rPr lang="zh-CN" altLang="en-US" sz="1100"/>
            <a:t>年，全国共有 </a:t>
          </a:r>
          <a:r>
            <a:rPr lang="en-US" altLang="zh-CN" sz="1100"/>
            <a:t>6484 </a:t>
          </a:r>
          <a:r>
            <a:rPr lang="zh-CN" altLang="en-US" sz="1100"/>
            <a:t>座影院总计 </a:t>
          </a:r>
          <a:r>
            <a:rPr lang="en-US" altLang="zh-CN" sz="1100"/>
            <a:t>31930 </a:t>
          </a:r>
          <a:r>
            <a:rPr lang="zh-CN" altLang="en-US" sz="1100"/>
            <a:t>块银幕，其中银幕增速已连续六年超过 </a:t>
          </a:r>
          <a:r>
            <a:rPr lang="en-US" altLang="zh-CN" sz="1100"/>
            <a:t>30%</a:t>
          </a:r>
        </a:p>
        <a:p>
          <a:endParaRPr lang="en-US" altLang="zh-CN" sz="1100"/>
        </a:p>
        <a:p>
          <a:r>
            <a:rPr lang="zh-CN" altLang="en-US" sz="1100"/>
            <a:t>迪士尼主题公园的收入来源主要为门票收入、食品饮料和纪念商品销售收入、酒店过夜收入、邮轮旅游收入以及俱乐部的租赁和销售收入，</a:t>
          </a:r>
          <a:endParaRPr lang="en-US" altLang="zh-CN" sz="1100"/>
        </a:p>
        <a:p>
          <a:r>
            <a:rPr lang="zh-CN" altLang="en-US" sz="1100"/>
            <a:t>其中游乐园门票收入只占</a:t>
          </a:r>
          <a:r>
            <a:rPr lang="en-US" altLang="zh-CN" sz="1100"/>
            <a:t>30%</a:t>
          </a:r>
          <a:r>
            <a:rPr lang="zh-CN" altLang="en-US" sz="1100"/>
            <a:t>左右，其能够长盛不衰的一大原因就是依靠其丰富的文化内容吸引顾客群，并以泛产业链衍生产品销售、</a:t>
          </a:r>
          <a:endParaRPr lang="en-US" altLang="zh-CN" sz="1100"/>
        </a:p>
        <a:p>
          <a:r>
            <a:rPr lang="zh-CN" altLang="en-US" sz="1100"/>
            <a:t>酒店经营等一系列收入实现盈利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日本环球影城主题乐园为例，其门票收入基本占</a:t>
          </a:r>
          <a:r>
            <a:rPr lang="en-US" altLang="zh-CN" sz="1100"/>
            <a:t>50%</a:t>
          </a:r>
          <a:r>
            <a:rPr lang="zh-CN" altLang="en-US" sz="1100"/>
            <a:t>左右，其他如商品收入占比</a:t>
          </a:r>
          <a:r>
            <a:rPr lang="en-US" altLang="zh-CN" sz="1100"/>
            <a:t>25%</a:t>
          </a:r>
          <a:r>
            <a:rPr lang="zh-CN" altLang="en-US" sz="1100"/>
            <a:t>左右，饮食收入</a:t>
          </a:r>
          <a:r>
            <a:rPr lang="en-US" altLang="zh-CN" sz="1100"/>
            <a:t>15%</a:t>
          </a:r>
          <a:r>
            <a:rPr lang="zh-CN" altLang="en-US" sz="1100"/>
            <a:t>左右，其他收入接近</a:t>
          </a:r>
          <a:r>
            <a:rPr lang="en-US" altLang="zh-CN" sz="1100"/>
            <a:t>10%</a:t>
          </a:r>
          <a:r>
            <a:rPr lang="zh-CN" altLang="en-US" sz="1100"/>
            <a:t>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据统计</a:t>
          </a:r>
          <a:r>
            <a:rPr lang="en-US" altLang="zh-CN" sz="1100"/>
            <a:t>1990</a:t>
          </a:r>
          <a:r>
            <a:rPr lang="zh-CN" altLang="en-US" sz="1100"/>
            <a:t>年至今中国主题公园超</a:t>
          </a:r>
          <a:r>
            <a:rPr lang="en-US" altLang="zh-CN" sz="1100"/>
            <a:t>2800</a:t>
          </a:r>
          <a:r>
            <a:rPr lang="zh-CN" altLang="en-US" sz="1100"/>
            <a:t>个，但其中</a:t>
          </a:r>
          <a:r>
            <a:rPr lang="en-US" altLang="zh-CN" sz="1100"/>
            <a:t>70%</a:t>
          </a:r>
          <a:r>
            <a:rPr lang="zh-CN" altLang="en-US" sz="1100"/>
            <a:t>处于亏损状态，只有</a:t>
          </a:r>
          <a:r>
            <a:rPr lang="en-US" altLang="zh-CN" sz="1100"/>
            <a:t>10%</a:t>
          </a:r>
          <a:r>
            <a:rPr lang="zh-CN" altLang="en-US" sz="1100"/>
            <a:t>左右的主题公园有盈利能力。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2015 </a:t>
          </a:r>
          <a:r>
            <a:rPr lang="zh-CN" altLang="en-US" sz="1100"/>
            <a:t>年迪士尼集团的营业收入达到 </a:t>
          </a:r>
          <a:r>
            <a:rPr lang="en-US" altLang="zh-CN" sz="1100"/>
            <a:t>525 </a:t>
          </a:r>
          <a:r>
            <a:rPr lang="zh-CN" altLang="en-US" sz="1100"/>
            <a:t>亿美元，净利润达到 </a:t>
          </a:r>
          <a:r>
            <a:rPr lang="en-US" altLang="zh-CN" sz="1100"/>
            <a:t>84 </a:t>
          </a:r>
          <a:r>
            <a:rPr lang="zh-CN" altLang="en-US" sz="1100"/>
            <a:t>亿美元，迪士尼乐园及度假村只贡献了其中两三成。</a:t>
          </a:r>
        </a:p>
        <a:p>
          <a:r>
            <a:rPr lang="zh-CN" altLang="en-US" sz="1100"/>
            <a:t>迪士尼在动画及电影方面拥有超强 </a:t>
          </a:r>
          <a:r>
            <a:rPr lang="en-US" altLang="zh-CN" sz="1100"/>
            <a:t>IP </a:t>
          </a:r>
          <a:r>
            <a:rPr lang="zh-CN" altLang="en-US" sz="1100"/>
            <a:t>，通过把电影人物和形象投放到其他业务上，将 </a:t>
          </a:r>
          <a:r>
            <a:rPr lang="en-US" altLang="zh-CN" sz="1100"/>
            <a:t>IP </a:t>
          </a:r>
          <a:r>
            <a:rPr lang="zh-CN" altLang="en-US" sz="1100"/>
            <a:t>价值进行延伸和重复变现，最终实现 </a:t>
          </a:r>
          <a:r>
            <a:rPr lang="en-US" altLang="zh-CN" sz="1100"/>
            <a:t>IP </a:t>
          </a:r>
          <a:r>
            <a:rPr lang="zh-CN" altLang="en-US" sz="1100"/>
            <a:t>价值最大化。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迪斯尼的一个著名的口号是“永远建不完的迪斯尼”，它多年长期坚持采用“三三制”，即每年都要淘汰 </a:t>
          </a:r>
          <a:r>
            <a:rPr lang="en-US" altLang="zh-CN" sz="1100"/>
            <a:t>1/3</a:t>
          </a:r>
          <a:r>
            <a:rPr lang="zh-CN" altLang="en-US" sz="1100"/>
            <a:t>的硬件设备，新建 </a:t>
          </a:r>
          <a:r>
            <a:rPr lang="en-US" altLang="zh-CN" sz="1100"/>
            <a:t>1/3</a:t>
          </a:r>
          <a:r>
            <a:rPr lang="zh-CN" altLang="en-US" sz="1100"/>
            <a:t>的新概念项目，</a:t>
          </a:r>
          <a:endParaRPr lang="en-US" altLang="zh-CN" sz="1100"/>
        </a:p>
        <a:p>
          <a:r>
            <a:rPr lang="zh-CN" altLang="en-US" sz="1100"/>
            <a:t>每年补充更新娱乐内容和设施，不断给游客新鲜感。</a:t>
          </a:r>
          <a:endParaRPr lang="en-US" altLang="zh-CN" sz="1100"/>
        </a:p>
        <a:p>
          <a:r>
            <a:rPr lang="zh-CN" altLang="en-US" sz="1100"/>
            <a:t>东京迪士尼每年的资本支出保持在 </a:t>
          </a:r>
          <a:r>
            <a:rPr lang="en-US" altLang="zh-CN" sz="1100"/>
            <a:t>300 </a:t>
          </a:r>
          <a:r>
            <a:rPr lang="zh-CN" altLang="en-US" sz="1100"/>
            <a:t>亿日元左右，约合 </a:t>
          </a:r>
          <a:r>
            <a:rPr lang="en-US" altLang="zh-CN" sz="1100"/>
            <a:t>20 </a:t>
          </a:r>
          <a:r>
            <a:rPr lang="zh-CN" altLang="en-US" sz="1100"/>
            <a:t>亿人民币，一度达到经营现金流的 </a:t>
          </a:r>
          <a:r>
            <a:rPr lang="en-US" altLang="zh-CN" sz="1100"/>
            <a:t>90%</a:t>
          </a:r>
        </a:p>
        <a:p>
          <a:endParaRPr lang="en-US" altLang="zh-CN" sz="1100"/>
        </a:p>
        <a:p>
          <a:r>
            <a:rPr lang="en-US" altLang="zh-CN" sz="1100"/>
            <a:t>2014</a:t>
          </a:r>
          <a:r>
            <a:rPr lang="zh-CN" altLang="en-US" sz="1100"/>
            <a:t>年，日本家庭平均年收入为 </a:t>
          </a:r>
          <a:r>
            <a:rPr lang="en-US" altLang="zh-CN" sz="1100"/>
            <a:t>529</a:t>
          </a:r>
          <a:r>
            <a:rPr lang="zh-CN" altLang="en-US" sz="1100"/>
            <a:t>万日元，而东京迪士尼游客平均消费 </a:t>
          </a:r>
          <a:r>
            <a:rPr lang="en-US" altLang="zh-CN" sz="1100"/>
            <a:t>1.1</a:t>
          </a:r>
          <a:r>
            <a:rPr lang="zh-CN" altLang="en-US" sz="1100"/>
            <a:t>万日元，一个三口之家去一次迪士尼仅占到家庭年收入的</a:t>
          </a:r>
          <a:r>
            <a:rPr lang="en-US" altLang="zh-CN" sz="1100"/>
            <a:t>0.6%</a:t>
          </a:r>
        </a:p>
        <a:p>
          <a:endParaRPr lang="en-US" altLang="zh-CN" sz="1100"/>
        </a:p>
        <a:p>
          <a:r>
            <a:rPr lang="zh-CN" altLang="en-US" sz="1100"/>
            <a:t>除了参股以外，巴黎和香港迪士尼每年还要将</a:t>
          </a:r>
          <a:r>
            <a:rPr lang="en-US" altLang="zh-CN" sz="1100"/>
            <a:t>10%</a:t>
          </a:r>
          <a:r>
            <a:rPr lang="zh-CN" altLang="en-US" sz="1100"/>
            <a:t>的门票收入和 </a:t>
          </a:r>
          <a:r>
            <a:rPr lang="en-US" altLang="zh-CN" sz="1100"/>
            <a:t>5%</a:t>
          </a:r>
          <a:r>
            <a:rPr lang="zh-CN" altLang="en-US" sz="1100"/>
            <a:t>的商品、餐饮销售收入作为特许权费支付给美国迪士尼，</a:t>
          </a:r>
          <a:endParaRPr lang="en-US" altLang="zh-CN" sz="1100"/>
        </a:p>
        <a:p>
          <a:r>
            <a:rPr lang="zh-CN" altLang="en-US" sz="1100"/>
            <a:t>这也是导致两大乐园亏损的重要原因，此外香港迪士尼的酒店收益全部归美方所有</a:t>
          </a:r>
          <a:endParaRPr lang="en-US" altLang="zh-CN" sz="1100"/>
        </a:p>
        <a:p>
          <a:r>
            <a:rPr lang="zh-CN" altLang="en-US" sz="1100"/>
            <a:t>总之，美国迪士尼不用费心经营，就可以获得 </a:t>
          </a:r>
          <a:r>
            <a:rPr lang="en-US" altLang="zh-CN" sz="1100"/>
            <a:t>8%</a:t>
          </a:r>
          <a:r>
            <a:rPr lang="zh-CN" altLang="en-US" sz="1100"/>
            <a:t>左右盈利，而东京迪士尼在 </a:t>
          </a:r>
          <a:r>
            <a:rPr lang="en-US" altLang="zh-CN" sz="1100"/>
            <a:t>2012</a:t>
          </a:r>
          <a:r>
            <a:rPr lang="zh-CN" altLang="en-US" sz="1100"/>
            <a:t>年以前净利率始终未超过 </a:t>
          </a:r>
          <a:r>
            <a:rPr lang="en-US" altLang="zh-CN" sz="1100"/>
            <a:t>9%</a:t>
          </a:r>
          <a:r>
            <a:rPr lang="zh-CN" altLang="en-US" sz="1100"/>
            <a:t>，由此可见特许权收入带来的丰厚回报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日本环球影城每年需要向美国环球影城支付一笔特许权使用费，约占收入的 </a:t>
          </a:r>
          <a:r>
            <a:rPr lang="en-US" altLang="zh-CN" sz="1100"/>
            <a:t>7.5%</a:t>
          </a:r>
          <a:r>
            <a:rPr lang="zh-CN" altLang="en-US" sz="1100"/>
            <a:t>左右，因此对于授权方来说这也是一笔包赚不赔的买卖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34"/>
  <sheetViews>
    <sheetView showGridLines="0" tabSelected="1" topLeftCell="A115" workbookViewId="0">
      <selection activeCell="B105" sqref="B105"/>
    </sheetView>
  </sheetViews>
  <sheetFormatPr defaultColWidth="12.625" defaultRowHeight="14.25" x14ac:dyDescent="0.2"/>
  <cols>
    <col min="1" max="3" width="12.625" style="13"/>
    <col min="4" max="4" width="21.75" style="13" customWidth="1"/>
    <col min="5" max="6" width="17" style="13" customWidth="1"/>
    <col min="7" max="7" width="18.875" style="13" customWidth="1"/>
    <col min="8" max="9" width="12.625" style="13"/>
    <col min="10" max="10" width="17.5" style="13" customWidth="1"/>
    <col min="11" max="16384" width="12.625" style="13"/>
  </cols>
  <sheetData>
    <row r="4" spans="2:6" x14ac:dyDescent="0.2">
      <c r="B4" s="12" t="s">
        <v>108</v>
      </c>
    </row>
    <row r="5" spans="2:6" x14ac:dyDescent="0.2">
      <c r="B5" s="12" t="s">
        <v>109</v>
      </c>
    </row>
    <row r="6" spans="2:6" x14ac:dyDescent="0.2">
      <c r="B6" s="12" t="s">
        <v>110</v>
      </c>
    </row>
    <row r="7" spans="2:6" x14ac:dyDescent="0.2">
      <c r="B7" s="12" t="s">
        <v>111</v>
      </c>
    </row>
    <row r="8" spans="2:6" x14ac:dyDescent="0.2">
      <c r="B8" s="12"/>
    </row>
    <row r="9" spans="2:6" x14ac:dyDescent="0.2">
      <c r="B9" s="12" t="s">
        <v>112</v>
      </c>
    </row>
    <row r="10" spans="2:6" x14ac:dyDescent="0.2">
      <c r="B10" s="12" t="s">
        <v>113</v>
      </c>
    </row>
    <row r="11" spans="2:6" x14ac:dyDescent="0.2">
      <c r="B11" s="12" t="s">
        <v>114</v>
      </c>
    </row>
    <row r="12" spans="2:6" x14ac:dyDescent="0.2">
      <c r="B12" s="12" t="s">
        <v>115</v>
      </c>
    </row>
    <row r="13" spans="2:6" x14ac:dyDescent="0.2">
      <c r="B13" s="12"/>
    </row>
    <row r="14" spans="2:6" x14ac:dyDescent="0.2">
      <c r="B14" s="12" t="s">
        <v>116</v>
      </c>
    </row>
    <row r="15" spans="2:6" x14ac:dyDescent="0.2">
      <c r="B15" s="12" t="s">
        <v>117</v>
      </c>
    </row>
    <row r="16" spans="2:6" x14ac:dyDescent="0.2">
      <c r="D16" s="13" t="s">
        <v>118</v>
      </c>
      <c r="E16" s="13" t="s">
        <v>119</v>
      </c>
      <c r="F16" s="13" t="s">
        <v>120</v>
      </c>
    </row>
    <row r="17" spans="2:6" x14ac:dyDescent="0.2">
      <c r="D17" s="13">
        <v>2009</v>
      </c>
      <c r="E17" s="13">
        <v>6</v>
      </c>
      <c r="F17" s="14">
        <v>0.56999999999999995</v>
      </c>
    </row>
    <row r="18" spans="2:6" x14ac:dyDescent="0.2">
      <c r="D18" s="13">
        <f>D17+1</f>
        <v>2010</v>
      </c>
      <c r="E18" s="13">
        <v>5</v>
      </c>
      <c r="F18" s="14">
        <v>0.48</v>
      </c>
    </row>
    <row r="19" spans="2:6" x14ac:dyDescent="0.2">
      <c r="D19" s="13">
        <f t="shared" ref="D19:D23" si="0">D18+1</f>
        <v>2011</v>
      </c>
      <c r="E19" s="13">
        <v>4</v>
      </c>
      <c r="F19" s="14">
        <v>0.36</v>
      </c>
    </row>
    <row r="20" spans="2:6" x14ac:dyDescent="0.2">
      <c r="D20" s="13">
        <f t="shared" si="0"/>
        <v>2012</v>
      </c>
      <c r="E20" s="13">
        <v>3</v>
      </c>
      <c r="F20" s="14">
        <v>0.41</v>
      </c>
    </row>
    <row r="21" spans="2:6" x14ac:dyDescent="0.2">
      <c r="D21" s="13">
        <f t="shared" si="0"/>
        <v>2013</v>
      </c>
      <c r="E21" s="13">
        <v>7</v>
      </c>
      <c r="F21" s="14">
        <v>0.71</v>
      </c>
    </row>
    <row r="22" spans="2:6" x14ac:dyDescent="0.2">
      <c r="D22" s="13">
        <f t="shared" si="0"/>
        <v>2014</v>
      </c>
      <c r="E22" s="13">
        <v>5</v>
      </c>
      <c r="F22" s="14">
        <v>0.47</v>
      </c>
    </row>
    <row r="23" spans="2:6" x14ac:dyDescent="0.2">
      <c r="D23" s="13">
        <f t="shared" si="0"/>
        <v>2015</v>
      </c>
      <c r="E23" s="13">
        <v>7</v>
      </c>
      <c r="F23" s="14">
        <v>0.65</v>
      </c>
    </row>
    <row r="24" spans="2:6" x14ac:dyDescent="0.2">
      <c r="D24" s="13">
        <f>D23+1</f>
        <v>2016</v>
      </c>
      <c r="E24" s="13">
        <v>6</v>
      </c>
      <c r="F24" s="14">
        <v>0.63</v>
      </c>
    </row>
    <row r="25" spans="2:6" x14ac:dyDescent="0.2">
      <c r="D25" s="13">
        <v>2017</v>
      </c>
      <c r="E25" s="13">
        <v>6</v>
      </c>
      <c r="F25" s="14">
        <v>0.67</v>
      </c>
    </row>
    <row r="27" spans="2:6" x14ac:dyDescent="0.2">
      <c r="B27" s="12" t="s">
        <v>121</v>
      </c>
    </row>
    <row r="28" spans="2:6" x14ac:dyDescent="0.2">
      <c r="B28" s="12" t="s">
        <v>122</v>
      </c>
    </row>
    <row r="29" spans="2:6" x14ac:dyDescent="0.2">
      <c r="B29" s="12" t="s">
        <v>123</v>
      </c>
    </row>
    <row r="30" spans="2:6" x14ac:dyDescent="0.2">
      <c r="B30" s="12" t="s">
        <v>124</v>
      </c>
    </row>
    <row r="31" spans="2:6" x14ac:dyDescent="0.2">
      <c r="B31" s="12"/>
    </row>
    <row r="32" spans="2:6" x14ac:dyDescent="0.2">
      <c r="B32" s="12" t="s">
        <v>125</v>
      </c>
    </row>
    <row r="33" spans="2:10" x14ac:dyDescent="0.2">
      <c r="B33" s="12" t="s">
        <v>126</v>
      </c>
    </row>
    <row r="34" spans="2:10" x14ac:dyDescent="0.2">
      <c r="B34" s="12" t="s">
        <v>127</v>
      </c>
    </row>
    <row r="35" spans="2:10" x14ac:dyDescent="0.2">
      <c r="B35" s="12" t="s">
        <v>128</v>
      </c>
    </row>
    <row r="36" spans="2:10" x14ac:dyDescent="0.2">
      <c r="B36" s="12" t="s">
        <v>129</v>
      </c>
    </row>
    <row r="37" spans="2:10" x14ac:dyDescent="0.2">
      <c r="B37" s="12"/>
    </row>
    <row r="38" spans="2:10" x14ac:dyDescent="0.2">
      <c r="B38" s="12" t="s">
        <v>130</v>
      </c>
    </row>
    <row r="39" spans="2:10" x14ac:dyDescent="0.2">
      <c r="B39" s="12" t="s">
        <v>131</v>
      </c>
    </row>
    <row r="40" spans="2:10" x14ac:dyDescent="0.2">
      <c r="B40" s="12" t="s">
        <v>132</v>
      </c>
    </row>
    <row r="41" spans="2:10" x14ac:dyDescent="0.2">
      <c r="B41" s="12" t="s">
        <v>133</v>
      </c>
    </row>
    <row r="42" spans="2:10" x14ac:dyDescent="0.2">
      <c r="B42" s="12" t="s">
        <v>134</v>
      </c>
    </row>
    <row r="43" spans="2:10" x14ac:dyDescent="0.2">
      <c r="B43" s="12" t="s">
        <v>135</v>
      </c>
    </row>
    <row r="44" spans="2:10" x14ac:dyDescent="0.2">
      <c r="B44" s="12" t="s">
        <v>136</v>
      </c>
    </row>
    <row r="46" spans="2:10" x14ac:dyDescent="0.2">
      <c r="C46" s="13" t="s">
        <v>137</v>
      </c>
      <c r="D46" s="13" t="s">
        <v>138</v>
      </c>
      <c r="E46" s="13" t="s">
        <v>139</v>
      </c>
      <c r="F46" s="13" t="s">
        <v>140</v>
      </c>
      <c r="G46" s="13" t="s">
        <v>141</v>
      </c>
      <c r="H46" s="13" t="s">
        <v>142</v>
      </c>
      <c r="I46" s="13" t="s">
        <v>143</v>
      </c>
      <c r="J46" s="13" t="s">
        <v>144</v>
      </c>
    </row>
    <row r="47" spans="2:10" x14ac:dyDescent="0.2">
      <c r="B47" s="13" t="s">
        <v>145</v>
      </c>
      <c r="C47" s="13">
        <v>87.89</v>
      </c>
      <c r="D47" s="13">
        <v>16.2</v>
      </c>
      <c r="E47" s="15">
        <v>50776</v>
      </c>
      <c r="F47" s="13">
        <v>13.75</v>
      </c>
      <c r="G47" s="15">
        <v>7883</v>
      </c>
      <c r="H47" s="16">
        <f>C47/F47</f>
        <v>6.3920000000000003</v>
      </c>
      <c r="I47" s="16">
        <f>D47/F47</f>
        <v>1.1781818181818182</v>
      </c>
      <c r="J47" s="17">
        <f>E47/F47/100</f>
        <v>36.928000000000004</v>
      </c>
    </row>
    <row r="48" spans="2:10" x14ac:dyDescent="0.2">
      <c r="B48" s="13" t="s">
        <v>146</v>
      </c>
      <c r="C48" s="13">
        <v>110.66</v>
      </c>
      <c r="D48" s="13">
        <v>12.39</v>
      </c>
      <c r="E48" s="15">
        <v>43531</v>
      </c>
      <c r="F48" s="13">
        <v>3.23</v>
      </c>
      <c r="G48" s="15">
        <v>60000</v>
      </c>
      <c r="H48" s="16">
        <f t="shared" ref="H48:H50" si="1">C48/F48</f>
        <v>34.260061919504643</v>
      </c>
      <c r="I48" s="16">
        <f t="shared" ref="I48:I50" si="2">D48/F48</f>
        <v>3.8359133126934988</v>
      </c>
      <c r="J48" s="17">
        <f t="shared" ref="J48:J50" si="3">E48/F48/100</f>
        <v>134.77089783281733</v>
      </c>
    </row>
    <row r="49" spans="2:11" x14ac:dyDescent="0.2">
      <c r="B49" s="13" t="s">
        <v>147</v>
      </c>
      <c r="C49" s="13">
        <v>20.93</v>
      </c>
      <c r="D49" s="13">
        <v>1.74</v>
      </c>
      <c r="E49" s="15">
        <v>3472</v>
      </c>
      <c r="F49" s="13">
        <v>1.27</v>
      </c>
      <c r="G49" s="15">
        <v>34486</v>
      </c>
      <c r="H49" s="16">
        <f t="shared" si="1"/>
        <v>16.480314960629922</v>
      </c>
      <c r="I49" s="16">
        <f t="shared" si="2"/>
        <v>1.3700787401574803</v>
      </c>
      <c r="J49" s="17">
        <f t="shared" si="3"/>
        <v>27.338582677165356</v>
      </c>
    </row>
    <row r="50" spans="2:11" x14ac:dyDescent="0.2">
      <c r="B50" s="13" t="s">
        <v>148</v>
      </c>
      <c r="C50" s="13">
        <v>21</v>
      </c>
      <c r="D50" s="13">
        <v>30</v>
      </c>
      <c r="E50" s="15">
        <v>8100</v>
      </c>
      <c r="F50" s="13">
        <v>13.24</v>
      </c>
      <c r="G50" s="15">
        <v>1965</v>
      </c>
      <c r="H50" s="16">
        <f t="shared" si="1"/>
        <v>1.5861027190332326</v>
      </c>
      <c r="I50" s="16">
        <f t="shared" si="2"/>
        <v>2.2658610271903323</v>
      </c>
      <c r="J50" s="17">
        <f t="shared" si="3"/>
        <v>6.1178247734138971</v>
      </c>
    </row>
    <row r="54" spans="2:11" x14ac:dyDescent="0.2">
      <c r="B54" s="12" t="s">
        <v>149</v>
      </c>
    </row>
    <row r="55" spans="2:11" x14ac:dyDescent="0.2">
      <c r="B55" s="12" t="s">
        <v>150</v>
      </c>
    </row>
    <row r="56" spans="2:11" x14ac:dyDescent="0.2">
      <c r="B56" s="12" t="s">
        <v>151</v>
      </c>
    </row>
    <row r="57" spans="2:11" x14ac:dyDescent="0.2">
      <c r="B57" s="12" t="s">
        <v>152</v>
      </c>
    </row>
    <row r="58" spans="2:11" x14ac:dyDescent="0.2">
      <c r="B58" s="12" t="s">
        <v>153</v>
      </c>
    </row>
    <row r="59" spans="2:11" x14ac:dyDescent="0.2">
      <c r="B59" s="12"/>
    </row>
    <row r="60" spans="2:11" x14ac:dyDescent="0.2">
      <c r="B60" s="12"/>
      <c r="F60" s="13" t="s">
        <v>154</v>
      </c>
    </row>
    <row r="61" spans="2:11" x14ac:dyDescent="0.2">
      <c r="B61" s="18"/>
      <c r="C61" s="18" t="s">
        <v>155</v>
      </c>
      <c r="D61" s="18" t="s">
        <v>156</v>
      </c>
      <c r="E61" s="18" t="s">
        <v>157</v>
      </c>
      <c r="F61" s="18" t="s">
        <v>158</v>
      </c>
      <c r="G61" s="18" t="s">
        <v>159</v>
      </c>
      <c r="H61" s="18" t="s">
        <v>160</v>
      </c>
      <c r="I61" s="18" t="s">
        <v>161</v>
      </c>
      <c r="J61" s="18" t="s">
        <v>162</v>
      </c>
      <c r="K61" s="18"/>
    </row>
    <row r="62" spans="2:11" x14ac:dyDescent="0.2">
      <c r="B62" s="18" t="s">
        <v>163</v>
      </c>
      <c r="C62" s="18" t="s">
        <v>164</v>
      </c>
      <c r="D62" s="18" t="s">
        <v>165</v>
      </c>
      <c r="E62" s="18" t="s">
        <v>166</v>
      </c>
      <c r="F62" s="18" t="s">
        <v>167</v>
      </c>
      <c r="G62" s="18" t="s">
        <v>168</v>
      </c>
      <c r="H62" s="18" t="s">
        <v>169</v>
      </c>
      <c r="I62" s="18" t="s">
        <v>170</v>
      </c>
      <c r="J62" s="18" t="s">
        <v>171</v>
      </c>
      <c r="K62" s="18"/>
    </row>
    <row r="63" spans="2:11" x14ac:dyDescent="0.2">
      <c r="B63" s="18" t="s">
        <v>172</v>
      </c>
      <c r="C63" s="18" t="s">
        <v>173</v>
      </c>
      <c r="D63" s="18" t="s">
        <v>174</v>
      </c>
      <c r="E63" s="18" t="s">
        <v>175</v>
      </c>
      <c r="F63" s="18" t="s">
        <v>176</v>
      </c>
      <c r="G63" s="18" t="s">
        <v>177</v>
      </c>
      <c r="H63" s="18" t="s">
        <v>177</v>
      </c>
      <c r="I63" s="18" t="s">
        <v>178</v>
      </c>
      <c r="J63" s="18" t="s">
        <v>179</v>
      </c>
      <c r="K63" s="18"/>
    </row>
    <row r="64" spans="2:11" x14ac:dyDescent="0.2">
      <c r="B64" s="18" t="s">
        <v>180</v>
      </c>
      <c r="C64" s="18" t="s">
        <v>181</v>
      </c>
      <c r="D64" s="18" t="s">
        <v>182</v>
      </c>
      <c r="E64" s="18" t="s">
        <v>166</v>
      </c>
      <c r="F64" s="18" t="s">
        <v>183</v>
      </c>
      <c r="G64" s="18" t="s">
        <v>184</v>
      </c>
      <c r="H64" s="18" t="s">
        <v>185</v>
      </c>
      <c r="I64" s="18" t="s">
        <v>186</v>
      </c>
      <c r="J64" s="18" t="s">
        <v>187</v>
      </c>
      <c r="K64" s="18"/>
    </row>
    <row r="65" spans="2:9" x14ac:dyDescent="0.2">
      <c r="B65" s="12"/>
    </row>
    <row r="66" spans="2:9" x14ac:dyDescent="0.2">
      <c r="B66" s="12"/>
    </row>
    <row r="67" spans="2:9" x14ac:dyDescent="0.2">
      <c r="B67" s="12"/>
    </row>
    <row r="68" spans="2:9" x14ac:dyDescent="0.2">
      <c r="B68" s="12" t="s">
        <v>188</v>
      </c>
    </row>
    <row r="69" spans="2:9" x14ac:dyDescent="0.2">
      <c r="B69" s="12" t="s">
        <v>189</v>
      </c>
    </row>
    <row r="70" spans="2:9" x14ac:dyDescent="0.2">
      <c r="B70" s="12"/>
    </row>
    <row r="71" spans="2:9" x14ac:dyDescent="0.2">
      <c r="B71" s="12" t="s">
        <v>190</v>
      </c>
    </row>
    <row r="72" spans="2:9" x14ac:dyDescent="0.2">
      <c r="B72" s="12" t="s">
        <v>191</v>
      </c>
    </row>
    <row r="73" spans="2:9" x14ac:dyDescent="0.2">
      <c r="B73" s="12" t="s">
        <v>192</v>
      </c>
    </row>
    <row r="74" spans="2:9" x14ac:dyDescent="0.2">
      <c r="B74" s="12" t="s">
        <v>193</v>
      </c>
    </row>
    <row r="75" spans="2:9" x14ac:dyDescent="0.2">
      <c r="B75" s="12"/>
    </row>
    <row r="76" spans="2:9" x14ac:dyDescent="0.2">
      <c r="B76" s="12" t="s">
        <v>194</v>
      </c>
    </row>
    <row r="77" spans="2:9" x14ac:dyDescent="0.2">
      <c r="B77" s="12" t="s">
        <v>195</v>
      </c>
    </row>
    <row r="78" spans="2:9" x14ac:dyDescent="0.2">
      <c r="B78" s="12" t="s">
        <v>196</v>
      </c>
    </row>
    <row r="80" spans="2:9" x14ac:dyDescent="0.2">
      <c r="B80" s="12" t="s">
        <v>197</v>
      </c>
      <c r="C80" s="19"/>
      <c r="D80" s="19"/>
      <c r="E80" s="19"/>
      <c r="F80" s="19"/>
      <c r="G80" s="19"/>
      <c r="H80" s="19"/>
      <c r="I80" s="19"/>
    </row>
    <row r="81" spans="2:2" x14ac:dyDescent="0.2">
      <c r="B81" s="12" t="s">
        <v>198</v>
      </c>
    </row>
    <row r="82" spans="2:2" x14ac:dyDescent="0.2">
      <c r="B82" s="12" t="s">
        <v>199</v>
      </c>
    </row>
    <row r="83" spans="2:2" x14ac:dyDescent="0.2">
      <c r="B83" s="12" t="s">
        <v>200</v>
      </c>
    </row>
    <row r="84" spans="2:2" x14ac:dyDescent="0.2">
      <c r="B84" s="12" t="s">
        <v>201</v>
      </c>
    </row>
    <row r="85" spans="2:2" x14ac:dyDescent="0.2">
      <c r="B85" s="12" t="s">
        <v>202</v>
      </c>
    </row>
    <row r="86" spans="2:2" x14ac:dyDescent="0.2">
      <c r="B86" s="12" t="s">
        <v>203</v>
      </c>
    </row>
    <row r="87" spans="2:2" x14ac:dyDescent="0.2">
      <c r="B87" s="12" t="s">
        <v>204</v>
      </c>
    </row>
    <row r="88" spans="2:2" x14ac:dyDescent="0.2">
      <c r="B88" s="12" t="s">
        <v>205</v>
      </c>
    </row>
    <row r="89" spans="2:2" x14ac:dyDescent="0.2">
      <c r="B89" s="12"/>
    </row>
    <row r="90" spans="2:2" x14ac:dyDescent="0.2">
      <c r="B90" s="12" t="s">
        <v>206</v>
      </c>
    </row>
    <row r="91" spans="2:2" x14ac:dyDescent="0.2">
      <c r="B91" s="12" t="s">
        <v>207</v>
      </c>
    </row>
    <row r="92" spans="2:2" x14ac:dyDescent="0.2">
      <c r="B92" s="12" t="s">
        <v>208</v>
      </c>
    </row>
    <row r="93" spans="2:2" x14ac:dyDescent="0.2">
      <c r="B93" s="12" t="s">
        <v>209</v>
      </c>
    </row>
    <row r="94" spans="2:2" x14ac:dyDescent="0.2">
      <c r="B94" s="12" t="s">
        <v>210</v>
      </c>
    </row>
    <row r="95" spans="2:2" x14ac:dyDescent="0.2">
      <c r="B95" s="12" t="s">
        <v>211</v>
      </c>
    </row>
    <row r="96" spans="2:2" x14ac:dyDescent="0.2">
      <c r="B96" s="12" t="s">
        <v>212</v>
      </c>
    </row>
    <row r="97" spans="2:5" x14ac:dyDescent="0.2">
      <c r="B97" s="12" t="s">
        <v>213</v>
      </c>
    </row>
    <row r="98" spans="2:5" x14ac:dyDescent="0.2">
      <c r="B98" s="12"/>
    </row>
    <row r="99" spans="2:5" x14ac:dyDescent="0.2">
      <c r="B99" s="12" t="s">
        <v>214</v>
      </c>
    </row>
    <row r="100" spans="2:5" x14ac:dyDescent="0.2">
      <c r="B100" s="12" t="s">
        <v>215</v>
      </c>
    </row>
    <row r="101" spans="2:5" x14ac:dyDescent="0.2">
      <c r="B101" s="12" t="s">
        <v>216</v>
      </c>
    </row>
    <row r="102" spans="2:5" x14ac:dyDescent="0.2">
      <c r="B102" s="12" t="s">
        <v>217</v>
      </c>
    </row>
    <row r="103" spans="2:5" x14ac:dyDescent="0.2">
      <c r="B103" s="12" t="s">
        <v>218</v>
      </c>
    </row>
    <row r="105" spans="2:5" x14ac:dyDescent="0.2">
      <c r="B105" s="18" t="s">
        <v>219</v>
      </c>
    </row>
    <row r="107" spans="2:5" x14ac:dyDescent="0.2">
      <c r="D107" s="13" t="s">
        <v>220</v>
      </c>
    </row>
    <row r="108" spans="2:5" x14ac:dyDescent="0.2">
      <c r="C108" s="13" t="s">
        <v>221</v>
      </c>
      <c r="D108" s="13" t="s">
        <v>222</v>
      </c>
      <c r="E108" s="13" t="s">
        <v>223</v>
      </c>
    </row>
    <row r="109" spans="2:5" x14ac:dyDescent="0.2">
      <c r="B109" s="13" t="s">
        <v>224</v>
      </c>
      <c r="C109" s="13">
        <v>6.13</v>
      </c>
      <c r="D109" s="20">
        <v>-9.2999999999999999E-2</v>
      </c>
      <c r="E109" s="20">
        <f>C109/89.88</f>
        <v>6.8202047174009794E-2</v>
      </c>
    </row>
    <row r="110" spans="2:5" x14ac:dyDescent="0.2">
      <c r="B110" s="13" t="s">
        <v>225</v>
      </c>
      <c r="C110" s="13">
        <v>53.94</v>
      </c>
      <c r="D110" s="20">
        <v>0.21629999999999999</v>
      </c>
      <c r="E110" s="20">
        <f>C110/89.88</f>
        <v>0.6001335113484646</v>
      </c>
    </row>
    <row r="111" spans="2:5" x14ac:dyDescent="0.2">
      <c r="B111" s="13" t="s">
        <v>226</v>
      </c>
      <c r="C111" s="13">
        <v>17.98</v>
      </c>
      <c r="D111" s="20">
        <v>0.23880000000000001</v>
      </c>
      <c r="E111" s="20">
        <f>C111/89.88</f>
        <v>0.20004450378282154</v>
      </c>
    </row>
    <row r="112" spans="2:5" x14ac:dyDescent="0.2">
      <c r="B112" s="13" t="s">
        <v>227</v>
      </c>
      <c r="C112" s="13">
        <v>10.77</v>
      </c>
      <c r="D112" s="20">
        <v>0.27939999999999998</v>
      </c>
      <c r="E112" s="20">
        <f>C112/89.88</f>
        <v>0.119826435246996</v>
      </c>
    </row>
    <row r="114" spans="2:5" x14ac:dyDescent="0.2">
      <c r="D114" s="13" t="s">
        <v>228</v>
      </c>
    </row>
    <row r="115" spans="2:5" x14ac:dyDescent="0.2">
      <c r="C115" s="13" t="s">
        <v>221</v>
      </c>
      <c r="D115" s="13" t="s">
        <v>222</v>
      </c>
      <c r="E115" s="13" t="s">
        <v>223</v>
      </c>
    </row>
    <row r="116" spans="2:5" x14ac:dyDescent="0.2">
      <c r="B116" s="13" t="s">
        <v>229</v>
      </c>
      <c r="C116" s="13">
        <v>33.74</v>
      </c>
      <c r="D116" s="20">
        <v>0.39900000000000002</v>
      </c>
      <c r="E116" s="20">
        <f>C116/39.46</f>
        <v>0.8550430816016219</v>
      </c>
    </row>
    <row r="117" spans="2:5" x14ac:dyDescent="0.2">
      <c r="B117" s="13" t="s">
        <v>230</v>
      </c>
      <c r="C117" s="13">
        <v>2.58</v>
      </c>
      <c r="D117" s="20">
        <v>0.98850000000000005</v>
      </c>
      <c r="E117" s="20">
        <f>C117/89.88</f>
        <v>2.8704939919893192E-2</v>
      </c>
    </row>
    <row r="118" spans="2:5" x14ac:dyDescent="0.2">
      <c r="B118" s="13" t="s">
        <v>231</v>
      </c>
      <c r="C118" s="13">
        <v>3.07</v>
      </c>
      <c r="D118" s="20">
        <v>0.55740000000000001</v>
      </c>
      <c r="E118" s="20">
        <f>C118/89.88</f>
        <v>3.4156653315531818E-2</v>
      </c>
    </row>
    <row r="119" spans="2:5" x14ac:dyDescent="0.2">
      <c r="D119" s="20"/>
      <c r="E119" s="20"/>
    </row>
    <row r="120" spans="2:5" x14ac:dyDescent="0.2">
      <c r="D120" s="13" t="s">
        <v>232</v>
      </c>
    </row>
    <row r="121" spans="2:5" x14ac:dyDescent="0.2">
      <c r="C121" s="13" t="s">
        <v>221</v>
      </c>
      <c r="D121" s="13" t="s">
        <v>222</v>
      </c>
      <c r="E121" s="13" t="s">
        <v>223</v>
      </c>
    </row>
    <row r="122" spans="2:5" x14ac:dyDescent="0.2">
      <c r="B122" s="13" t="s">
        <v>233</v>
      </c>
      <c r="C122" s="13">
        <v>12.38</v>
      </c>
      <c r="D122" s="20">
        <v>0.39900000000000002</v>
      </c>
      <c r="E122" s="20">
        <f>C122/18.43</f>
        <v>0.67173087357569183</v>
      </c>
    </row>
    <row r="123" spans="2:5" x14ac:dyDescent="0.2">
      <c r="D123" s="20"/>
      <c r="E123" s="20"/>
    </row>
    <row r="124" spans="2:5" x14ac:dyDescent="0.2">
      <c r="D124" s="13" t="s">
        <v>234</v>
      </c>
    </row>
    <row r="125" spans="2:5" x14ac:dyDescent="0.2">
      <c r="C125" s="13" t="s">
        <v>221</v>
      </c>
      <c r="D125" s="13" t="s">
        <v>222</v>
      </c>
      <c r="E125" s="13" t="s">
        <v>223</v>
      </c>
    </row>
    <row r="126" spans="2:5" x14ac:dyDescent="0.2">
      <c r="B126" s="13" t="s">
        <v>235</v>
      </c>
      <c r="C126" s="13">
        <v>83.33</v>
      </c>
      <c r="D126" s="20">
        <v>0.1206</v>
      </c>
      <c r="E126" s="20">
        <f>C126/132.29</f>
        <v>0.62990399879053594</v>
      </c>
    </row>
    <row r="127" spans="2:5" x14ac:dyDescent="0.2">
      <c r="B127" s="13" t="s">
        <v>236</v>
      </c>
      <c r="C127" s="13">
        <v>23.99</v>
      </c>
      <c r="D127" s="20">
        <v>0.67479999999999996</v>
      </c>
      <c r="E127" s="20">
        <f>C127/132.29</f>
        <v>0.1813440169324968</v>
      </c>
    </row>
    <row r="128" spans="2:5" x14ac:dyDescent="0.2">
      <c r="B128" s="13" t="s">
        <v>237</v>
      </c>
      <c r="C128" s="13">
        <v>18.07</v>
      </c>
      <c r="D128" s="20">
        <v>0.59960000000000002</v>
      </c>
      <c r="E128" s="20">
        <f>C128/132.29</f>
        <v>0.13659384685161388</v>
      </c>
    </row>
    <row r="131" spans="2:2" x14ac:dyDescent="0.2">
      <c r="B131" s="18" t="s">
        <v>238</v>
      </c>
    </row>
    <row r="132" spans="2:2" x14ac:dyDescent="0.2">
      <c r="B132" s="18" t="s">
        <v>239</v>
      </c>
    </row>
    <row r="133" spans="2:2" x14ac:dyDescent="0.2">
      <c r="B133" s="18" t="s">
        <v>240</v>
      </c>
    </row>
    <row r="134" spans="2:2" x14ac:dyDescent="0.2">
      <c r="B134" s="18" t="s">
        <v>241</v>
      </c>
    </row>
  </sheetData>
  <mergeCells count="1">
    <mergeCell ref="C80:I8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4:M163"/>
  <sheetViews>
    <sheetView topLeftCell="A142" zoomScaleNormal="100" workbookViewId="0">
      <selection activeCell="C158" sqref="C158:C163"/>
    </sheetView>
  </sheetViews>
  <sheetFormatPr defaultColWidth="12.625" defaultRowHeight="13.5" x14ac:dyDescent="0.15"/>
  <cols>
    <col min="1" max="3" width="12.625" style="1"/>
    <col min="4" max="5" width="12.625" style="1" customWidth="1"/>
    <col min="6" max="16384" width="12.625" style="1"/>
  </cols>
  <sheetData>
    <row r="54" spans="2:13" x14ac:dyDescent="0.15">
      <c r="C54" s="1">
        <v>2009</v>
      </c>
      <c r="D54" s="1" t="s">
        <v>1</v>
      </c>
      <c r="G54" s="1">
        <v>2010</v>
      </c>
      <c r="H54" s="1" t="s">
        <v>1</v>
      </c>
      <c r="K54" s="1">
        <v>2011</v>
      </c>
      <c r="L54" s="1" t="s">
        <v>1</v>
      </c>
    </row>
    <row r="55" spans="2:13" x14ac:dyDescent="0.15">
      <c r="B55" s="1">
        <v>1</v>
      </c>
      <c r="C55" s="1">
        <v>2012</v>
      </c>
      <c r="D55" s="1">
        <v>4.66</v>
      </c>
      <c r="F55" s="1">
        <v>1</v>
      </c>
      <c r="G55" s="1" t="s">
        <v>9</v>
      </c>
      <c r="H55" s="1">
        <v>13.5</v>
      </c>
      <c r="J55" s="1">
        <v>1</v>
      </c>
      <c r="K55" s="1" t="s">
        <v>20</v>
      </c>
      <c r="L55" s="1">
        <v>10.93</v>
      </c>
    </row>
    <row r="56" spans="2:13" x14ac:dyDescent="0.15">
      <c r="B56" s="1">
        <f>B55+1</f>
        <v>2</v>
      </c>
      <c r="C56" s="1" t="s">
        <v>6</v>
      </c>
      <c r="D56" s="1">
        <v>4.28</v>
      </c>
      <c r="F56" s="1">
        <f>F55+1</f>
        <v>2</v>
      </c>
      <c r="G56" s="3" t="s">
        <v>10</v>
      </c>
      <c r="H56" s="3">
        <v>6.65</v>
      </c>
      <c r="J56" s="1">
        <f>J55+1</f>
        <v>2</v>
      </c>
      <c r="K56" s="1" t="s">
        <v>21</v>
      </c>
      <c r="L56" s="1">
        <v>6.08</v>
      </c>
    </row>
    <row r="57" spans="2:13" x14ac:dyDescent="0.15">
      <c r="B57" s="1">
        <f t="shared" ref="B57:B62" si="0">B56+1</f>
        <v>3</v>
      </c>
      <c r="C57" s="3" t="s">
        <v>0</v>
      </c>
      <c r="D57" s="3">
        <v>4.2</v>
      </c>
      <c r="F57" s="1">
        <f t="shared" ref="F57:F60" si="1">F56+1</f>
        <v>3</v>
      </c>
      <c r="G57" s="3" t="s">
        <v>11</v>
      </c>
      <c r="H57" s="3">
        <v>6.48</v>
      </c>
      <c r="J57" s="1">
        <f t="shared" ref="J57:J60" si="2">J56+1</f>
        <v>3</v>
      </c>
      <c r="K57" s="3" t="s">
        <v>22</v>
      </c>
      <c r="L57" s="3">
        <v>5.93</v>
      </c>
    </row>
    <row r="58" spans="2:13" x14ac:dyDescent="0.15">
      <c r="B58" s="1">
        <f t="shared" si="0"/>
        <v>4</v>
      </c>
      <c r="C58" s="3" t="s">
        <v>2</v>
      </c>
      <c r="D58" s="3">
        <v>2.93</v>
      </c>
      <c r="F58" s="1">
        <f t="shared" si="1"/>
        <v>4</v>
      </c>
      <c r="G58" s="3" t="s">
        <v>12</v>
      </c>
      <c r="H58" s="3">
        <v>4.7300000000000004</v>
      </c>
      <c r="J58" s="1">
        <f t="shared" si="2"/>
        <v>4</v>
      </c>
      <c r="K58" s="3" t="s">
        <v>23</v>
      </c>
      <c r="L58" s="3">
        <v>5.4</v>
      </c>
    </row>
    <row r="59" spans="2:13" x14ac:dyDescent="0.15">
      <c r="B59" s="1">
        <f t="shared" si="0"/>
        <v>5</v>
      </c>
      <c r="C59" s="3" t="s">
        <v>78</v>
      </c>
      <c r="D59" s="3">
        <v>2.61</v>
      </c>
      <c r="F59" s="1">
        <f t="shared" si="1"/>
        <v>5</v>
      </c>
      <c r="G59" s="1" t="s">
        <v>13</v>
      </c>
      <c r="H59" s="1">
        <v>4.57</v>
      </c>
      <c r="J59" s="1">
        <f t="shared" si="2"/>
        <v>5</v>
      </c>
      <c r="K59" s="1" t="s">
        <v>24</v>
      </c>
      <c r="L59" s="1">
        <v>6.43</v>
      </c>
    </row>
    <row r="60" spans="2:13" x14ac:dyDescent="0.15">
      <c r="B60" s="1">
        <f t="shared" si="0"/>
        <v>6</v>
      </c>
      <c r="C60" s="3" t="s">
        <v>3</v>
      </c>
      <c r="D60" s="3">
        <v>2.6</v>
      </c>
      <c r="F60" s="1">
        <f t="shared" si="1"/>
        <v>6</v>
      </c>
      <c r="G60" s="3" t="s">
        <v>19</v>
      </c>
      <c r="H60" s="3">
        <v>2.95</v>
      </c>
      <c r="J60" s="1">
        <f t="shared" si="2"/>
        <v>6</v>
      </c>
      <c r="K60" s="1" t="s">
        <v>25</v>
      </c>
      <c r="L60" s="1">
        <v>4.0999999999999996</v>
      </c>
    </row>
    <row r="61" spans="2:13" x14ac:dyDescent="0.15">
      <c r="B61" s="1">
        <f>B60+1</f>
        <v>7</v>
      </c>
      <c r="C61" s="3" t="s">
        <v>4</v>
      </c>
      <c r="D61" s="3">
        <v>2.25</v>
      </c>
      <c r="F61" s="1">
        <f>F60+1</f>
        <v>7</v>
      </c>
      <c r="G61" s="1" t="s">
        <v>14</v>
      </c>
      <c r="H61" s="1">
        <v>2.23</v>
      </c>
      <c r="J61" s="1">
        <f>J60+1</f>
        <v>7</v>
      </c>
      <c r="K61" s="3" t="s">
        <v>26</v>
      </c>
      <c r="L61" s="3">
        <v>4.09</v>
      </c>
    </row>
    <row r="62" spans="2:13" x14ac:dyDescent="0.15">
      <c r="B62" s="1">
        <f t="shared" si="0"/>
        <v>8</v>
      </c>
      <c r="C62" s="3" t="s">
        <v>5</v>
      </c>
      <c r="D62" s="3">
        <v>1.72</v>
      </c>
      <c r="E62" s="1" t="s">
        <v>18</v>
      </c>
      <c r="F62" s="1">
        <f t="shared" ref="F62" si="3">F61+1</f>
        <v>8</v>
      </c>
      <c r="G62" s="1" t="s">
        <v>15</v>
      </c>
      <c r="H62" s="1">
        <v>2.21</v>
      </c>
      <c r="I62" s="1" t="s">
        <v>18</v>
      </c>
      <c r="J62" s="1">
        <f t="shared" ref="J62" si="4">J61+1</f>
        <v>8</v>
      </c>
      <c r="K62" s="3" t="s">
        <v>27</v>
      </c>
      <c r="L62" s="3">
        <v>3.51</v>
      </c>
      <c r="M62" s="1" t="s">
        <v>18</v>
      </c>
    </row>
    <row r="63" spans="2:13" x14ac:dyDescent="0.15">
      <c r="B63" s="1">
        <f>B62+1</f>
        <v>9</v>
      </c>
      <c r="C63" s="1" t="s">
        <v>7</v>
      </c>
      <c r="D63" s="1">
        <v>1.57</v>
      </c>
      <c r="E63" s="1">
        <v>6</v>
      </c>
      <c r="F63" s="1">
        <f>F62+1</f>
        <v>9</v>
      </c>
      <c r="G63" s="3" t="s">
        <v>16</v>
      </c>
      <c r="H63" s="3">
        <v>2.19</v>
      </c>
      <c r="I63" s="1">
        <v>5</v>
      </c>
      <c r="J63" s="1">
        <f>J62+1</f>
        <v>9</v>
      </c>
      <c r="K63" s="1" t="s">
        <v>28</v>
      </c>
      <c r="L63" s="1">
        <v>2.57</v>
      </c>
      <c r="M63" s="1">
        <v>4</v>
      </c>
    </row>
    <row r="64" spans="2:13" x14ac:dyDescent="0.15">
      <c r="B64" s="1">
        <f>B63+1</f>
        <v>10</v>
      </c>
      <c r="C64" s="1" t="s">
        <v>8</v>
      </c>
      <c r="D64" s="1">
        <v>1.56</v>
      </c>
      <c r="E64" s="1">
        <f>D57+D58+D59+D60+D61+D62</f>
        <v>16.309999999999999</v>
      </c>
      <c r="F64" s="1">
        <f>F63+1</f>
        <v>10</v>
      </c>
      <c r="G64" s="1" t="s">
        <v>17</v>
      </c>
      <c r="H64" s="1">
        <v>2.13</v>
      </c>
      <c r="I64" s="1">
        <f>H56+H57+H58+H60+H63</f>
        <v>23</v>
      </c>
      <c r="J64" s="1">
        <f>J63+1</f>
        <v>10</v>
      </c>
      <c r="K64" s="1" t="s">
        <v>29</v>
      </c>
      <c r="L64" s="1">
        <v>2.56</v>
      </c>
      <c r="M64" s="1">
        <f>L57+L58+L61+L62</f>
        <v>18.93</v>
      </c>
    </row>
    <row r="65" spans="2:13" x14ac:dyDescent="0.15">
      <c r="D65" s="1">
        <f>SUM(D55:D64)</f>
        <v>28.38</v>
      </c>
      <c r="E65" s="2">
        <f>E64/D65</f>
        <v>0.57470049330514439</v>
      </c>
      <c r="H65" s="1">
        <f>SUM(H55:H64)</f>
        <v>47.64</v>
      </c>
      <c r="I65" s="2">
        <f>I64/H65</f>
        <v>0.4827875734676742</v>
      </c>
      <c r="L65" s="1">
        <f>SUM(L55:L64)</f>
        <v>51.599999999999994</v>
      </c>
      <c r="M65" s="2">
        <f>M64/L65</f>
        <v>0.36686046511627912</v>
      </c>
    </row>
    <row r="68" spans="2:13" x14ac:dyDescent="0.15">
      <c r="C68" s="1">
        <v>2012</v>
      </c>
      <c r="D68" s="1" t="s">
        <v>1</v>
      </c>
      <c r="G68" s="1">
        <v>2013</v>
      </c>
      <c r="H68" s="1" t="s">
        <v>1</v>
      </c>
      <c r="J68" s="1">
        <v>2014</v>
      </c>
      <c r="K68" s="1" t="s">
        <v>1</v>
      </c>
    </row>
    <row r="69" spans="2:13" x14ac:dyDescent="0.15">
      <c r="B69" s="1">
        <v>1</v>
      </c>
      <c r="C69" s="3" t="s">
        <v>30</v>
      </c>
      <c r="D69" s="3">
        <v>12.43</v>
      </c>
      <c r="F69" s="1">
        <v>1</v>
      </c>
      <c r="G69" s="3" t="s">
        <v>40</v>
      </c>
      <c r="H69" s="3">
        <v>12.35</v>
      </c>
      <c r="J69" s="4" t="s">
        <v>49</v>
      </c>
      <c r="K69" s="4">
        <v>19.649999999999999</v>
      </c>
    </row>
    <row r="70" spans="2:13" x14ac:dyDescent="0.15">
      <c r="B70" s="1">
        <f>B69+1</f>
        <v>2</v>
      </c>
      <c r="C70" s="1" t="s">
        <v>31</v>
      </c>
      <c r="D70" s="1">
        <v>9.75</v>
      </c>
      <c r="F70" s="1">
        <f>F69+1</f>
        <v>2</v>
      </c>
      <c r="G70" s="1" t="s">
        <v>41</v>
      </c>
      <c r="H70" s="1">
        <v>7.48</v>
      </c>
      <c r="J70" s="3" t="s">
        <v>90</v>
      </c>
      <c r="K70" s="3">
        <v>11.49</v>
      </c>
    </row>
    <row r="71" spans="2:13" x14ac:dyDescent="0.15">
      <c r="B71" s="1">
        <f t="shared" ref="B71:B74" si="5">B70+1</f>
        <v>3</v>
      </c>
      <c r="C71" s="3" t="s">
        <v>32</v>
      </c>
      <c r="D71" s="3">
        <v>8.6300000000000008</v>
      </c>
      <c r="F71" s="1">
        <f t="shared" ref="F71:F74" si="6">F70+1</f>
        <v>3</v>
      </c>
      <c r="G71" s="3" t="s">
        <v>42</v>
      </c>
      <c r="H71" s="3">
        <v>7.08</v>
      </c>
      <c r="J71" s="3" t="s">
        <v>50</v>
      </c>
      <c r="K71" s="3">
        <v>10.28</v>
      </c>
    </row>
    <row r="72" spans="2:13" x14ac:dyDescent="0.15">
      <c r="B72" s="1">
        <f t="shared" si="5"/>
        <v>4</v>
      </c>
      <c r="C72" s="3" t="s">
        <v>33</v>
      </c>
      <c r="D72" s="3">
        <v>7.26</v>
      </c>
      <c r="F72" s="1">
        <f t="shared" si="6"/>
        <v>4</v>
      </c>
      <c r="G72" s="3" t="s">
        <v>89</v>
      </c>
      <c r="H72" s="3">
        <v>7.05</v>
      </c>
      <c r="J72" s="3" t="s">
        <v>51</v>
      </c>
      <c r="K72" s="3">
        <v>8.83</v>
      </c>
    </row>
    <row r="73" spans="2:13" x14ac:dyDescent="0.15">
      <c r="B73" s="1">
        <f t="shared" si="5"/>
        <v>5</v>
      </c>
      <c r="C73" s="1" t="s">
        <v>34</v>
      </c>
      <c r="D73" s="1">
        <v>6.48</v>
      </c>
      <c r="F73" s="1">
        <f t="shared" si="6"/>
        <v>5</v>
      </c>
      <c r="G73" s="1" t="s">
        <v>43</v>
      </c>
      <c r="H73" s="1">
        <v>6.89</v>
      </c>
      <c r="J73" s="1" t="s">
        <v>52</v>
      </c>
      <c r="K73" s="1">
        <v>7.48</v>
      </c>
    </row>
    <row r="74" spans="2:13" x14ac:dyDescent="0.15">
      <c r="B74" s="1">
        <f t="shared" si="5"/>
        <v>6</v>
      </c>
      <c r="C74" s="1" t="s">
        <v>35</v>
      </c>
      <c r="D74" s="1">
        <v>5.72</v>
      </c>
      <c r="F74" s="1">
        <f t="shared" si="6"/>
        <v>6</v>
      </c>
      <c r="G74" s="3" t="s">
        <v>44</v>
      </c>
      <c r="H74" s="3">
        <v>5.9</v>
      </c>
      <c r="J74" s="4" t="s">
        <v>53</v>
      </c>
      <c r="K74" s="4">
        <v>7.18</v>
      </c>
    </row>
    <row r="75" spans="2:13" x14ac:dyDescent="0.15">
      <c r="B75" s="1">
        <f>B74+1</f>
        <v>7</v>
      </c>
      <c r="C75" s="4" t="s">
        <v>36</v>
      </c>
      <c r="D75" s="4">
        <v>5.6</v>
      </c>
      <c r="F75" s="1">
        <f>F74+1</f>
        <v>7</v>
      </c>
      <c r="G75" s="3" t="s">
        <v>45</v>
      </c>
      <c r="H75" s="3">
        <v>5.34</v>
      </c>
      <c r="J75" s="4" t="s">
        <v>54</v>
      </c>
      <c r="K75" s="4">
        <v>7.12</v>
      </c>
    </row>
    <row r="76" spans="2:13" x14ac:dyDescent="0.15">
      <c r="B76" s="1">
        <f t="shared" ref="B76" si="7">B75+1</f>
        <v>8</v>
      </c>
      <c r="C76" s="4" t="s">
        <v>37</v>
      </c>
      <c r="D76" s="4">
        <v>5.16</v>
      </c>
      <c r="E76" s="1" t="s">
        <v>18</v>
      </c>
      <c r="F76" s="1">
        <f t="shared" ref="F76" si="8">F75+1</f>
        <v>8</v>
      </c>
      <c r="G76" s="3" t="s">
        <v>46</v>
      </c>
      <c r="H76" s="3">
        <v>5.27</v>
      </c>
      <c r="I76" s="1" t="s">
        <v>18</v>
      </c>
      <c r="J76" s="4" t="s">
        <v>55</v>
      </c>
      <c r="K76" s="4">
        <v>7.11</v>
      </c>
      <c r="L76" s="1" t="s">
        <v>18</v>
      </c>
    </row>
    <row r="77" spans="2:13" x14ac:dyDescent="0.15">
      <c r="B77" s="1">
        <f>B76+1</f>
        <v>9</v>
      </c>
      <c r="C77" s="1" t="s">
        <v>38</v>
      </c>
      <c r="D77" s="1">
        <v>4.57</v>
      </c>
      <c r="E77" s="1">
        <v>3</v>
      </c>
      <c r="F77" s="1">
        <f>F76+1</f>
        <v>9</v>
      </c>
      <c r="G77" s="3" t="s">
        <v>47</v>
      </c>
      <c r="H77" s="3">
        <v>5.13</v>
      </c>
      <c r="I77" s="1">
        <v>7</v>
      </c>
      <c r="J77" s="3" t="s">
        <v>56</v>
      </c>
      <c r="K77" s="3">
        <v>6.85</v>
      </c>
      <c r="L77" s="1">
        <v>5</v>
      </c>
    </row>
    <row r="78" spans="2:13" x14ac:dyDescent="0.15">
      <c r="B78" s="1">
        <f>B77+1</f>
        <v>10</v>
      </c>
      <c r="C78" s="1" t="s">
        <v>39</v>
      </c>
      <c r="D78" s="1">
        <v>3.65</v>
      </c>
      <c r="E78" s="1">
        <f>D69+D71+D72</f>
        <v>28.32</v>
      </c>
      <c r="F78" s="1">
        <f>F77+1</f>
        <v>10</v>
      </c>
      <c r="G78" s="1" t="s">
        <v>48</v>
      </c>
      <c r="H78" s="1">
        <v>4.79</v>
      </c>
      <c r="I78" s="1">
        <f>H69+H71+H72+H74+H75+H76+H77</f>
        <v>48.12</v>
      </c>
      <c r="J78" s="3" t="s">
        <v>57</v>
      </c>
      <c r="K78" s="3">
        <v>6.5</v>
      </c>
      <c r="L78" s="1">
        <f>K70+K71+K72+K77+K78</f>
        <v>43.95</v>
      </c>
    </row>
    <row r="79" spans="2:13" x14ac:dyDescent="0.15">
      <c r="D79" s="1">
        <f>SUM(D69:D78)</f>
        <v>69.25</v>
      </c>
      <c r="E79" s="2">
        <f>E78/D79</f>
        <v>0.40895306859205777</v>
      </c>
      <c r="H79" s="1">
        <f>SUM(H69:H78)</f>
        <v>67.279999999999987</v>
      </c>
      <c r="I79" s="2">
        <f>I78/H79</f>
        <v>0.7152199762187873</v>
      </c>
      <c r="K79" s="1">
        <f>SUM(K69:K78)</f>
        <v>92.49</v>
      </c>
      <c r="L79" s="2">
        <f>L78/K79</f>
        <v>0.47518650664936757</v>
      </c>
    </row>
    <row r="82" spans="2:9" x14ac:dyDescent="0.15">
      <c r="C82" s="1">
        <v>2015</v>
      </c>
      <c r="D82" s="1" t="s">
        <v>1</v>
      </c>
      <c r="G82" s="1">
        <v>2016</v>
      </c>
      <c r="H82" s="1" t="s">
        <v>1</v>
      </c>
    </row>
    <row r="83" spans="2:9" x14ac:dyDescent="0.15">
      <c r="B83" s="1">
        <v>1</v>
      </c>
      <c r="C83" s="4" t="s">
        <v>58</v>
      </c>
      <c r="D83" s="4">
        <v>24.24</v>
      </c>
      <c r="F83" s="1">
        <v>1</v>
      </c>
      <c r="G83" s="3" t="s">
        <v>68</v>
      </c>
      <c r="H83" s="3">
        <v>33.9</v>
      </c>
    </row>
    <row r="84" spans="2:9" x14ac:dyDescent="0.15">
      <c r="B84" s="1">
        <f>B83+1</f>
        <v>2</v>
      </c>
      <c r="C84" s="3" t="s">
        <v>59</v>
      </c>
      <c r="D84" s="3">
        <v>24.35</v>
      </c>
      <c r="F84" s="1">
        <f>F83+1</f>
        <v>2</v>
      </c>
      <c r="G84" s="4" t="s">
        <v>69</v>
      </c>
      <c r="H84" s="4">
        <v>15.3</v>
      </c>
    </row>
    <row r="85" spans="2:9" x14ac:dyDescent="0.15">
      <c r="B85" s="1">
        <f t="shared" ref="B85:B88" si="9">B84+1</f>
        <v>3</v>
      </c>
      <c r="C85" s="3" t="s">
        <v>60</v>
      </c>
      <c r="D85" s="3">
        <v>16.82</v>
      </c>
      <c r="F85" s="1">
        <f t="shared" ref="F85:F88" si="10">F84+1</f>
        <v>3</v>
      </c>
      <c r="G85" s="4" t="s">
        <v>70</v>
      </c>
      <c r="H85" s="4">
        <v>14.72</v>
      </c>
    </row>
    <row r="86" spans="2:9" x14ac:dyDescent="0.15">
      <c r="B86" s="1">
        <f t="shared" si="9"/>
        <v>4</v>
      </c>
      <c r="C86" s="3" t="s">
        <v>61</v>
      </c>
      <c r="D86" s="3">
        <v>16.11</v>
      </c>
      <c r="F86" s="1">
        <f t="shared" si="10"/>
        <v>4</v>
      </c>
      <c r="G86" s="4" t="s">
        <v>71</v>
      </c>
      <c r="H86" s="4">
        <v>12.46</v>
      </c>
    </row>
    <row r="87" spans="2:9" x14ac:dyDescent="0.15">
      <c r="B87" s="1">
        <f t="shared" si="9"/>
        <v>5</v>
      </c>
      <c r="C87" s="1" t="s">
        <v>62</v>
      </c>
      <c r="D87" s="1">
        <v>14.61</v>
      </c>
      <c r="F87" s="1">
        <f t="shared" si="10"/>
        <v>5</v>
      </c>
      <c r="G87" s="3" t="s">
        <v>72</v>
      </c>
      <c r="H87" s="3">
        <v>12</v>
      </c>
    </row>
    <row r="88" spans="2:9" x14ac:dyDescent="0.15">
      <c r="B88" s="1">
        <f t="shared" si="9"/>
        <v>6</v>
      </c>
      <c r="C88" s="3" t="s">
        <v>63</v>
      </c>
      <c r="D88" s="3">
        <v>14.41</v>
      </c>
      <c r="F88" s="1">
        <f t="shared" si="10"/>
        <v>6</v>
      </c>
      <c r="G88" s="3" t="s">
        <v>73</v>
      </c>
      <c r="H88" s="3">
        <v>11.83</v>
      </c>
    </row>
    <row r="89" spans="2:9" x14ac:dyDescent="0.15">
      <c r="B89" s="1">
        <f>B88+1</f>
        <v>7</v>
      </c>
      <c r="C89" s="4" t="s">
        <v>64</v>
      </c>
      <c r="D89" s="4">
        <v>14.19</v>
      </c>
      <c r="F89" s="1">
        <f>F88+1</f>
        <v>7</v>
      </c>
      <c r="G89" s="3" t="s">
        <v>74</v>
      </c>
      <c r="H89" s="3">
        <v>11.74</v>
      </c>
    </row>
    <row r="90" spans="2:9" x14ac:dyDescent="0.15">
      <c r="B90" s="1">
        <f t="shared" ref="B90" si="11">B89+1</f>
        <v>8</v>
      </c>
      <c r="C90" s="3" t="s">
        <v>65</v>
      </c>
      <c r="D90" s="3">
        <v>11.57</v>
      </c>
      <c r="E90" s="1" t="s">
        <v>18</v>
      </c>
      <c r="F90" s="1">
        <f t="shared" ref="F90" si="12">F89+1</f>
        <v>8</v>
      </c>
      <c r="G90" s="3" t="s">
        <v>75</v>
      </c>
      <c r="H90" s="3">
        <v>11.17</v>
      </c>
      <c r="I90" s="1" t="s">
        <v>18</v>
      </c>
    </row>
    <row r="91" spans="2:9" x14ac:dyDescent="0.15">
      <c r="B91" s="1">
        <f>B90+1</f>
        <v>9</v>
      </c>
      <c r="C91" s="3" t="s">
        <v>66</v>
      </c>
      <c r="D91" s="3">
        <v>9.73</v>
      </c>
      <c r="E91" s="1">
        <v>7</v>
      </c>
      <c r="F91" s="1">
        <f>F90+1</f>
        <v>9</v>
      </c>
      <c r="G91" s="3" t="s">
        <v>76</v>
      </c>
      <c r="H91" s="3">
        <v>10.029999999999999</v>
      </c>
      <c r="I91" s="1">
        <v>6</v>
      </c>
    </row>
    <row r="92" spans="2:9" x14ac:dyDescent="0.15">
      <c r="B92" s="1">
        <f>B91+1</f>
        <v>10</v>
      </c>
      <c r="C92" s="3" t="s">
        <v>67</v>
      </c>
      <c r="D92" s="3">
        <v>9.48</v>
      </c>
      <c r="E92" s="1">
        <f>D92+D91+D90+D88+D86+D85+D84</f>
        <v>102.47</v>
      </c>
      <c r="F92" s="1">
        <f>F91+1</f>
        <v>10</v>
      </c>
      <c r="G92" s="4" t="s">
        <v>77</v>
      </c>
      <c r="H92" s="4">
        <v>10</v>
      </c>
      <c r="I92" s="1">
        <f>H91+H90+H89+H88+H87+H83</f>
        <v>90.669999999999987</v>
      </c>
    </row>
    <row r="93" spans="2:9" x14ac:dyDescent="0.15">
      <c r="D93" s="1">
        <f>SUM(D83:D92)</f>
        <v>155.50999999999996</v>
      </c>
      <c r="E93" s="2">
        <f>E92/D93</f>
        <v>0.65892868625811862</v>
      </c>
      <c r="H93" s="1">
        <f>SUM(H83:H92)</f>
        <v>143.14999999999998</v>
      </c>
      <c r="I93" s="2">
        <f>I92/H93</f>
        <v>0.63339154732797764</v>
      </c>
    </row>
    <row r="97" spans="2:11" x14ac:dyDescent="0.15">
      <c r="D97" s="10" t="s">
        <v>83</v>
      </c>
      <c r="E97" s="10"/>
      <c r="F97" s="10"/>
      <c r="G97" s="10"/>
      <c r="H97" s="11" t="s">
        <v>84</v>
      </c>
      <c r="I97" s="11"/>
      <c r="J97" s="11"/>
      <c r="K97" s="11"/>
    </row>
    <row r="98" spans="2:11" x14ac:dyDescent="0.15">
      <c r="B98" s="1">
        <v>2009</v>
      </c>
      <c r="C98" s="1" t="s">
        <v>1</v>
      </c>
      <c r="D98" s="5"/>
      <c r="E98" s="5"/>
      <c r="F98" s="5"/>
      <c r="G98" s="5"/>
      <c r="H98" s="6"/>
      <c r="I98" s="6"/>
      <c r="J98" s="6"/>
      <c r="K98" s="6"/>
    </row>
    <row r="99" spans="2:11" x14ac:dyDescent="0.15">
      <c r="B99" s="3" t="s">
        <v>0</v>
      </c>
      <c r="C99" s="3">
        <v>4.2</v>
      </c>
      <c r="D99" s="5" t="s">
        <v>79</v>
      </c>
      <c r="E99" s="5" t="s">
        <v>80</v>
      </c>
      <c r="F99" s="5" t="s">
        <v>81</v>
      </c>
      <c r="G99" s="5"/>
      <c r="H99" s="6" t="s">
        <v>79</v>
      </c>
      <c r="I99" s="6"/>
      <c r="J99" s="6"/>
      <c r="K99" s="6"/>
    </row>
    <row r="100" spans="2:11" x14ac:dyDescent="0.15">
      <c r="B100" s="3" t="s">
        <v>2</v>
      </c>
      <c r="C100" s="3">
        <v>2.93</v>
      </c>
      <c r="D100" s="5" t="s">
        <v>79</v>
      </c>
      <c r="E100" s="5"/>
      <c r="F100" s="5"/>
      <c r="G100" s="5"/>
      <c r="H100" s="6"/>
      <c r="I100" s="6"/>
      <c r="J100" s="6"/>
      <c r="K100" s="6"/>
    </row>
    <row r="101" spans="2:11" x14ac:dyDescent="0.15">
      <c r="B101" s="3" t="s">
        <v>78</v>
      </c>
      <c r="C101" s="3">
        <v>2.61</v>
      </c>
      <c r="D101" s="5"/>
      <c r="E101" s="5"/>
      <c r="F101" s="5"/>
      <c r="G101" s="5"/>
      <c r="H101" s="6" t="s">
        <v>79</v>
      </c>
      <c r="I101" s="6"/>
      <c r="J101" s="6"/>
      <c r="K101" s="6"/>
    </row>
    <row r="102" spans="2:11" x14ac:dyDescent="0.15">
      <c r="B102" s="3" t="s">
        <v>3</v>
      </c>
      <c r="C102" s="3">
        <v>2.6</v>
      </c>
      <c r="D102" s="5" t="s">
        <v>79</v>
      </c>
      <c r="E102" s="5" t="s">
        <v>81</v>
      </c>
      <c r="F102" s="5"/>
      <c r="G102" s="5"/>
      <c r="H102" s="6" t="s">
        <v>79</v>
      </c>
      <c r="I102" s="6"/>
      <c r="J102" s="6"/>
      <c r="K102" s="6"/>
    </row>
    <row r="103" spans="2:11" x14ac:dyDescent="0.15">
      <c r="B103" s="3" t="s">
        <v>4</v>
      </c>
      <c r="C103" s="3">
        <v>2.25</v>
      </c>
      <c r="D103" s="5" t="s">
        <v>82</v>
      </c>
      <c r="E103" s="5" t="s">
        <v>81</v>
      </c>
      <c r="F103" s="5"/>
      <c r="G103" s="5"/>
      <c r="H103" s="6" t="s">
        <v>82</v>
      </c>
      <c r="I103" s="6" t="s">
        <v>79</v>
      </c>
      <c r="J103" s="6" t="s">
        <v>81</v>
      </c>
      <c r="K103" s="6"/>
    </row>
    <row r="104" spans="2:11" x14ac:dyDescent="0.15">
      <c r="B104" s="3" t="s">
        <v>5</v>
      </c>
      <c r="C104" s="3">
        <v>1.72</v>
      </c>
      <c r="D104" s="5" t="s">
        <v>79</v>
      </c>
      <c r="E104" s="5"/>
      <c r="F104" s="5"/>
      <c r="G104" s="5"/>
      <c r="H104" s="6" t="s">
        <v>79</v>
      </c>
      <c r="I104" s="6"/>
      <c r="J104" s="6"/>
      <c r="K104" s="6"/>
    </row>
    <row r="105" spans="2:11" x14ac:dyDescent="0.15">
      <c r="D105" s="5"/>
      <c r="E105" s="5"/>
      <c r="F105" s="5"/>
      <c r="G105" s="5"/>
      <c r="H105" s="6"/>
      <c r="I105" s="6"/>
      <c r="J105" s="6"/>
      <c r="K105" s="6"/>
    </row>
    <row r="106" spans="2:11" x14ac:dyDescent="0.15">
      <c r="B106" s="1">
        <v>2010</v>
      </c>
      <c r="C106" s="1" t="s">
        <v>1</v>
      </c>
      <c r="D106" s="5"/>
      <c r="E106" s="5"/>
      <c r="F106" s="5"/>
      <c r="G106" s="5"/>
      <c r="H106" s="6"/>
      <c r="I106" s="6"/>
      <c r="J106" s="6"/>
      <c r="K106" s="6"/>
    </row>
    <row r="107" spans="2:11" x14ac:dyDescent="0.15">
      <c r="B107" s="3" t="s">
        <v>10</v>
      </c>
      <c r="C107" s="3">
        <v>6.65</v>
      </c>
      <c r="D107" s="5" t="s">
        <v>79</v>
      </c>
      <c r="E107" s="5" t="s">
        <v>85</v>
      </c>
      <c r="F107" s="5"/>
      <c r="G107" s="5"/>
      <c r="H107" s="6" t="s">
        <v>79</v>
      </c>
      <c r="I107" s="6"/>
      <c r="J107" s="6"/>
      <c r="K107" s="6"/>
    </row>
    <row r="108" spans="2:11" x14ac:dyDescent="0.15">
      <c r="B108" s="3" t="s">
        <v>11</v>
      </c>
      <c r="C108" s="3">
        <v>6.48</v>
      </c>
      <c r="D108" s="5" t="s">
        <v>82</v>
      </c>
      <c r="E108" s="5" t="s">
        <v>79</v>
      </c>
      <c r="F108" s="5" t="s">
        <v>81</v>
      </c>
      <c r="G108" s="5"/>
      <c r="H108" s="6" t="s">
        <v>82</v>
      </c>
      <c r="I108" s="6" t="s">
        <v>79</v>
      </c>
      <c r="J108" s="6"/>
      <c r="K108" s="6"/>
    </row>
    <row r="109" spans="2:11" x14ac:dyDescent="0.15">
      <c r="B109" s="3" t="s">
        <v>12</v>
      </c>
      <c r="C109" s="3">
        <v>4.7300000000000004</v>
      </c>
      <c r="D109" s="5" t="s">
        <v>82</v>
      </c>
      <c r="E109" s="5"/>
      <c r="F109" s="5"/>
      <c r="G109" s="5"/>
      <c r="H109" s="6" t="s">
        <v>82</v>
      </c>
      <c r="I109" s="6" t="s">
        <v>79</v>
      </c>
      <c r="J109" s="6"/>
      <c r="K109" s="6"/>
    </row>
    <row r="110" spans="2:11" x14ac:dyDescent="0.15">
      <c r="B110" s="3" t="s">
        <v>19</v>
      </c>
      <c r="C110" s="3">
        <v>2.95</v>
      </c>
      <c r="D110" s="5" t="s">
        <v>82</v>
      </c>
      <c r="E110" s="5"/>
      <c r="F110" s="5"/>
      <c r="G110" s="5"/>
      <c r="H110" s="6" t="s">
        <v>82</v>
      </c>
      <c r="I110" s="6" t="s">
        <v>79</v>
      </c>
      <c r="J110" s="6"/>
      <c r="K110" s="6"/>
    </row>
    <row r="111" spans="2:11" x14ac:dyDescent="0.15">
      <c r="B111" s="3" t="s">
        <v>16</v>
      </c>
      <c r="C111" s="3">
        <v>2.19</v>
      </c>
      <c r="D111" s="5"/>
      <c r="E111" s="5"/>
      <c r="F111" s="5"/>
      <c r="G111" s="5"/>
      <c r="H111" s="6"/>
      <c r="I111" s="6" t="s">
        <v>79</v>
      </c>
      <c r="J111" s="6"/>
      <c r="K111" s="6"/>
    </row>
    <row r="112" spans="2:11" x14ac:dyDescent="0.15">
      <c r="B112" s="3"/>
      <c r="C112" s="3"/>
      <c r="D112" s="5"/>
      <c r="E112" s="5"/>
      <c r="F112" s="5"/>
      <c r="G112" s="5"/>
      <c r="H112" s="6"/>
      <c r="I112" s="6"/>
      <c r="J112" s="6"/>
      <c r="K112" s="6"/>
    </row>
    <row r="113" spans="2:11" x14ac:dyDescent="0.15">
      <c r="B113" s="1">
        <v>2011</v>
      </c>
      <c r="C113" s="1" t="s">
        <v>1</v>
      </c>
      <c r="D113" s="5"/>
      <c r="E113" s="5"/>
      <c r="F113" s="5"/>
      <c r="G113" s="5"/>
      <c r="H113" s="6"/>
      <c r="I113" s="6"/>
      <c r="J113" s="6"/>
      <c r="K113" s="6"/>
    </row>
    <row r="114" spans="2:11" x14ac:dyDescent="0.15">
      <c r="B114" s="3" t="s">
        <v>22</v>
      </c>
      <c r="C114" s="3">
        <v>5.93</v>
      </c>
      <c r="D114" s="5"/>
      <c r="E114" s="5"/>
      <c r="F114" s="5"/>
      <c r="G114" s="5"/>
      <c r="H114" s="6" t="s">
        <v>79</v>
      </c>
      <c r="I114" s="6"/>
      <c r="J114" s="6"/>
      <c r="K114" s="6"/>
    </row>
    <row r="115" spans="2:11" x14ac:dyDescent="0.15">
      <c r="B115" s="3" t="s">
        <v>23</v>
      </c>
      <c r="C115" s="3">
        <v>5.4</v>
      </c>
      <c r="D115" s="5" t="s">
        <v>79</v>
      </c>
      <c r="E115" s="5"/>
      <c r="F115" s="5"/>
      <c r="G115" s="5"/>
      <c r="H115" s="6"/>
      <c r="I115" s="6"/>
      <c r="J115" s="6"/>
      <c r="K115" s="6"/>
    </row>
    <row r="116" spans="2:11" x14ac:dyDescent="0.15">
      <c r="B116" s="3" t="s">
        <v>26</v>
      </c>
      <c r="C116" s="3">
        <v>4.09</v>
      </c>
      <c r="D116" s="5" t="s">
        <v>81</v>
      </c>
      <c r="E116" s="5" t="s">
        <v>80</v>
      </c>
      <c r="F116" s="5" t="s">
        <v>82</v>
      </c>
      <c r="G116" s="5" t="s">
        <v>79</v>
      </c>
      <c r="H116" s="6" t="s">
        <v>79</v>
      </c>
      <c r="I116" s="6"/>
      <c r="J116" s="6"/>
      <c r="K116" s="6"/>
    </row>
    <row r="117" spans="2:11" x14ac:dyDescent="0.15">
      <c r="B117" s="3" t="s">
        <v>27</v>
      </c>
      <c r="C117" s="3">
        <v>3.51</v>
      </c>
      <c r="D117" s="5" t="s">
        <v>86</v>
      </c>
      <c r="E117" s="5"/>
      <c r="F117" s="5"/>
      <c r="G117" s="5"/>
      <c r="H117" s="6" t="s">
        <v>79</v>
      </c>
      <c r="I117" s="6"/>
      <c r="J117" s="6"/>
      <c r="K117" s="6"/>
    </row>
    <row r="118" spans="2:11" x14ac:dyDescent="0.15">
      <c r="D118" s="5"/>
      <c r="E118" s="5"/>
      <c r="F118" s="5"/>
      <c r="G118" s="5"/>
      <c r="H118" s="6"/>
      <c r="I118" s="6"/>
      <c r="J118" s="6"/>
      <c r="K118" s="6"/>
    </row>
    <row r="119" spans="2:11" x14ac:dyDescent="0.15">
      <c r="B119" s="1">
        <v>2012</v>
      </c>
      <c r="C119" s="1" t="s">
        <v>1</v>
      </c>
      <c r="D119" s="5"/>
      <c r="E119" s="5"/>
      <c r="F119" s="5"/>
      <c r="G119" s="5"/>
      <c r="H119" s="6"/>
      <c r="I119" s="6"/>
      <c r="J119" s="6"/>
      <c r="K119" s="6"/>
    </row>
    <row r="120" spans="2:11" x14ac:dyDescent="0.15">
      <c r="B120" s="3" t="s">
        <v>30</v>
      </c>
      <c r="C120" s="3">
        <v>12.43</v>
      </c>
      <c r="D120" s="5" t="s">
        <v>87</v>
      </c>
      <c r="E120" s="5"/>
      <c r="F120" s="5"/>
      <c r="G120" s="5"/>
      <c r="H120" s="6" t="s">
        <v>87</v>
      </c>
      <c r="I120" s="6"/>
      <c r="J120" s="6"/>
      <c r="K120" s="6"/>
    </row>
    <row r="121" spans="2:11" x14ac:dyDescent="0.15">
      <c r="B121" s="3" t="s">
        <v>32</v>
      </c>
      <c r="C121" s="3">
        <v>8.6300000000000008</v>
      </c>
      <c r="D121" s="5" t="s">
        <v>82</v>
      </c>
      <c r="E121" s="5" t="s">
        <v>81</v>
      </c>
      <c r="F121" s="5"/>
      <c r="G121" s="5"/>
      <c r="H121" s="6" t="s">
        <v>82</v>
      </c>
      <c r="I121" s="6"/>
      <c r="J121" s="6"/>
      <c r="K121" s="6"/>
    </row>
    <row r="122" spans="2:11" x14ac:dyDescent="0.15">
      <c r="B122" s="3" t="s">
        <v>33</v>
      </c>
      <c r="C122" s="3">
        <v>7.26</v>
      </c>
      <c r="D122" s="5" t="s">
        <v>82</v>
      </c>
      <c r="E122" s="5" t="s">
        <v>88</v>
      </c>
      <c r="F122" s="5"/>
      <c r="G122" s="5"/>
      <c r="H122" s="6" t="s">
        <v>79</v>
      </c>
      <c r="I122" s="6" t="s">
        <v>82</v>
      </c>
      <c r="J122" s="6"/>
      <c r="K122" s="6"/>
    </row>
    <row r="123" spans="2:11" x14ac:dyDescent="0.15">
      <c r="D123" s="5"/>
      <c r="E123" s="5"/>
      <c r="F123" s="5"/>
      <c r="G123" s="5"/>
      <c r="H123" s="6"/>
      <c r="I123" s="6"/>
      <c r="J123" s="6"/>
      <c r="K123" s="6"/>
    </row>
    <row r="124" spans="2:11" x14ac:dyDescent="0.15">
      <c r="B124" s="1">
        <v>2013</v>
      </c>
      <c r="C124" s="1" t="s">
        <v>1</v>
      </c>
      <c r="D124" s="5"/>
      <c r="E124" s="5"/>
      <c r="F124" s="5"/>
      <c r="G124" s="5"/>
      <c r="H124" s="6"/>
      <c r="I124" s="6"/>
      <c r="J124" s="6"/>
      <c r="K124" s="6"/>
    </row>
    <row r="125" spans="2:11" x14ac:dyDescent="0.15">
      <c r="B125" s="3" t="s">
        <v>40</v>
      </c>
      <c r="C125" s="3">
        <v>12.35</v>
      </c>
      <c r="D125" s="5" t="s">
        <v>82</v>
      </c>
      <c r="E125" s="5" t="s">
        <v>79</v>
      </c>
      <c r="F125" s="5"/>
      <c r="G125" s="5"/>
      <c r="H125" s="6" t="s">
        <v>82</v>
      </c>
      <c r="I125" s="6" t="s">
        <v>79</v>
      </c>
      <c r="J125" s="6"/>
      <c r="K125" s="6"/>
    </row>
    <row r="126" spans="2:11" x14ac:dyDescent="0.15">
      <c r="B126" s="3" t="s">
        <v>42</v>
      </c>
      <c r="C126" s="3">
        <v>7.08</v>
      </c>
      <c r="D126" s="5" t="s">
        <v>79</v>
      </c>
      <c r="E126" s="5"/>
      <c r="F126" s="5"/>
      <c r="G126" s="5"/>
      <c r="H126" s="6" t="s">
        <v>87</v>
      </c>
      <c r="I126" s="6" t="s">
        <v>79</v>
      </c>
      <c r="J126" s="6"/>
      <c r="K126" s="6"/>
    </row>
    <row r="127" spans="2:11" x14ac:dyDescent="0.15">
      <c r="B127" s="3" t="s">
        <v>89</v>
      </c>
      <c r="C127" s="3">
        <v>7.05</v>
      </c>
      <c r="D127" s="5" t="s">
        <v>82</v>
      </c>
      <c r="E127" s="5"/>
      <c r="F127" s="5"/>
      <c r="G127" s="5"/>
      <c r="H127" s="6" t="s">
        <v>82</v>
      </c>
      <c r="I127" s="6"/>
      <c r="J127" s="6"/>
      <c r="K127" s="6"/>
    </row>
    <row r="128" spans="2:11" x14ac:dyDescent="0.15">
      <c r="B128" s="3" t="s">
        <v>44</v>
      </c>
      <c r="C128" s="3">
        <v>5.9</v>
      </c>
      <c r="D128" s="5" t="s">
        <v>82</v>
      </c>
      <c r="E128" s="5"/>
      <c r="F128" s="5"/>
      <c r="G128" s="5"/>
      <c r="H128" s="6" t="s">
        <v>82</v>
      </c>
      <c r="I128" s="6"/>
      <c r="J128" s="6"/>
      <c r="K128" s="6"/>
    </row>
    <row r="129" spans="2:11" x14ac:dyDescent="0.15">
      <c r="B129" s="3" t="s">
        <v>45</v>
      </c>
      <c r="C129" s="3">
        <v>5.34</v>
      </c>
      <c r="D129" s="5" t="s">
        <v>79</v>
      </c>
      <c r="E129" s="5"/>
      <c r="F129" s="5"/>
      <c r="G129" s="5"/>
      <c r="H129" s="6" t="s">
        <v>79</v>
      </c>
      <c r="I129" s="6" t="s">
        <v>87</v>
      </c>
      <c r="J129" s="6"/>
      <c r="K129" s="6"/>
    </row>
    <row r="130" spans="2:11" x14ac:dyDescent="0.15">
      <c r="B130" s="3" t="s">
        <v>46</v>
      </c>
      <c r="C130" s="3">
        <v>5.27</v>
      </c>
      <c r="D130" s="5"/>
      <c r="E130" s="5"/>
      <c r="F130" s="5"/>
      <c r="G130" s="5"/>
      <c r="H130" s="6" t="s">
        <v>79</v>
      </c>
      <c r="I130" s="6"/>
      <c r="J130" s="6"/>
      <c r="K130" s="6"/>
    </row>
    <row r="131" spans="2:11" x14ac:dyDescent="0.15">
      <c r="B131" s="3" t="s">
        <v>47</v>
      </c>
      <c r="C131" s="3">
        <v>5.13</v>
      </c>
      <c r="D131" s="5"/>
      <c r="E131" s="5"/>
      <c r="F131" s="5"/>
      <c r="G131" s="5"/>
      <c r="H131" s="6"/>
      <c r="I131" s="6"/>
      <c r="J131" s="6"/>
      <c r="K131" s="6"/>
    </row>
    <row r="132" spans="2:11" x14ac:dyDescent="0.15">
      <c r="D132" s="5"/>
      <c r="E132" s="5"/>
      <c r="F132" s="5"/>
      <c r="G132" s="5"/>
      <c r="H132" s="6"/>
      <c r="I132" s="6"/>
      <c r="J132" s="6"/>
      <c r="K132" s="6"/>
    </row>
    <row r="133" spans="2:11" x14ac:dyDescent="0.15">
      <c r="B133" s="1">
        <v>2014</v>
      </c>
      <c r="C133" s="1" t="s">
        <v>1</v>
      </c>
      <c r="D133" s="5"/>
      <c r="E133" s="5"/>
      <c r="F133" s="5"/>
      <c r="G133" s="5"/>
      <c r="H133" s="6"/>
      <c r="I133" s="6"/>
      <c r="J133" s="6"/>
      <c r="K133" s="6"/>
    </row>
    <row r="134" spans="2:11" x14ac:dyDescent="0.15">
      <c r="B134" s="3" t="s">
        <v>90</v>
      </c>
      <c r="C134" s="3">
        <v>11.49</v>
      </c>
      <c r="D134" s="5" t="s">
        <v>79</v>
      </c>
      <c r="E134" s="5" t="s">
        <v>91</v>
      </c>
      <c r="F134" s="5"/>
      <c r="G134" s="5"/>
      <c r="H134" s="6" t="s">
        <v>79</v>
      </c>
      <c r="I134" s="6"/>
      <c r="J134" s="6"/>
      <c r="K134" s="6"/>
    </row>
    <row r="135" spans="2:11" x14ac:dyDescent="0.15">
      <c r="B135" s="3" t="s">
        <v>50</v>
      </c>
      <c r="C135" s="3">
        <v>10.28</v>
      </c>
      <c r="D135" s="5" t="s">
        <v>79</v>
      </c>
      <c r="E135" s="5"/>
      <c r="F135" s="5"/>
      <c r="G135" s="5"/>
      <c r="H135" s="6" t="s">
        <v>79</v>
      </c>
      <c r="I135" s="6"/>
      <c r="J135" s="6"/>
      <c r="K135" s="6"/>
    </row>
    <row r="136" spans="2:11" x14ac:dyDescent="0.15">
      <c r="B136" s="3" t="s">
        <v>51</v>
      </c>
      <c r="C136" s="3">
        <v>8.83</v>
      </c>
      <c r="D136" s="5"/>
      <c r="E136" s="5"/>
      <c r="F136" s="5"/>
      <c r="G136" s="5"/>
      <c r="H136" s="6"/>
      <c r="I136" s="6"/>
      <c r="J136" s="6"/>
      <c r="K136" s="6"/>
    </row>
    <row r="137" spans="2:11" x14ac:dyDescent="0.15">
      <c r="B137" s="3" t="s">
        <v>56</v>
      </c>
      <c r="C137" s="3">
        <v>6.85</v>
      </c>
      <c r="D137" s="5"/>
      <c r="E137" s="5"/>
      <c r="F137" s="5"/>
      <c r="G137" s="5"/>
      <c r="H137" s="6" t="s">
        <v>87</v>
      </c>
      <c r="I137" s="6"/>
      <c r="J137" s="6"/>
      <c r="K137" s="6"/>
    </row>
    <row r="138" spans="2:11" x14ac:dyDescent="0.15">
      <c r="B138" s="3" t="s">
        <v>57</v>
      </c>
      <c r="C138" s="3">
        <v>6.5</v>
      </c>
      <c r="D138" s="5"/>
      <c r="E138" s="5"/>
      <c r="F138" s="5"/>
      <c r="G138" s="5"/>
      <c r="H138" s="6" t="s">
        <v>87</v>
      </c>
      <c r="I138" s="6"/>
      <c r="J138" s="6"/>
      <c r="K138" s="6"/>
    </row>
    <row r="139" spans="2:11" x14ac:dyDescent="0.15">
      <c r="D139" s="5"/>
      <c r="E139" s="5"/>
      <c r="F139" s="5"/>
      <c r="G139" s="5"/>
      <c r="H139" s="6"/>
      <c r="I139" s="6"/>
      <c r="J139" s="6"/>
      <c r="K139" s="6"/>
    </row>
    <row r="140" spans="2:11" x14ac:dyDescent="0.15">
      <c r="B140" s="1">
        <v>2015</v>
      </c>
      <c r="C140" s="1" t="s">
        <v>1</v>
      </c>
      <c r="D140" s="5"/>
      <c r="E140" s="5"/>
      <c r="F140" s="5"/>
      <c r="G140" s="5"/>
      <c r="H140" s="6"/>
      <c r="I140" s="6"/>
      <c r="J140" s="6"/>
      <c r="K140" s="6"/>
    </row>
    <row r="141" spans="2:11" x14ac:dyDescent="0.15">
      <c r="B141" s="3" t="s">
        <v>59</v>
      </c>
      <c r="C141" s="3">
        <v>24.35</v>
      </c>
      <c r="D141" s="5"/>
      <c r="E141" s="5"/>
      <c r="F141" s="5"/>
      <c r="G141" s="5"/>
      <c r="H141" s="6" t="s">
        <v>79</v>
      </c>
      <c r="I141" s="6"/>
      <c r="J141" s="6"/>
      <c r="K141" s="6"/>
    </row>
    <row r="142" spans="2:11" x14ac:dyDescent="0.15">
      <c r="B142" s="3" t="s">
        <v>60</v>
      </c>
      <c r="C142" s="3">
        <v>16.82</v>
      </c>
      <c r="D142" s="5" t="s">
        <v>82</v>
      </c>
      <c r="E142" s="5" t="s">
        <v>87</v>
      </c>
      <c r="F142" s="5"/>
      <c r="G142" s="5"/>
      <c r="H142" s="6" t="s">
        <v>82</v>
      </c>
      <c r="I142" s="6" t="s">
        <v>87</v>
      </c>
      <c r="J142" s="6"/>
      <c r="K142" s="6"/>
    </row>
    <row r="143" spans="2:11" x14ac:dyDescent="0.15">
      <c r="B143" s="3" t="s">
        <v>61</v>
      </c>
      <c r="C143" s="3">
        <v>16.11</v>
      </c>
      <c r="D143" s="5" t="s">
        <v>87</v>
      </c>
      <c r="E143" s="5"/>
      <c r="F143" s="5"/>
      <c r="G143" s="5"/>
      <c r="H143" s="6" t="s">
        <v>87</v>
      </c>
      <c r="I143" s="6"/>
      <c r="J143" s="6"/>
      <c r="K143" s="6"/>
    </row>
    <row r="144" spans="2:11" x14ac:dyDescent="0.15">
      <c r="B144" s="3" t="s">
        <v>63</v>
      </c>
      <c r="C144" s="3">
        <v>14.41</v>
      </c>
      <c r="D144" s="5"/>
      <c r="E144" s="5"/>
      <c r="F144" s="5"/>
      <c r="G144" s="5"/>
      <c r="H144" s="6"/>
      <c r="I144" s="6"/>
      <c r="J144" s="6"/>
      <c r="K144" s="6"/>
    </row>
    <row r="145" spans="2:11" x14ac:dyDescent="0.15">
      <c r="B145" s="3" t="s">
        <v>65</v>
      </c>
      <c r="C145" s="3">
        <v>11.57</v>
      </c>
      <c r="D145" s="5"/>
      <c r="E145" s="5"/>
      <c r="F145" s="5"/>
      <c r="G145" s="5"/>
      <c r="H145" s="6"/>
      <c r="I145" s="6"/>
      <c r="J145" s="6"/>
      <c r="K145" s="6"/>
    </row>
    <row r="146" spans="2:11" x14ac:dyDescent="0.15">
      <c r="B146" s="3" t="s">
        <v>66</v>
      </c>
      <c r="C146" s="3">
        <v>9.73</v>
      </c>
      <c r="D146" s="5"/>
      <c r="E146" s="5"/>
      <c r="F146" s="5"/>
      <c r="G146" s="5"/>
      <c r="H146" s="6"/>
      <c r="I146" s="6"/>
      <c r="J146" s="6"/>
      <c r="K146" s="6"/>
    </row>
    <row r="147" spans="2:11" x14ac:dyDescent="0.15">
      <c r="B147" s="3" t="s">
        <v>67</v>
      </c>
      <c r="C147" s="3">
        <v>9.48</v>
      </c>
      <c r="D147" s="5"/>
      <c r="E147" s="5"/>
      <c r="F147" s="5"/>
      <c r="G147" s="5"/>
      <c r="H147" s="6"/>
      <c r="I147" s="6"/>
      <c r="J147" s="6"/>
      <c r="K147" s="6"/>
    </row>
    <row r="148" spans="2:11" x14ac:dyDescent="0.15">
      <c r="D148" s="5"/>
      <c r="E148" s="5"/>
      <c r="F148" s="5"/>
      <c r="G148" s="5"/>
      <c r="H148" s="6"/>
      <c r="I148" s="6"/>
      <c r="J148" s="6"/>
      <c r="K148" s="6"/>
    </row>
    <row r="149" spans="2:11" x14ac:dyDescent="0.15">
      <c r="B149" s="1">
        <v>2016</v>
      </c>
      <c r="C149" s="1" t="s">
        <v>1</v>
      </c>
      <c r="D149" s="5"/>
      <c r="E149" s="5"/>
      <c r="F149" s="5"/>
      <c r="G149" s="5"/>
      <c r="H149" s="6"/>
      <c r="I149" s="6"/>
      <c r="J149" s="6"/>
      <c r="K149" s="6"/>
    </row>
    <row r="150" spans="2:11" x14ac:dyDescent="0.15">
      <c r="B150" s="3" t="s">
        <v>68</v>
      </c>
      <c r="C150" s="3">
        <v>33.9</v>
      </c>
      <c r="D150" s="5" t="s">
        <v>79</v>
      </c>
      <c r="E150" s="5" t="s">
        <v>92</v>
      </c>
      <c r="F150" s="5"/>
      <c r="G150" s="5"/>
      <c r="H150" s="6" t="s">
        <v>79</v>
      </c>
      <c r="I150" s="6" t="s">
        <v>87</v>
      </c>
      <c r="J150" s="6"/>
      <c r="K150" s="6"/>
    </row>
    <row r="151" spans="2:11" x14ac:dyDescent="0.15">
      <c r="B151" s="3" t="s">
        <v>72</v>
      </c>
      <c r="C151" s="3">
        <v>12</v>
      </c>
      <c r="D151" s="5" t="s">
        <v>79</v>
      </c>
      <c r="E151" s="5"/>
      <c r="F151" s="5"/>
      <c r="G151" s="5"/>
      <c r="H151" s="6" t="s">
        <v>79</v>
      </c>
      <c r="I151" s="6"/>
      <c r="J151" s="6"/>
      <c r="K151" s="6"/>
    </row>
    <row r="152" spans="2:11" x14ac:dyDescent="0.15">
      <c r="B152" s="3" t="s">
        <v>73</v>
      </c>
      <c r="C152" s="3">
        <v>11.83</v>
      </c>
      <c r="D152" s="5"/>
      <c r="E152" s="5"/>
      <c r="F152" s="5"/>
      <c r="G152" s="5"/>
      <c r="H152" s="6"/>
      <c r="I152" s="6"/>
      <c r="J152" s="6"/>
      <c r="K152" s="6"/>
    </row>
    <row r="153" spans="2:11" x14ac:dyDescent="0.15">
      <c r="B153" s="3" t="s">
        <v>74</v>
      </c>
      <c r="C153" s="3">
        <v>11.74</v>
      </c>
      <c r="D153" s="5" t="s">
        <v>79</v>
      </c>
      <c r="E153" s="5"/>
      <c r="F153" s="5"/>
      <c r="G153" s="5"/>
      <c r="H153" s="6" t="s">
        <v>79</v>
      </c>
      <c r="I153" s="6"/>
      <c r="J153" s="6"/>
      <c r="K153" s="6"/>
    </row>
    <row r="154" spans="2:11" x14ac:dyDescent="0.15">
      <c r="B154" s="3" t="s">
        <v>75</v>
      </c>
      <c r="C154" s="3">
        <v>11.17</v>
      </c>
      <c r="D154" s="5"/>
      <c r="E154" s="5"/>
      <c r="F154" s="5"/>
      <c r="G154" s="5"/>
      <c r="H154" s="6"/>
      <c r="I154" s="6"/>
      <c r="J154" s="6"/>
      <c r="K154" s="6"/>
    </row>
    <row r="155" spans="2:11" x14ac:dyDescent="0.15">
      <c r="B155" s="3" t="s">
        <v>76</v>
      </c>
      <c r="C155" s="3">
        <v>10.029999999999999</v>
      </c>
      <c r="D155" s="5" t="s">
        <v>81</v>
      </c>
      <c r="E155" s="5"/>
      <c r="F155" s="5"/>
      <c r="G155" s="5"/>
      <c r="H155" s="6" t="s">
        <v>81</v>
      </c>
      <c r="I155" s="6"/>
      <c r="J155" s="6"/>
      <c r="K155" s="6"/>
    </row>
    <row r="157" spans="2:11" x14ac:dyDescent="0.15">
      <c r="B157" s="7">
        <v>2017</v>
      </c>
      <c r="C157" s="7" t="s">
        <v>1</v>
      </c>
      <c r="D157" s="8"/>
      <c r="E157" s="8"/>
      <c r="F157" s="8"/>
      <c r="G157" s="8"/>
      <c r="H157" s="9"/>
      <c r="I157" s="9"/>
      <c r="J157" s="9"/>
      <c r="K157" s="9"/>
    </row>
    <row r="158" spans="2:11" x14ac:dyDescent="0.15">
      <c r="B158" s="3" t="s">
        <v>93</v>
      </c>
      <c r="C158" s="3">
        <v>56.78</v>
      </c>
      <c r="D158" s="8" t="s">
        <v>99</v>
      </c>
      <c r="E158" s="8" t="s">
        <v>100</v>
      </c>
      <c r="F158" s="8" t="s">
        <v>101</v>
      </c>
      <c r="G158" s="8" t="s">
        <v>102</v>
      </c>
      <c r="H158" s="9" t="s">
        <v>101</v>
      </c>
      <c r="I158" s="9"/>
      <c r="J158" s="9"/>
      <c r="K158" s="9"/>
    </row>
    <row r="159" spans="2:11" x14ac:dyDescent="0.15">
      <c r="B159" s="3" t="s">
        <v>94</v>
      </c>
      <c r="C159" s="3">
        <v>22.01</v>
      </c>
      <c r="D159" s="8" t="s">
        <v>102</v>
      </c>
      <c r="E159" s="8" t="s">
        <v>103</v>
      </c>
      <c r="F159" s="8" t="s">
        <v>99</v>
      </c>
      <c r="G159" s="8"/>
      <c r="H159" s="9" t="s">
        <v>104</v>
      </c>
      <c r="I159" s="9"/>
      <c r="J159" s="9"/>
      <c r="K159" s="9"/>
    </row>
    <row r="160" spans="2:11" x14ac:dyDescent="0.15">
      <c r="B160" s="3" t="s">
        <v>95</v>
      </c>
      <c r="C160" s="3">
        <v>19.399999999999999</v>
      </c>
      <c r="D160" s="8" t="s">
        <v>105</v>
      </c>
      <c r="E160" s="8"/>
      <c r="F160" s="8"/>
      <c r="G160" s="8"/>
      <c r="H160" s="9" t="s">
        <v>105</v>
      </c>
      <c r="I160" s="9"/>
      <c r="J160" s="9"/>
      <c r="K160" s="9"/>
    </row>
    <row r="161" spans="2:11" x14ac:dyDescent="0.15">
      <c r="B161" s="3" t="s">
        <v>96</v>
      </c>
      <c r="C161" s="3">
        <v>17.52</v>
      </c>
      <c r="D161" s="8" t="s">
        <v>100</v>
      </c>
      <c r="E161" s="8"/>
      <c r="F161" s="8"/>
      <c r="G161" s="8"/>
      <c r="H161" s="9" t="s">
        <v>106</v>
      </c>
      <c r="I161" s="9"/>
      <c r="J161" s="9"/>
      <c r="K161" s="9"/>
    </row>
    <row r="162" spans="2:11" x14ac:dyDescent="0.15">
      <c r="B162" s="3" t="s">
        <v>97</v>
      </c>
      <c r="C162" s="3">
        <v>16.5</v>
      </c>
      <c r="D162" s="8" t="s">
        <v>100</v>
      </c>
      <c r="E162" s="8" t="s">
        <v>102</v>
      </c>
      <c r="F162" s="8" t="s">
        <v>107</v>
      </c>
      <c r="G162" s="8" t="s">
        <v>105</v>
      </c>
      <c r="H162" s="9"/>
      <c r="I162" s="9"/>
      <c r="J162" s="9"/>
      <c r="K162" s="9"/>
    </row>
    <row r="163" spans="2:11" x14ac:dyDescent="0.15">
      <c r="B163" s="3" t="s">
        <v>98</v>
      </c>
      <c r="C163" s="3">
        <v>14.22</v>
      </c>
      <c r="D163" s="8" t="s">
        <v>105</v>
      </c>
      <c r="E163" s="8" t="s">
        <v>101</v>
      </c>
      <c r="F163" s="8"/>
      <c r="G163" s="8"/>
      <c r="H163" s="9" t="s">
        <v>105</v>
      </c>
      <c r="I163" s="9"/>
      <c r="J163" s="9"/>
      <c r="K163" s="9"/>
    </row>
  </sheetData>
  <mergeCells count="2">
    <mergeCell ref="D97:G97"/>
    <mergeCell ref="H97:K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2018-05-08T01:39:41Z</dcterms:modified>
</cp:coreProperties>
</file>