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45" windowWidth="27795" windowHeight="12855"/>
  </bookViews>
  <sheets>
    <sheet name="Cash and Carry" sheetId="1" r:id="rId1"/>
    <sheet name="data" sheetId="3" state="hidden" r:id="rId2"/>
    <sheet name="Disclaimer" sheetId="4" r:id="rId3"/>
  </sheets>
  <definedNames>
    <definedName name="rDailylong">'Cash and Carry'!$D$8</definedName>
    <definedName name="rDailyshort">'Cash and Carry'!$D$9</definedName>
    <definedName name="rDays">'Cash and Carry'!$B$13</definedName>
    <definedName name="rLots">'Cash and Carry'!$B$19</definedName>
    <definedName name="rLotsize">'Cash and Carry'!$B$18</definedName>
    <definedName name="rPipsize">data!$F$2:$F$3</definedName>
    <definedName name="rQuoteSymbol">'Cash and Carry'!$D$4</definedName>
  </definedNames>
  <calcPr calcId="145621"/>
</workbook>
</file>

<file path=xl/calcChain.xml><?xml version="1.0" encoding="utf-8"?>
<calcChain xmlns="http://schemas.openxmlformats.org/spreadsheetml/2006/main">
  <c r="B16" i="1" l="1"/>
  <c r="B15" i="1"/>
  <c r="E28" i="1" l="1"/>
  <c r="A28" i="1"/>
  <c r="B25" i="1"/>
  <c r="B24" i="1"/>
  <c r="B23" i="1"/>
  <c r="D9" i="1"/>
  <c r="B22" i="1" s="1"/>
  <c r="D8" i="1"/>
  <c r="B21" i="1" s="1"/>
  <c r="G16" i="1" l="1"/>
  <c r="C4" i="1"/>
  <c r="E31" i="1"/>
  <c r="F30" i="1"/>
  <c r="B29" i="1"/>
  <c r="F29" i="1"/>
  <c r="A31" i="1"/>
  <c r="B32" i="1"/>
  <c r="F32" i="1"/>
  <c r="F33" i="1"/>
  <c r="B33" i="1"/>
  <c r="B34" i="1" s="1"/>
  <c r="F34" i="1" l="1"/>
  <c r="B30" i="1"/>
  <c r="D4" i="1"/>
  <c r="C33" i="1" l="1"/>
  <c r="G33" i="1"/>
  <c r="C34" i="1"/>
  <c r="G32" i="1"/>
  <c r="C32" i="1"/>
  <c r="C22" i="1"/>
  <c r="C24" i="1"/>
  <c r="E8" i="1"/>
  <c r="C14" i="1"/>
  <c r="C23" i="1"/>
  <c r="C21" i="1"/>
  <c r="E9" i="1"/>
  <c r="C25" i="1"/>
</calcChain>
</file>

<file path=xl/sharedStrings.xml><?xml version="1.0" encoding="utf-8"?>
<sst xmlns="http://schemas.openxmlformats.org/spreadsheetml/2006/main" count="56" uniqueCount="48">
  <si>
    <t>pipval</t>
  </si>
  <si>
    <t>AUDUSD</t>
  </si>
  <si>
    <t>Lot size</t>
  </si>
  <si>
    <t>points/day</t>
  </si>
  <si>
    <t>Base lot size</t>
  </si>
  <si>
    <t xml:space="preserve">Buy spot @ </t>
  </si>
  <si>
    <t>Lots traded</t>
  </si>
  <si>
    <t>Price</t>
  </si>
  <si>
    <t>Days until expiry</t>
  </si>
  <si>
    <t>Spot market</t>
  </si>
  <si>
    <t>Futures market</t>
  </si>
  <si>
    <t>Swap rate long</t>
  </si>
  <si>
    <t>Swap rate short</t>
  </si>
  <si>
    <t>Interest on long spot trade</t>
  </si>
  <si>
    <t>Interest on short  spot trade</t>
  </si>
  <si>
    <t>Bid</t>
  </si>
  <si>
    <t>Ask</t>
  </si>
  <si>
    <t>Flat commission/lot</t>
  </si>
  <si>
    <t>Implied interest rate long</t>
  </si>
  <si>
    <t>Implied interest rate short</t>
  </si>
  <si>
    <t>Flat trading fee</t>
  </si>
  <si>
    <t>Interest on long futures trade</t>
  </si>
  <si>
    <t>Interest on short futures trade</t>
  </si>
  <si>
    <t>Currency pair</t>
  </si>
  <si>
    <t>Sell future @</t>
  </si>
  <si>
    <t>Days</t>
  </si>
  <si>
    <t>Interest on future</t>
  </si>
  <si>
    <t>Interest on spot</t>
  </si>
  <si>
    <t>Net income</t>
  </si>
  <si>
    <t xml:space="preserve">Sell spot @ </t>
  </si>
  <si>
    <t>Buy future @</t>
  </si>
  <si>
    <t>Cash and carry "swap" trade</t>
  </si>
  <si>
    <t>Strategy: Buy floating, sell fixed</t>
  </si>
  <si>
    <t>Strategy: Buy fixed sell floating</t>
  </si>
  <si>
    <t>Expiry days calculator</t>
  </si>
  <si>
    <t>Expiry date of future</t>
  </si>
  <si>
    <t>Trade date (leave empty for today)</t>
  </si>
  <si>
    <t>Disclaimer</t>
  </si>
  <si>
    <t>This software is provided through our website (Forexop.com) for demonstration purposes only. Reproduction is prohibited other than in accordance with the copyright notice, which forms part of these terms and conditions.
Forex, CFDs, options and other leveraged products carry a high degree of risk. They are not suitable for all investors. You should obtain independent financial advice before investing to ensure such products are suitable for your particular circumstances.
This software may describe business strategies, investment ideas, marketing methods and other business advice that, regardless of our own results and experience, may not produce the same results (or any results) for you. 
Forexop.com makes absolutely no guarantee, expressed or implied, that by following the advice or using the software that you will make any money or improve current profits, as there are several factors and variables that come into play regarding any given business.
Primarily, results will depend on the nature of the investment, the market conditions, the experience of the individual, and situations and elements that are beyond your control.
As with any strategy, you assume all risk related to investment and money based on your own discretion and at your own potential expense.
Liability Disclaimer: By using this software, you assume all risks associated with using the advice given, with a full understanding that you, solely, are responsible for anything that may occur as a result of putting this information into action in any way, and regardless of your interpretation of the advice.
Full disclaimer:  http://forexop.com/disclaimer/</t>
  </si>
  <si>
    <t>Full disclaimer:  http://forexop.com/disclaimer/</t>
  </si>
  <si>
    <t>Find us</t>
  </si>
  <si>
    <t>fb</t>
  </si>
  <si>
    <t>facebook</t>
  </si>
  <si>
    <t>twitter</t>
  </si>
  <si>
    <t>@forexop</t>
  </si>
  <si>
    <t>pipsize</t>
  </si>
  <si>
    <t>Pip value</t>
  </si>
  <si>
    <t>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</si>
</sst>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0.0000"/>
    <numFmt numFmtId="166" formatCode="0.00000"/>
    <numFmt numFmtId="167" formatCode="0.000%"/>
    <numFmt numFmtId="168" formatCode="0.0"/>
  </numFmts>
  <fonts count="26">
    <font>
      <sz val="11"/>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2"/>
      <color theme="0"/>
      <name val="Calibri"/>
      <family val="2"/>
      <scheme val="minor"/>
    </font>
    <font>
      <b/>
      <sz val="12"/>
      <name val="Calibri"/>
      <family val="2"/>
      <scheme val="minor"/>
    </font>
    <font>
      <sz val="12"/>
      <name val="Calibri"/>
      <family val="2"/>
      <scheme val="minor"/>
    </font>
    <font>
      <sz val="10"/>
      <name val="Arial"/>
      <family val="2"/>
    </font>
    <font>
      <sz val="22"/>
      <name val="Arial"/>
      <family val="2"/>
    </font>
    <font>
      <b/>
      <sz val="10"/>
      <name val="Arial"/>
      <family val="2"/>
    </font>
    <font>
      <b/>
      <sz val="16"/>
      <name val="Arial"/>
      <family val="2"/>
    </font>
    <font>
      <sz val="10"/>
      <name val="Mangal"/>
      <family val="2"/>
    </font>
    <font>
      <sz val="10"/>
      <color indexed="8"/>
      <name val="Mangal"/>
      <family val="2"/>
    </font>
    <font>
      <sz val="10"/>
      <color indexed="25"/>
      <name val="Mangal"/>
      <family val="2"/>
    </font>
    <font>
      <sz val="10"/>
      <color indexed="17"/>
      <name val="Mangal"/>
      <family val="2"/>
    </font>
    <font>
      <sz val="10"/>
      <color indexed="10"/>
      <name val="Mangal"/>
      <family val="2"/>
    </font>
    <font>
      <b/>
      <sz val="10"/>
      <color indexed="53"/>
      <name val="Arial"/>
      <family val="2"/>
    </font>
    <font>
      <b/>
      <sz val="18"/>
      <color indexed="53"/>
      <name val="Arial"/>
      <family val="2"/>
    </font>
    <font>
      <b/>
      <sz val="16"/>
      <color theme="0"/>
      <name val="Calibri"/>
      <family val="2"/>
      <scheme val="minor"/>
    </font>
    <font>
      <u/>
      <sz val="10"/>
      <color theme="9"/>
      <name val="Arial"/>
      <family val="2"/>
    </font>
    <font>
      <sz val="14"/>
      <name val="Calibri"/>
      <family val="2"/>
      <scheme val="minor"/>
    </font>
    <font>
      <b/>
      <sz val="14"/>
      <name val="Calibri"/>
      <family val="2"/>
      <scheme val="minor"/>
    </font>
    <font>
      <b/>
      <sz val="14"/>
      <color theme="0"/>
      <name val="Calibri"/>
      <family val="2"/>
      <scheme val="minor"/>
    </font>
    <font>
      <sz val="14"/>
      <color theme="0"/>
      <name val="Calibri"/>
      <family val="2"/>
      <scheme val="minor"/>
    </font>
    <font>
      <sz val="14"/>
      <color theme="3" tint="0.79998168889431442"/>
      <name val="Calibri"/>
      <family val="2"/>
      <scheme val="minor"/>
    </font>
    <font>
      <sz val="14"/>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indexed="25"/>
        <bgColor indexed="60"/>
      </patternFill>
    </fill>
    <fill>
      <patternFill patternType="solid">
        <fgColor indexed="11"/>
        <bgColor indexed="57"/>
      </patternFill>
    </fill>
    <fill>
      <patternFill patternType="solid">
        <fgColor indexed="8"/>
        <bgColor indexed="58"/>
      </patternFill>
    </fill>
    <fill>
      <patternFill patternType="solid">
        <fgColor theme="4" tint="0.79998168889431442"/>
        <bgColor indexed="64"/>
      </patternFill>
    </fill>
    <fill>
      <patternFill patternType="solid">
        <fgColor rgb="FFFFC000"/>
        <bgColor indexed="64"/>
      </patternFill>
    </fill>
    <fill>
      <patternFill patternType="solid">
        <fgColor theme="6" tint="-0.249977111117893"/>
        <bgColor indexed="64"/>
      </patternFill>
    </fill>
    <fill>
      <patternFill patternType="solid">
        <fgColor theme="3" tint="-0.249977111117893"/>
        <bgColor indexed="64"/>
      </patternFill>
    </fill>
  </fills>
  <borders count="1">
    <border>
      <left/>
      <right/>
      <top/>
      <bottom/>
      <diagonal/>
    </border>
  </borders>
  <cellStyleXfs count="10">
    <xf numFmtId="0" fontId="0" fillId="0" borderId="0"/>
    <xf numFmtId="0" fontId="7" fillId="0" borderId="0"/>
    <xf numFmtId="0" fontId="7" fillId="0" borderId="0"/>
    <xf numFmtId="0" fontId="11" fillId="4" borderId="0"/>
    <xf numFmtId="0" fontId="11" fillId="5" borderId="0"/>
    <xf numFmtId="0" fontId="12" fillId="0" borderId="0"/>
    <xf numFmtId="0" fontId="13" fillId="0" borderId="0"/>
    <xf numFmtId="0" fontId="14" fillId="0" borderId="0"/>
    <xf numFmtId="0" fontId="15" fillId="0" borderId="0"/>
    <xf numFmtId="0" fontId="19" fillId="0" borderId="0" applyNumberFormat="0" applyFill="0" applyBorder="0" applyAlignment="0" applyProtection="0">
      <alignment vertical="top"/>
      <protection locked="0"/>
    </xf>
  </cellStyleXfs>
  <cellXfs count="56">
    <xf numFmtId="0" fontId="0" fillId="0" borderId="0" xfId="0"/>
    <xf numFmtId="0" fontId="8" fillId="0" borderId="0" xfId="1" applyFont="1" applyProtection="1">
      <protection hidden="1"/>
    </xf>
    <xf numFmtId="0" fontId="7" fillId="0" borderId="0" xfId="1" applyProtection="1">
      <protection hidden="1"/>
    </xf>
    <xf numFmtId="0" fontId="9" fillId="0" borderId="0" xfId="1" applyFont="1" applyAlignment="1" applyProtection="1">
      <alignment vertical="top" wrapText="1"/>
      <protection hidden="1"/>
    </xf>
    <xf numFmtId="0" fontId="10" fillId="0" borderId="0" xfId="1" applyFont="1" applyProtection="1">
      <protection hidden="1"/>
    </xf>
    <xf numFmtId="0" fontId="0" fillId="2" borderId="0" xfId="0" applyFill="1" applyProtection="1">
      <protection hidden="1"/>
    </xf>
    <xf numFmtId="0" fontId="0" fillId="0" borderId="0" xfId="0" applyProtection="1">
      <protection hidden="1"/>
    </xf>
    <xf numFmtId="0" fontId="3" fillId="3" borderId="0" xfId="0" applyFont="1" applyFill="1" applyProtection="1">
      <protection hidden="1"/>
    </xf>
    <xf numFmtId="0" fontId="1" fillId="0" borderId="0" xfId="0" applyFont="1" applyProtection="1">
      <protection hidden="1"/>
    </xf>
    <xf numFmtId="10" fontId="1" fillId="0" borderId="0" xfId="0" applyNumberFormat="1" applyFont="1" applyProtection="1">
      <protection hidden="1"/>
    </xf>
    <xf numFmtId="165" fontId="1" fillId="0" borderId="0" xfId="0" applyNumberFormat="1" applyFont="1" applyProtection="1">
      <protection hidden="1"/>
    </xf>
    <xf numFmtId="2" fontId="1" fillId="0" borderId="0" xfId="0" applyNumberFormat="1" applyFont="1" applyProtection="1">
      <protection hidden="1"/>
    </xf>
    <xf numFmtId="165" fontId="3" fillId="3" borderId="0" xfId="0" applyNumberFormat="1" applyFont="1" applyFill="1" applyProtection="1">
      <protection hidden="1"/>
    </xf>
    <xf numFmtId="164" fontId="1" fillId="0" borderId="0" xfId="0" applyNumberFormat="1" applyFont="1" applyProtection="1">
      <protection hidden="1"/>
    </xf>
    <xf numFmtId="0" fontId="2" fillId="0" borderId="0" xfId="0" applyFont="1" applyProtection="1">
      <protection hidden="1"/>
    </xf>
    <xf numFmtId="164" fontId="2" fillId="0" borderId="0" xfId="0" applyNumberFormat="1" applyFont="1" applyProtection="1">
      <protection hidden="1"/>
    </xf>
    <xf numFmtId="0" fontId="0" fillId="3" borderId="0" xfId="0" applyFill="1" applyProtection="1">
      <protection hidden="1"/>
    </xf>
    <xf numFmtId="0" fontId="7" fillId="3" borderId="0" xfId="2" applyFill="1" applyProtection="1">
      <protection hidden="1"/>
    </xf>
    <xf numFmtId="0" fontId="7" fillId="3" borderId="0" xfId="2" applyFill="1" applyAlignment="1" applyProtection="1">
      <alignment vertical="center"/>
      <protection hidden="1"/>
    </xf>
    <xf numFmtId="0" fontId="17" fillId="6" borderId="0" xfId="2" applyFont="1" applyFill="1" applyProtection="1">
      <protection hidden="1"/>
    </xf>
    <xf numFmtId="0" fontId="18" fillId="3" borderId="0" xfId="0" applyFont="1" applyFill="1" applyAlignment="1" applyProtection="1">
      <alignment horizontal="right" vertical="center"/>
      <protection hidden="1"/>
    </xf>
    <xf numFmtId="0" fontId="16" fillId="3" borderId="0" xfId="2" applyFont="1" applyFill="1" applyAlignment="1" applyProtection="1">
      <alignment horizontal="right" vertical="center"/>
      <protection hidden="1"/>
    </xf>
    <xf numFmtId="0" fontId="19" fillId="3" borderId="0" xfId="9" applyFill="1" applyAlignment="1" applyProtection="1">
      <alignment vertical="center"/>
      <protection hidden="1"/>
    </xf>
    <xf numFmtId="165" fontId="7" fillId="3" borderId="0" xfId="2" applyNumberFormat="1" applyFill="1" applyProtection="1">
      <protection hidden="1"/>
    </xf>
    <xf numFmtId="0" fontId="0" fillId="3" borderId="0" xfId="0" applyFill="1" applyAlignment="1" applyProtection="1">
      <alignment vertical="center"/>
      <protection hidden="1"/>
    </xf>
    <xf numFmtId="0" fontId="1" fillId="3" borderId="0" xfId="0" applyFont="1" applyFill="1" applyProtection="1">
      <protection hidden="1"/>
    </xf>
    <xf numFmtId="0" fontId="6" fillId="7" borderId="0" xfId="0" applyFont="1" applyFill="1" applyProtection="1">
      <protection hidden="1"/>
    </xf>
    <xf numFmtId="166" fontId="6" fillId="7" borderId="0" xfId="0" applyNumberFormat="1" applyFont="1" applyFill="1" applyProtection="1">
      <protection hidden="1"/>
    </xf>
    <xf numFmtId="0" fontId="5" fillId="7" borderId="0" xfId="0" applyFont="1" applyFill="1" applyProtection="1">
      <protection hidden="1"/>
    </xf>
    <xf numFmtId="2" fontId="6" fillId="7" borderId="0" xfId="0" applyNumberFormat="1" applyFont="1" applyFill="1" applyProtection="1">
      <protection hidden="1"/>
    </xf>
    <xf numFmtId="165" fontId="6" fillId="7" borderId="0" xfId="0" applyNumberFormat="1" applyFont="1" applyFill="1" applyProtection="1">
      <protection hidden="1"/>
    </xf>
    <xf numFmtId="0" fontId="6" fillId="3" borderId="0" xfId="0" applyFont="1" applyFill="1" applyProtection="1">
      <protection hidden="1"/>
    </xf>
    <xf numFmtId="165" fontId="6" fillId="3" borderId="0" xfId="0" applyNumberFormat="1" applyFont="1" applyFill="1" applyProtection="1">
      <protection hidden="1"/>
    </xf>
    <xf numFmtId="167" fontId="6" fillId="7" borderId="0" xfId="0" applyNumberFormat="1" applyFont="1" applyFill="1" applyProtection="1">
      <protection hidden="1"/>
    </xf>
    <xf numFmtId="0" fontId="5" fillId="8" borderId="0" xfId="0" applyFont="1" applyFill="1" applyProtection="1">
      <protection hidden="1"/>
    </xf>
    <xf numFmtId="0" fontId="6" fillId="8" borderId="0" xfId="0" applyFont="1" applyFill="1" applyProtection="1">
      <protection hidden="1"/>
    </xf>
    <xf numFmtId="0" fontId="20" fillId="7" borderId="0" xfId="0" applyFont="1" applyFill="1" applyProtection="1">
      <protection hidden="1"/>
    </xf>
    <xf numFmtId="0" fontId="21" fillId="7" borderId="0" xfId="0" applyFont="1" applyFill="1" applyProtection="1">
      <protection hidden="1"/>
    </xf>
    <xf numFmtId="168" fontId="20" fillId="7" borderId="0" xfId="0" applyNumberFormat="1" applyFont="1" applyFill="1" applyProtection="1">
      <protection hidden="1"/>
    </xf>
    <xf numFmtId="167" fontId="20" fillId="8" borderId="0" xfId="0" applyNumberFormat="1" applyFont="1" applyFill="1" applyProtection="1">
      <protection hidden="1"/>
    </xf>
    <xf numFmtId="168" fontId="20" fillId="8" borderId="0" xfId="0" applyNumberFormat="1" applyFont="1" applyFill="1" applyProtection="1">
      <protection hidden="1"/>
    </xf>
    <xf numFmtId="0" fontId="22" fillId="3" borderId="0" xfId="0" applyFont="1" applyFill="1" applyProtection="1">
      <protection hidden="1"/>
    </xf>
    <xf numFmtId="0" fontId="23" fillId="3" borderId="0" xfId="0" applyFont="1" applyFill="1" applyProtection="1">
      <protection hidden="1"/>
    </xf>
    <xf numFmtId="2" fontId="23" fillId="3" borderId="0" xfId="0" applyNumberFormat="1" applyFont="1" applyFill="1" applyProtection="1">
      <protection hidden="1"/>
    </xf>
    <xf numFmtId="0" fontId="20" fillId="8" borderId="0" xfId="0" applyFont="1" applyFill="1" applyProtection="1">
      <protection hidden="1"/>
    </xf>
    <xf numFmtId="0" fontId="24" fillId="7" borderId="0" xfId="0" applyFont="1" applyFill="1" applyProtection="1">
      <protection hidden="1"/>
    </xf>
    <xf numFmtId="14" fontId="25" fillId="9" borderId="0" xfId="0" applyNumberFormat="1" applyFont="1" applyFill="1" applyProtection="1">
      <protection locked="0"/>
    </xf>
    <xf numFmtId="166" fontId="20" fillId="9" borderId="0" xfId="0" applyNumberFormat="1" applyFont="1" applyFill="1" applyProtection="1">
      <protection locked="0"/>
    </xf>
    <xf numFmtId="0" fontId="20" fillId="9" borderId="0" xfId="0" applyFont="1" applyFill="1" applyProtection="1">
      <protection locked="0"/>
    </xf>
    <xf numFmtId="168" fontId="20" fillId="9" borderId="0" xfId="0" applyNumberFormat="1" applyFont="1" applyFill="1" applyProtection="1">
      <protection locked="0"/>
    </xf>
    <xf numFmtId="2" fontId="20" fillId="9" borderId="0" xfId="0" applyNumberFormat="1" applyFont="1" applyFill="1" applyProtection="1">
      <protection locked="0"/>
    </xf>
    <xf numFmtId="4" fontId="3" fillId="3" borderId="0" xfId="0" applyNumberFormat="1" applyFont="1" applyFill="1" applyProtection="1">
      <protection hidden="1"/>
    </xf>
    <xf numFmtId="3" fontId="20" fillId="7" borderId="0" xfId="0" applyNumberFormat="1" applyFont="1" applyFill="1" applyProtection="1">
      <protection hidden="1"/>
    </xf>
    <xf numFmtId="0" fontId="4" fillId="10" borderId="0" xfId="0" applyFont="1" applyFill="1" applyProtection="1">
      <protection hidden="1"/>
    </xf>
    <xf numFmtId="4" fontId="4" fillId="10" borderId="0" xfId="0" applyNumberFormat="1" applyFont="1" applyFill="1" applyProtection="1">
      <protection hidden="1"/>
    </xf>
    <xf numFmtId="0" fontId="3" fillId="10" borderId="0" xfId="0" applyFont="1" applyFill="1" applyProtection="1">
      <protection hidden="1"/>
    </xf>
  </cellXfs>
  <cellStyles count="10">
    <cellStyle name="Excel Built-in Normal" xfId="2"/>
    <cellStyle name="Hyperlink" xfId="9" builtinId="8"/>
    <cellStyle name="Normal" xfId="0" builtinId="0"/>
    <cellStyle name="Normal 2" xfId="1"/>
    <cellStyle name="Untitled1" xfId="3"/>
    <cellStyle name="Untitled2" xfId="4"/>
    <cellStyle name="Untitled3" xfId="5"/>
    <cellStyle name="Untitled4" xfId="6"/>
    <cellStyle name="Untitled5" xfId="7"/>
    <cellStyle name="Untitled6" xfId="8"/>
  </cellStyles>
  <dxfs count="4">
    <dxf>
      <font>
        <color rgb="FFFF0000"/>
      </font>
    </dxf>
    <dxf>
      <font>
        <color rgb="FF00B050"/>
      </font>
    </dxf>
    <dxf>
      <font>
        <color rgb="FFFF0000"/>
      </font>
    </dxf>
    <dxf>
      <font>
        <color rgb="FF00B05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forexop.com/products/ebooks/7397/"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57151</xdr:rowOff>
    </xdr:from>
    <xdr:to>
      <xdr:col>0</xdr:col>
      <xdr:colOff>2162175</xdr:colOff>
      <xdr:row>3</xdr:row>
      <xdr:rowOff>17527</xdr:rowOff>
    </xdr:to>
    <xdr:pic>
      <xdr:nvPicPr>
        <xdr:cNvPr id="2" name="Picture 1" descr="forexop_white.png">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133350" y="57151"/>
          <a:ext cx="2028825" cy="7033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witter.com/forexop" TargetMode="External"/><Relationship Id="rId1" Type="http://schemas.openxmlformats.org/officeDocument/2006/relationships/hyperlink" Target="https://facebook.com/forexo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workbookViewId="0">
      <selection activeCell="G15" sqref="G15"/>
    </sheetView>
  </sheetViews>
  <sheetFormatPr defaultRowHeight="15.75"/>
  <cols>
    <col min="1" max="1" width="37.42578125" style="8" customWidth="1"/>
    <col min="2" max="2" width="17.28515625" style="8" customWidth="1"/>
    <col min="3" max="3" width="13.5703125" style="8" bestFit="1" customWidth="1"/>
    <col min="4" max="4" width="10.7109375" style="8" bestFit="1" customWidth="1"/>
    <col min="5" max="5" width="31.28515625" style="8" customWidth="1"/>
    <col min="6" max="7" width="14.85546875" style="8" bestFit="1" customWidth="1"/>
    <col min="8" max="8" width="6" style="8" customWidth="1"/>
    <col min="9" max="9" width="9.140625" style="8"/>
    <col min="10" max="10" width="9.5703125" style="8" customWidth="1"/>
    <col min="11" max="11" width="11.85546875" style="8" bestFit="1" customWidth="1"/>
    <col min="12" max="16384" width="9.140625" style="8"/>
  </cols>
  <sheetData>
    <row r="1" spans="1:11">
      <c r="A1" s="16"/>
      <c r="B1" s="17"/>
      <c r="C1" s="17"/>
      <c r="D1" s="17"/>
      <c r="E1" s="16"/>
      <c r="F1" s="17"/>
      <c r="G1" s="17"/>
      <c r="H1" s="17"/>
      <c r="I1" s="17"/>
      <c r="J1" s="16"/>
      <c r="K1" s="16"/>
    </row>
    <row r="2" spans="1:11" ht="23.25">
      <c r="A2" s="16"/>
      <c r="B2" s="19" t="s">
        <v>31</v>
      </c>
      <c r="C2" s="25"/>
      <c r="D2" s="16"/>
      <c r="E2" s="16"/>
      <c r="F2" s="25"/>
      <c r="G2" s="20" t="s">
        <v>40</v>
      </c>
      <c r="H2" s="21" t="s">
        <v>41</v>
      </c>
      <c r="I2" s="22" t="s">
        <v>42</v>
      </c>
      <c r="J2" s="21" t="s">
        <v>43</v>
      </c>
      <c r="K2" s="22" t="s">
        <v>44</v>
      </c>
    </row>
    <row r="3" spans="1:11" ht="19.5" customHeight="1">
      <c r="A3" s="16"/>
      <c r="B3" s="23"/>
      <c r="C3" s="18"/>
      <c r="D3" s="18"/>
      <c r="E3" s="16"/>
      <c r="F3" s="18"/>
      <c r="G3" s="18"/>
      <c r="H3" s="18"/>
      <c r="I3" s="24"/>
      <c r="J3" s="24"/>
      <c r="K3" s="16"/>
    </row>
    <row r="4" spans="1:11" ht="18.75">
      <c r="A4" s="37" t="s">
        <v>23</v>
      </c>
      <c r="B4" s="36" t="s">
        <v>1</v>
      </c>
      <c r="C4" s="45" t="str">
        <f>LEFT(B4,3)</f>
        <v>AUD</v>
      </c>
      <c r="D4" s="45" t="str">
        <f>RIGHT(B4,3)</f>
        <v>USD</v>
      </c>
      <c r="E4" s="36"/>
      <c r="F4" s="36"/>
      <c r="G4" s="26"/>
      <c r="H4" s="33"/>
      <c r="I4" s="26"/>
      <c r="J4" s="26"/>
      <c r="K4" s="26"/>
    </row>
    <row r="5" spans="1:11" ht="18.75">
      <c r="A5" s="36"/>
      <c r="B5" s="36"/>
      <c r="C5" s="36"/>
      <c r="D5" s="36"/>
      <c r="E5" s="36"/>
      <c r="F5" s="36"/>
      <c r="G5" s="26"/>
      <c r="H5" s="33"/>
      <c r="I5" s="26"/>
      <c r="J5" s="26"/>
      <c r="K5" s="26"/>
    </row>
    <row r="6" spans="1:11" ht="18.75">
      <c r="A6" s="37" t="s">
        <v>9</v>
      </c>
      <c r="B6" s="37" t="s">
        <v>15</v>
      </c>
      <c r="C6" s="37" t="s">
        <v>16</v>
      </c>
      <c r="D6" s="37" t="s">
        <v>46</v>
      </c>
      <c r="E6" s="36"/>
      <c r="F6" s="36"/>
      <c r="G6" s="28"/>
      <c r="H6" s="33"/>
      <c r="I6" s="26"/>
      <c r="J6" s="26"/>
      <c r="K6" s="26"/>
    </row>
    <row r="7" spans="1:11" ht="18.75">
      <c r="A7" s="36" t="s">
        <v>7</v>
      </c>
      <c r="B7" s="47">
        <v>0.7601</v>
      </c>
      <c r="C7" s="47">
        <v>0.7601</v>
      </c>
      <c r="D7" s="52">
        <v>10000</v>
      </c>
      <c r="E7" s="36" t="s">
        <v>47</v>
      </c>
      <c r="F7" s="36"/>
      <c r="G7" s="27"/>
      <c r="H7" s="26"/>
      <c r="I7" s="26"/>
      <c r="J7" s="26"/>
      <c r="K7" s="26"/>
    </row>
    <row r="8" spans="1:11" ht="18.75">
      <c r="A8" s="36" t="s">
        <v>11</v>
      </c>
      <c r="B8" s="48">
        <v>5.3</v>
      </c>
      <c r="C8" s="36" t="s">
        <v>3</v>
      </c>
      <c r="D8" s="44">
        <f>B8*(B18/D7)*0.1</f>
        <v>5.3000000000000007</v>
      </c>
      <c r="E8" s="36" t="str">
        <f>rQuoteSymbol</f>
        <v>USD</v>
      </c>
      <c r="F8" s="36"/>
      <c r="G8" s="26"/>
      <c r="H8" s="26"/>
      <c r="I8" s="26"/>
      <c r="J8" s="26"/>
      <c r="K8" s="26"/>
    </row>
    <row r="9" spans="1:11" ht="18.75">
      <c r="A9" s="36" t="s">
        <v>12</v>
      </c>
      <c r="B9" s="48">
        <v>-7.2</v>
      </c>
      <c r="C9" s="36" t="s">
        <v>3</v>
      </c>
      <c r="D9" s="44">
        <f>B9*(B18/D7)*0.1</f>
        <v>-7.2</v>
      </c>
      <c r="E9" s="36" t="str">
        <f>rQuoteSymbol</f>
        <v>USD</v>
      </c>
      <c r="F9" s="36"/>
      <c r="G9" s="26"/>
      <c r="H9" s="26"/>
      <c r="I9" s="26"/>
      <c r="J9" s="26"/>
      <c r="K9" s="26"/>
    </row>
    <row r="10" spans="1:11" ht="18.75">
      <c r="A10" s="36"/>
      <c r="B10" s="36"/>
      <c r="C10" s="36"/>
      <c r="D10" s="36"/>
      <c r="E10" s="36"/>
      <c r="F10" s="36"/>
      <c r="G10" s="28"/>
      <c r="H10" s="33"/>
      <c r="I10" s="26"/>
      <c r="J10" s="26"/>
      <c r="K10" s="26"/>
    </row>
    <row r="11" spans="1:11" ht="18.75">
      <c r="A11" s="37" t="s">
        <v>10</v>
      </c>
      <c r="B11" s="37" t="s">
        <v>15</v>
      </c>
      <c r="C11" s="37" t="s">
        <v>16</v>
      </c>
      <c r="D11" s="36"/>
      <c r="E11" s="36"/>
      <c r="F11" s="36"/>
      <c r="G11" s="27"/>
      <c r="H11" s="26"/>
      <c r="I11" s="26"/>
      <c r="J11" s="26"/>
      <c r="K11" s="26"/>
    </row>
    <row r="12" spans="1:11" ht="18.75">
      <c r="A12" s="36" t="s">
        <v>7</v>
      </c>
      <c r="B12" s="47">
        <v>0.74890000000000001</v>
      </c>
      <c r="C12" s="47">
        <v>0.74890000000000001</v>
      </c>
      <c r="D12" s="36"/>
      <c r="E12" s="36"/>
      <c r="F12" s="36"/>
      <c r="G12" s="26"/>
      <c r="H12" s="26"/>
      <c r="I12" s="26"/>
      <c r="J12" s="26"/>
      <c r="K12" s="26"/>
    </row>
    <row r="13" spans="1:11" ht="18.75">
      <c r="A13" s="36" t="s">
        <v>8</v>
      </c>
      <c r="B13" s="49">
        <v>365</v>
      </c>
      <c r="C13" s="36" t="s">
        <v>25</v>
      </c>
      <c r="D13" s="36"/>
      <c r="E13" s="41" t="s">
        <v>34</v>
      </c>
      <c r="F13" s="25"/>
      <c r="G13" s="42"/>
      <c r="H13" s="26"/>
      <c r="I13" s="26"/>
      <c r="J13" s="26"/>
      <c r="K13" s="26"/>
    </row>
    <row r="14" spans="1:11" ht="18.75">
      <c r="A14" s="36" t="s">
        <v>17</v>
      </c>
      <c r="B14" s="50">
        <v>0</v>
      </c>
      <c r="C14" s="36" t="str">
        <f>rQuoteSymbol</f>
        <v>USD</v>
      </c>
      <c r="D14" s="36"/>
      <c r="E14" s="42" t="s">
        <v>35</v>
      </c>
      <c r="F14" s="25"/>
      <c r="G14" s="46">
        <v>43174</v>
      </c>
      <c r="H14" s="26"/>
      <c r="I14" s="26"/>
      <c r="J14" s="26"/>
      <c r="K14" s="26"/>
    </row>
    <row r="15" spans="1:11" ht="18.75">
      <c r="A15" s="36" t="s">
        <v>18</v>
      </c>
      <c r="B15" s="39">
        <f>LN(B7/C12)*(365/rDays)</f>
        <v>1.4844540316673314E-2</v>
      </c>
      <c r="C15" s="36"/>
      <c r="D15" s="36"/>
      <c r="E15" s="42" t="s">
        <v>36</v>
      </c>
      <c r="F15" s="25"/>
      <c r="G15" s="46"/>
      <c r="H15" s="26"/>
      <c r="I15" s="26"/>
      <c r="J15" s="26"/>
      <c r="K15" s="26"/>
    </row>
    <row r="16" spans="1:11" ht="18.75">
      <c r="A16" s="36" t="s">
        <v>19</v>
      </c>
      <c r="B16" s="39">
        <f>-LN(C7/B12)*(365/rDays)</f>
        <v>-1.4844540316673314E-2</v>
      </c>
      <c r="C16" s="36"/>
      <c r="D16" s="36"/>
      <c r="E16" s="42" t="s">
        <v>8</v>
      </c>
      <c r="F16" s="25"/>
      <c r="G16" s="43">
        <f ca="1">G14-IF(ISBLANK(G15),NOW(),G15)</f>
        <v>30.412943402778183</v>
      </c>
      <c r="H16" s="26"/>
      <c r="I16" s="26"/>
      <c r="J16" s="26"/>
      <c r="K16" s="26"/>
    </row>
    <row r="17" spans="1:18" ht="18.75">
      <c r="A17" s="36"/>
      <c r="B17" s="38"/>
      <c r="C17" s="36"/>
      <c r="D17" s="36"/>
      <c r="E17" s="36"/>
      <c r="F17" s="36"/>
      <c r="G17" s="26"/>
      <c r="H17" s="26"/>
      <c r="I17" s="26"/>
      <c r="J17" s="26"/>
      <c r="K17" s="26"/>
    </row>
    <row r="18" spans="1:18" ht="18.75">
      <c r="A18" s="36" t="s">
        <v>2</v>
      </c>
      <c r="B18" s="48">
        <v>100000</v>
      </c>
      <c r="C18" s="36"/>
      <c r="D18" s="36"/>
      <c r="E18" s="36"/>
      <c r="F18" s="36"/>
      <c r="G18" s="26"/>
      <c r="H18" s="26"/>
      <c r="I18" s="26"/>
      <c r="J18" s="26"/>
      <c r="K18" s="26"/>
      <c r="R18" s="9"/>
    </row>
    <row r="19" spans="1:18" ht="18.75">
      <c r="A19" s="36" t="s">
        <v>6</v>
      </c>
      <c r="B19" s="50">
        <v>1</v>
      </c>
      <c r="C19" s="36"/>
      <c r="D19" s="36"/>
      <c r="E19" s="36"/>
      <c r="F19" s="36"/>
      <c r="G19" s="26"/>
      <c r="H19" s="26"/>
      <c r="I19" s="26"/>
      <c r="J19" s="26"/>
      <c r="K19" s="26"/>
      <c r="Q19" s="10"/>
      <c r="R19" s="11"/>
    </row>
    <row r="20" spans="1:18" ht="18.75">
      <c r="A20" s="36"/>
      <c r="B20" s="36"/>
      <c r="C20" s="36"/>
      <c r="D20" s="36"/>
      <c r="E20" s="36"/>
      <c r="F20" s="36"/>
      <c r="G20" s="26"/>
      <c r="H20" s="26"/>
      <c r="I20" s="26"/>
      <c r="J20" s="26"/>
      <c r="K20" s="26"/>
      <c r="Q20" s="10"/>
      <c r="R20" s="11"/>
    </row>
    <row r="21" spans="1:18" ht="18.75">
      <c r="A21" s="36" t="s">
        <v>13</v>
      </c>
      <c r="B21" s="40">
        <f>rLots*rDays*rDailylong</f>
        <v>1934.5000000000002</v>
      </c>
      <c r="C21" s="36" t="str">
        <f>rQuoteSymbol</f>
        <v>USD</v>
      </c>
      <c r="D21" s="36"/>
      <c r="E21" s="36"/>
      <c r="F21" s="36"/>
      <c r="G21" s="26"/>
      <c r="H21" s="26"/>
      <c r="I21" s="26"/>
      <c r="J21" s="26"/>
      <c r="K21" s="26"/>
    </row>
    <row r="22" spans="1:18" ht="18.75">
      <c r="A22" s="36" t="s">
        <v>14</v>
      </c>
      <c r="B22" s="40">
        <f>rLots*rDays*rDailyshort</f>
        <v>-2628</v>
      </c>
      <c r="C22" s="36" t="str">
        <f>rQuoteSymbol</f>
        <v>USD</v>
      </c>
      <c r="D22" s="36"/>
      <c r="E22" s="36"/>
      <c r="F22" s="36"/>
      <c r="G22" s="26"/>
      <c r="H22" s="26"/>
      <c r="I22" s="26"/>
      <c r="J22" s="26"/>
      <c r="K22" s="26"/>
    </row>
    <row r="23" spans="1:18" ht="18.75">
      <c r="A23" s="36" t="s">
        <v>21</v>
      </c>
      <c r="B23" s="40">
        <f>-(C12-B7)*rLotsize*rLots</f>
        <v>1119.9999999999989</v>
      </c>
      <c r="C23" s="36" t="str">
        <f>rQuoteSymbol</f>
        <v>USD</v>
      </c>
      <c r="D23" s="36"/>
      <c r="E23" s="36"/>
      <c r="F23" s="36"/>
      <c r="G23" s="26"/>
      <c r="H23" s="26"/>
      <c r="I23" s="26"/>
      <c r="J23" s="26"/>
      <c r="K23" s="26"/>
    </row>
    <row r="24" spans="1:18" ht="18.75">
      <c r="A24" s="36" t="s">
        <v>22</v>
      </c>
      <c r="B24" s="40">
        <f>(B12-C7)*rLotsize*rLots</f>
        <v>-1119.9999999999989</v>
      </c>
      <c r="C24" s="36" t="str">
        <f>rQuoteSymbol</f>
        <v>USD</v>
      </c>
      <c r="D24" s="36"/>
      <c r="E24" s="36"/>
      <c r="F24" s="36"/>
      <c r="G24" s="26"/>
      <c r="H24" s="26"/>
      <c r="I24" s="26"/>
      <c r="J24" s="26"/>
      <c r="K24" s="26"/>
    </row>
    <row r="25" spans="1:18" ht="18.75">
      <c r="A25" s="36" t="s">
        <v>20</v>
      </c>
      <c r="B25" s="40">
        <f>rLots*B14</f>
        <v>0</v>
      </c>
      <c r="C25" s="36" t="str">
        <f>rQuoteSymbol</f>
        <v>USD</v>
      </c>
      <c r="D25" s="36"/>
      <c r="E25" s="36"/>
      <c r="F25" s="36"/>
      <c r="G25" s="26"/>
      <c r="H25" s="26"/>
      <c r="I25" s="26"/>
      <c r="J25" s="26"/>
      <c r="K25" s="26"/>
    </row>
    <row r="26" spans="1:18">
      <c r="A26" s="26"/>
      <c r="B26" s="26"/>
      <c r="C26" s="26"/>
      <c r="D26" s="26"/>
      <c r="E26" s="26"/>
      <c r="F26" s="26"/>
      <c r="G26" s="26"/>
      <c r="H26" s="26"/>
      <c r="I26" s="26"/>
      <c r="J26" s="26"/>
      <c r="K26" s="26"/>
    </row>
    <row r="27" spans="1:18">
      <c r="A27" s="34" t="s">
        <v>32</v>
      </c>
      <c r="B27" s="35"/>
      <c r="C27" s="35"/>
      <c r="D27" s="35"/>
      <c r="E27" s="34" t="s">
        <v>33</v>
      </c>
      <c r="F27" s="35"/>
      <c r="G27" s="35"/>
      <c r="H27" s="26"/>
      <c r="I27" s="26"/>
      <c r="J27" s="26"/>
      <c r="K27" s="26"/>
    </row>
    <row r="28" spans="1:18">
      <c r="A28" s="7" t="str">
        <f>IF(ISBLANK(G15),"Today","On "&amp;TEXT(G15,"yyyy.mm.dd"))</f>
        <v>Today</v>
      </c>
      <c r="B28" s="7"/>
      <c r="C28" s="7"/>
      <c r="D28" s="7"/>
      <c r="E28" s="7" t="str">
        <f>IF(ISBLANK(G15),"Today","On "&amp;TEXT(G15,"yyyy.mm.dd"))</f>
        <v>Today</v>
      </c>
      <c r="F28" s="7"/>
      <c r="G28" s="7"/>
      <c r="H28" s="26"/>
      <c r="I28" s="26"/>
      <c r="J28" s="26"/>
      <c r="K28" s="26"/>
    </row>
    <row r="29" spans="1:18">
      <c r="A29" s="7" t="s">
        <v>5</v>
      </c>
      <c r="B29" s="12">
        <f>C7</f>
        <v>0.7601</v>
      </c>
      <c r="C29" s="7"/>
      <c r="D29" s="7"/>
      <c r="E29" s="7" t="s">
        <v>29</v>
      </c>
      <c r="F29" s="12">
        <f>B7</f>
        <v>0.7601</v>
      </c>
      <c r="G29" s="7"/>
      <c r="H29" s="26"/>
      <c r="I29" s="26"/>
      <c r="J29" s="26"/>
      <c r="K29" s="26"/>
    </row>
    <row r="30" spans="1:18">
      <c r="A30" s="7" t="s">
        <v>24</v>
      </c>
      <c r="B30" s="12">
        <f>B12</f>
        <v>0.74890000000000001</v>
      </c>
      <c r="C30" s="7"/>
      <c r="D30" s="7"/>
      <c r="E30" s="7" t="s">
        <v>30</v>
      </c>
      <c r="F30" s="12">
        <f>C12</f>
        <v>0.74890000000000001</v>
      </c>
      <c r="G30" s="7"/>
      <c r="H30" s="26"/>
      <c r="I30" s="26"/>
      <c r="J30" s="26"/>
      <c r="K30" s="26"/>
    </row>
    <row r="31" spans="1:18">
      <c r="A31" s="7" t="str">
        <f>"After "&amp;B13&amp;" days"</f>
        <v>After 365 days</v>
      </c>
      <c r="B31" s="32"/>
      <c r="C31" s="31"/>
      <c r="D31" s="31"/>
      <c r="E31" s="31" t="str">
        <f>"After "&amp;B13&amp;" days"</f>
        <v>After 365 days</v>
      </c>
      <c r="F31" s="32"/>
      <c r="G31" s="7"/>
      <c r="H31" s="26"/>
      <c r="I31" s="30"/>
      <c r="J31" s="29"/>
      <c r="K31" s="26"/>
    </row>
    <row r="32" spans="1:18">
      <c r="A32" s="7" t="s">
        <v>26</v>
      </c>
      <c r="B32" s="51">
        <f>B24</f>
        <v>-1119.9999999999989</v>
      </c>
      <c r="C32" s="7" t="str">
        <f>rQuoteSymbol</f>
        <v>USD</v>
      </c>
      <c r="D32" s="7"/>
      <c r="E32" s="7" t="s">
        <v>26</v>
      </c>
      <c r="F32" s="51">
        <f>B23</f>
        <v>1119.9999999999989</v>
      </c>
      <c r="G32" s="7" t="str">
        <f>rQuoteSymbol</f>
        <v>USD</v>
      </c>
      <c r="H32" s="26"/>
      <c r="I32" s="30"/>
      <c r="J32" s="29"/>
      <c r="K32" s="26"/>
    </row>
    <row r="33" spans="1:12">
      <c r="A33" s="7" t="s">
        <v>27</v>
      </c>
      <c r="B33" s="51">
        <f>B21</f>
        <v>1934.5000000000002</v>
      </c>
      <c r="C33" s="7" t="str">
        <f>rQuoteSymbol</f>
        <v>USD</v>
      </c>
      <c r="D33" s="7"/>
      <c r="E33" s="7" t="s">
        <v>27</v>
      </c>
      <c r="F33" s="51">
        <f>B22</f>
        <v>-2628</v>
      </c>
      <c r="G33" s="7" t="str">
        <f>rQuoteSymbol</f>
        <v>USD</v>
      </c>
      <c r="H33" s="26"/>
      <c r="I33" s="30"/>
      <c r="J33" s="29"/>
      <c r="K33" s="26"/>
    </row>
    <row r="34" spans="1:12">
      <c r="A34" s="53" t="s">
        <v>28</v>
      </c>
      <c r="B34" s="54">
        <f>B32+B33-B25</f>
        <v>814.50000000000136</v>
      </c>
      <c r="C34" s="53" t="str">
        <f>rQuoteSymbol</f>
        <v>USD</v>
      </c>
      <c r="D34" s="55"/>
      <c r="E34" s="53" t="s">
        <v>28</v>
      </c>
      <c r="F34" s="54">
        <f>F32+F33-B25</f>
        <v>-1508.0000000000011</v>
      </c>
      <c r="G34" s="55"/>
      <c r="H34" s="26"/>
      <c r="I34" s="30"/>
      <c r="J34" s="29"/>
      <c r="K34" s="26"/>
    </row>
    <row r="35" spans="1:12">
      <c r="A35" s="26"/>
      <c r="B35" s="30"/>
      <c r="C35" s="26"/>
      <c r="D35" s="26"/>
      <c r="E35" s="26"/>
      <c r="F35" s="26"/>
      <c r="G35" s="26"/>
      <c r="H35" s="26"/>
      <c r="I35" s="30"/>
      <c r="J35" s="29"/>
      <c r="K35" s="26"/>
    </row>
    <row r="36" spans="1:12">
      <c r="B36" s="10"/>
      <c r="I36" s="10"/>
      <c r="J36" s="11"/>
    </row>
    <row r="37" spans="1:12">
      <c r="B37" s="10"/>
      <c r="C37" s="13"/>
      <c r="I37" s="10"/>
      <c r="J37" s="11"/>
    </row>
    <row r="38" spans="1:12">
      <c r="B38" s="10"/>
      <c r="C38" s="13"/>
      <c r="I38" s="10"/>
      <c r="J38" s="11"/>
    </row>
    <row r="39" spans="1:12">
      <c r="A39" s="14"/>
      <c r="B39" s="14"/>
      <c r="C39" s="15"/>
    </row>
    <row r="40" spans="1:12">
      <c r="J40" s="11"/>
    </row>
    <row r="43" spans="1:12">
      <c r="A43" s="14"/>
      <c r="B43" s="14"/>
      <c r="C43" s="15"/>
    </row>
    <row r="47" spans="1:12">
      <c r="I47" s="11"/>
      <c r="J47" s="11"/>
      <c r="K47" s="11"/>
      <c r="L47" s="11"/>
    </row>
    <row r="48" spans="1:12">
      <c r="I48" s="11"/>
      <c r="J48" s="11"/>
      <c r="K48" s="11"/>
      <c r="L48" s="11"/>
    </row>
    <row r="49" spans="9:12">
      <c r="I49" s="11"/>
      <c r="J49" s="11"/>
      <c r="K49" s="11"/>
      <c r="L49" s="11"/>
    </row>
    <row r="50" spans="9:12">
      <c r="I50" s="11"/>
      <c r="J50" s="11"/>
      <c r="K50" s="11"/>
      <c r="L50" s="11"/>
    </row>
    <row r="51" spans="9:12">
      <c r="I51" s="11"/>
      <c r="J51" s="11"/>
      <c r="K51" s="11"/>
      <c r="L51" s="11"/>
    </row>
    <row r="52" spans="9:12">
      <c r="I52" s="11"/>
      <c r="J52" s="11"/>
      <c r="K52" s="11"/>
      <c r="L52" s="11"/>
    </row>
    <row r="53" spans="9:12">
      <c r="I53" s="11"/>
      <c r="J53" s="11"/>
      <c r="K53" s="11"/>
      <c r="L53" s="11"/>
    </row>
    <row r="54" spans="9:12">
      <c r="I54" s="11"/>
      <c r="J54" s="11"/>
      <c r="K54" s="11"/>
      <c r="L54" s="11"/>
    </row>
    <row r="55" spans="9:12">
      <c r="I55" s="11"/>
      <c r="J55" s="11"/>
      <c r="K55" s="11"/>
      <c r="L55" s="11"/>
    </row>
    <row r="56" spans="9:12">
      <c r="I56" s="11"/>
      <c r="J56" s="11"/>
      <c r="K56" s="11"/>
      <c r="L56" s="11"/>
    </row>
    <row r="57" spans="9:12">
      <c r="I57" s="11"/>
      <c r="J57" s="11"/>
      <c r="K57" s="11"/>
      <c r="L57" s="11"/>
    </row>
    <row r="58" spans="9:12">
      <c r="I58" s="11"/>
      <c r="J58" s="11"/>
      <c r="K58" s="11"/>
      <c r="L58" s="11"/>
    </row>
    <row r="59" spans="9:12">
      <c r="K59" s="13"/>
      <c r="L59" s="13"/>
    </row>
  </sheetData>
  <sheetProtection password="9213" sheet="1" objects="1" scenarios="1"/>
  <conditionalFormatting sqref="F34">
    <cfRule type="expression" dxfId="3" priority="4">
      <formula>$F$34&gt;0</formula>
    </cfRule>
    <cfRule type="expression" dxfId="2" priority="3">
      <formula>$F$34&lt;0</formula>
    </cfRule>
  </conditionalFormatting>
  <conditionalFormatting sqref="B34">
    <cfRule type="expression" dxfId="1" priority="2">
      <formula>$B$34&gt;0</formula>
    </cfRule>
    <cfRule type="expression" dxfId="0" priority="1">
      <formula>$B$34&lt;0</formula>
    </cfRule>
  </conditionalFormatting>
  <dataValidations disablePrompts="1" count="1">
    <dataValidation type="list" allowBlank="1" showInputMessage="1" showErrorMessage="1" sqref="D7">
      <formula1>rPipsize</formula1>
    </dataValidation>
  </dataValidations>
  <hyperlinks>
    <hyperlink ref="I2" r:id="rId1"/>
    <hyperlink ref="K2" r:id="rId2"/>
  </hyperlinks>
  <pageMargins left="0.7" right="0.7" top="0.75" bottom="0.75" header="0.3" footer="0.3"/>
  <pageSetup paperSize="9" orientation="portrait" horizontalDpi="1200" verticalDpi="12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4" sqref="F14"/>
    </sheetView>
  </sheetViews>
  <sheetFormatPr defaultRowHeight="15"/>
  <cols>
    <col min="1" max="1" width="11.85546875" style="6" bestFit="1" customWidth="1"/>
    <col min="2" max="16384" width="9.140625" style="6"/>
  </cols>
  <sheetData>
    <row r="1" spans="1:6">
      <c r="A1" s="5" t="s">
        <v>0</v>
      </c>
      <c r="B1" s="5">
        <v>10000</v>
      </c>
      <c r="F1" s="6" t="s">
        <v>45</v>
      </c>
    </row>
    <row r="2" spans="1:6">
      <c r="A2" s="5" t="s">
        <v>4</v>
      </c>
      <c r="B2" s="5">
        <v>100000</v>
      </c>
      <c r="F2" s="6">
        <v>100</v>
      </c>
    </row>
    <row r="3" spans="1:6">
      <c r="F3" s="6">
        <v>10000</v>
      </c>
    </row>
  </sheetData>
  <sheetProtection password="9213" sheet="1" objects="1" scenarios="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2.75"/>
  <cols>
    <col min="1" max="1" width="176.42578125" style="2" customWidth="1"/>
    <col min="2" max="16384" width="9.140625" style="2"/>
  </cols>
  <sheetData>
    <row r="1" spans="1:1" ht="27">
      <c r="A1" s="1" t="s">
        <v>37</v>
      </c>
    </row>
    <row r="2" spans="1:1" ht="255">
      <c r="A2" s="3" t="s">
        <v>38</v>
      </c>
    </row>
    <row r="3" spans="1:1" ht="20.25">
      <c r="A3" s="4" t="s">
        <v>39</v>
      </c>
    </row>
  </sheetData>
  <sheetProtection password="9213" sheet="1" objects="1" scenarios="1" selectLockedCells="1" selectUn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Cash and Carry</vt:lpstr>
      <vt:lpstr>data</vt:lpstr>
      <vt:lpstr>Disclaimer</vt:lpstr>
      <vt:lpstr>rDailylong</vt:lpstr>
      <vt:lpstr>rDailyshort</vt:lpstr>
      <vt:lpstr>rDays</vt:lpstr>
      <vt:lpstr>rLots</vt:lpstr>
      <vt:lpstr>rLotsize</vt:lpstr>
      <vt:lpstr>rPipsize</vt:lpstr>
      <vt:lpstr>rQuoteSymbol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2016-03-23T11:19:24Z</dcterms:created>
  <dcterms:modified xsi:type="dcterms:W3CDTF">2018-02-12T14:05:42Z</dcterms:modified>
</cp:coreProperties>
</file>