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0" yWindow="0" windowWidth="16380" windowHeight="8190" tabRatio="216"/>
  </bookViews>
  <sheets>
    <sheet name="Martingale" sheetId="1" r:id="rId1"/>
    <sheet name="Lot size calculator" sheetId="2" r:id="rId2"/>
    <sheet name="Disclaimer" sheetId="3" r:id="rId3"/>
  </sheets>
  <definedNames>
    <definedName name="aRng">"$#REF!.$O$33"</definedName>
    <definedName name="t">Martingale!$B$30:$B$62</definedName>
  </definedNames>
  <calcPr calcId="145621"/>
</workbook>
</file>

<file path=xl/calcChain.xml><?xml version="1.0" encoding="utf-8"?>
<calcChain xmlns="http://schemas.openxmlformats.org/spreadsheetml/2006/main">
  <c r="B7" i="2" l="1"/>
  <c r="B8" i="2" s="1"/>
  <c r="A17" i="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B30" i="1"/>
  <c r="D30" i="1" s="1"/>
  <c r="P30" i="1"/>
  <c r="P31" i="1"/>
  <c r="Q30" i="1"/>
  <c r="B29" i="1"/>
  <c r="B28" i="1" s="1"/>
  <c r="C30" i="1"/>
  <c r="B31" i="1" l="1"/>
  <c r="C31" i="1" s="1"/>
  <c r="B27" i="1"/>
  <c r="D31" i="1" l="1"/>
  <c r="B32" i="1"/>
  <c r="C32" i="1" s="1"/>
  <c r="B26" i="1"/>
  <c r="D32" i="1" l="1"/>
  <c r="B33" i="1"/>
  <c r="C33" i="1" s="1"/>
  <c r="B25" i="1"/>
  <c r="B24" i="1"/>
  <c r="B34" i="1" l="1"/>
  <c r="C34" i="1" s="1"/>
  <c r="D33" i="1"/>
  <c r="B23" i="1"/>
  <c r="D34" i="1" l="1"/>
  <c r="B35" i="1"/>
  <c r="B36" i="1" s="1"/>
  <c r="B22" i="1"/>
  <c r="C35" i="1" l="1"/>
  <c r="D35" i="1"/>
  <c r="C36" i="1"/>
  <c r="D36" i="1"/>
  <c r="B37" i="1"/>
  <c r="E36" i="1"/>
  <c r="F36" i="1" s="1"/>
  <c r="B21" i="1"/>
  <c r="E37" i="1" l="1"/>
  <c r="F37" i="1" s="1"/>
  <c r="E35" i="1"/>
  <c r="F35" i="1" s="1"/>
  <c r="B20" i="1"/>
  <c r="C37" i="1"/>
  <c r="D37" i="1"/>
  <c r="B38" i="1"/>
  <c r="B39" i="1" l="1"/>
  <c r="C38" i="1"/>
  <c r="D38" i="1"/>
  <c r="B19" i="1"/>
  <c r="E34" i="1"/>
  <c r="F34" i="1" s="1"/>
  <c r="E38" i="1"/>
  <c r="F38" i="1" s="1"/>
  <c r="C39" i="1" l="1"/>
  <c r="D39" i="1"/>
  <c r="B40" i="1"/>
  <c r="B18" i="1"/>
  <c r="E33" i="1"/>
  <c r="F33" i="1" s="1"/>
  <c r="E39" i="1"/>
  <c r="F39" i="1" s="1"/>
  <c r="B17" i="1" l="1"/>
  <c r="E32" i="1"/>
  <c r="F32" i="1" s="1"/>
  <c r="C40" i="1"/>
  <c r="D40" i="1"/>
  <c r="B41" i="1"/>
  <c r="E40" i="1"/>
  <c r="F40" i="1" s="1"/>
  <c r="B16" i="1" l="1"/>
  <c r="E30" i="1" s="1"/>
  <c r="F30" i="1" s="1"/>
  <c r="G30" i="1" s="1"/>
  <c r="E31" i="1"/>
  <c r="F31" i="1" s="1"/>
  <c r="C41" i="1"/>
  <c r="B42" i="1"/>
  <c r="D41" i="1"/>
  <c r="E41" i="1"/>
  <c r="F41" i="1" s="1"/>
  <c r="H30" i="1" l="1"/>
  <c r="I30" i="1"/>
  <c r="C42" i="1"/>
  <c r="B43" i="1"/>
  <c r="D42" i="1"/>
  <c r="E42" i="1"/>
  <c r="F42" i="1" s="1"/>
  <c r="B44" i="1" l="1"/>
  <c r="C43" i="1"/>
  <c r="D43" i="1"/>
  <c r="E43" i="1"/>
  <c r="F43" i="1" s="1"/>
  <c r="J30" i="1"/>
  <c r="L30" i="1" s="1"/>
  <c r="G31" i="1"/>
  <c r="K30" i="1"/>
  <c r="H31" i="1" l="1"/>
  <c r="M30" i="1"/>
  <c r="O30" i="1" s="1"/>
  <c r="B45" i="1"/>
  <c r="D44" i="1"/>
  <c r="C44" i="1"/>
  <c r="E44" i="1"/>
  <c r="F44" i="1" s="1"/>
  <c r="I31" i="1" l="1"/>
  <c r="J31" i="1" s="1"/>
  <c r="C45" i="1"/>
  <c r="B46" i="1"/>
  <c r="D45" i="1"/>
  <c r="E45" i="1"/>
  <c r="F45" i="1" s="1"/>
  <c r="L31" i="1" l="1"/>
  <c r="M31" i="1" s="1"/>
  <c r="B47" i="1"/>
  <c r="C46" i="1"/>
  <c r="D46" i="1"/>
  <c r="E46" i="1"/>
  <c r="F46" i="1" s="1"/>
  <c r="K31" i="1" l="1"/>
  <c r="N31" i="1" s="1"/>
  <c r="G32" i="1" s="1"/>
  <c r="B48" i="1"/>
  <c r="C47" i="1"/>
  <c r="D47" i="1"/>
  <c r="E47" i="1"/>
  <c r="F47" i="1" s="1"/>
  <c r="Q31" i="1" l="1"/>
  <c r="O31" i="1" s="1"/>
  <c r="H32" i="1"/>
  <c r="I32" i="1" s="1"/>
  <c r="C48" i="1"/>
  <c r="D48" i="1"/>
  <c r="B49" i="1"/>
  <c r="E48" i="1"/>
  <c r="F48" i="1" s="1"/>
  <c r="J32" i="1" l="1"/>
  <c r="L32" i="1" s="1"/>
  <c r="D49" i="1"/>
  <c r="B50" i="1"/>
  <c r="C49" i="1"/>
  <c r="E49" i="1"/>
  <c r="F49" i="1" s="1"/>
  <c r="K32" i="1" l="1"/>
  <c r="N32" i="1" s="1"/>
  <c r="M32" i="1"/>
  <c r="C50" i="1"/>
  <c r="D50" i="1"/>
  <c r="B51" i="1"/>
  <c r="E50" i="1"/>
  <c r="F50" i="1" s="1"/>
  <c r="P33" i="1" l="1"/>
  <c r="Q32" i="1"/>
  <c r="O32" i="1" s="1"/>
  <c r="G33" i="1"/>
  <c r="B52" i="1"/>
  <c r="C51" i="1"/>
  <c r="D51" i="1"/>
  <c r="E51" i="1"/>
  <c r="F51" i="1" s="1"/>
  <c r="H33" i="1" l="1"/>
  <c r="I33" i="1" s="1"/>
  <c r="C52" i="1"/>
  <c r="D52" i="1"/>
  <c r="B53" i="1"/>
  <c r="E52" i="1"/>
  <c r="F52" i="1" s="1"/>
  <c r="J33" i="1" l="1"/>
  <c r="L33" i="1" s="1"/>
  <c r="D53" i="1"/>
  <c r="C53" i="1"/>
  <c r="B54" i="1"/>
  <c r="E53" i="1"/>
  <c r="F53" i="1" s="1"/>
  <c r="K33" i="1" l="1"/>
  <c r="N33" i="1" s="1"/>
  <c r="G34" i="1" s="1"/>
  <c r="H34" i="1" s="1"/>
  <c r="I34" i="1" s="1"/>
  <c r="M33" i="1"/>
  <c r="C54" i="1"/>
  <c r="B55" i="1"/>
  <c r="D54" i="1"/>
  <c r="E54" i="1"/>
  <c r="F54" i="1" s="1"/>
  <c r="Q33" i="1" l="1"/>
  <c r="O33" i="1" s="1"/>
  <c r="P34" i="1"/>
  <c r="J34" i="1"/>
  <c r="L34" i="1" s="1"/>
  <c r="B56" i="1"/>
  <c r="C55" i="1"/>
  <c r="D55" i="1"/>
  <c r="E55" i="1"/>
  <c r="F55" i="1" s="1"/>
  <c r="K34" i="1" l="1"/>
  <c r="N34" i="1" s="1"/>
  <c r="M34" i="1"/>
  <c r="C56" i="1"/>
  <c r="B57" i="1"/>
  <c r="D56" i="1"/>
  <c r="E56" i="1"/>
  <c r="F56" i="1" s="1"/>
  <c r="P35" i="1" l="1"/>
  <c r="Q34" i="1"/>
  <c r="O34" i="1" s="1"/>
  <c r="G35" i="1"/>
  <c r="D57" i="1"/>
  <c r="B58" i="1"/>
  <c r="C57" i="1"/>
  <c r="E57" i="1"/>
  <c r="F57" i="1" s="1"/>
  <c r="H35" i="1" l="1"/>
  <c r="B59" i="1"/>
  <c r="C58" i="1"/>
  <c r="D58" i="1"/>
  <c r="E58" i="1"/>
  <c r="F58" i="1" s="1"/>
  <c r="I35" i="1" l="1"/>
  <c r="J35" i="1" s="1"/>
  <c r="C59" i="1"/>
  <c r="D59" i="1"/>
  <c r="B60" i="1"/>
  <c r="E59" i="1"/>
  <c r="F59" i="1" s="1"/>
  <c r="L35" i="1" l="1"/>
  <c r="K35" i="1" s="1"/>
  <c r="N35" i="1" s="1"/>
  <c r="D60" i="1"/>
  <c r="B61" i="1"/>
  <c r="C60" i="1"/>
  <c r="E60" i="1"/>
  <c r="F60" i="1" s="1"/>
  <c r="M35" i="1" l="1"/>
  <c r="Q35" i="1"/>
  <c r="P36" i="1"/>
  <c r="G36" i="1"/>
  <c r="D61" i="1"/>
  <c r="C61" i="1"/>
  <c r="B62" i="1"/>
  <c r="E61" i="1"/>
  <c r="F61" i="1" s="1"/>
  <c r="O35" i="1" l="1"/>
  <c r="H36" i="1"/>
  <c r="I36" i="1" s="1"/>
  <c r="C62" i="1"/>
  <c r="D62" i="1"/>
  <c r="B63" i="1"/>
  <c r="E62" i="1"/>
  <c r="F62" i="1" s="1"/>
  <c r="J36" i="1" l="1"/>
  <c r="L36" i="1" s="1"/>
  <c r="K36" i="1" s="1"/>
  <c r="N36" i="1" s="1"/>
  <c r="C63" i="1"/>
  <c r="D63" i="1"/>
  <c r="B64" i="1"/>
  <c r="E63" i="1"/>
  <c r="F63" i="1" s="1"/>
  <c r="Q36" i="1" l="1"/>
  <c r="P37" i="1"/>
  <c r="G37" i="1"/>
  <c r="H37" i="1" s="1"/>
  <c r="M36" i="1"/>
  <c r="D64" i="1"/>
  <c r="B65" i="1"/>
  <c r="C64" i="1"/>
  <c r="E64" i="1"/>
  <c r="F64" i="1" s="1"/>
  <c r="O36" i="1" l="1"/>
  <c r="I37" i="1"/>
  <c r="J37" i="1" s="1"/>
  <c r="B66" i="1"/>
  <c r="D65" i="1"/>
  <c r="C65" i="1"/>
  <c r="E65" i="1"/>
  <c r="F65" i="1" s="1"/>
  <c r="L37" i="1" l="1"/>
  <c r="K37" i="1" s="1"/>
  <c r="N37" i="1" s="1"/>
  <c r="D66" i="1"/>
  <c r="B67" i="1"/>
  <c r="C66" i="1"/>
  <c r="E66" i="1"/>
  <c r="F66" i="1" s="1"/>
  <c r="M37" i="1" l="1"/>
  <c r="Q37" i="1"/>
  <c r="P38" i="1"/>
  <c r="G38" i="1"/>
  <c r="H38" i="1" s="1"/>
  <c r="D67" i="1"/>
  <c r="C67" i="1"/>
  <c r="B68" i="1"/>
  <c r="E67" i="1"/>
  <c r="F67" i="1" s="1"/>
  <c r="O37" i="1" l="1"/>
  <c r="I38" i="1"/>
  <c r="C68" i="1"/>
  <c r="D68" i="1"/>
  <c r="B69" i="1"/>
  <c r="E68" i="1"/>
  <c r="F68" i="1" s="1"/>
  <c r="J38" i="1" l="1"/>
  <c r="L38" i="1" s="1"/>
  <c r="B70" i="1"/>
  <c r="D69" i="1"/>
  <c r="C69" i="1"/>
  <c r="E69" i="1"/>
  <c r="F69" i="1" s="1"/>
  <c r="M38" i="1" l="1"/>
  <c r="K38" i="1"/>
  <c r="N38" i="1" s="1"/>
  <c r="P39" i="1" s="1"/>
  <c r="C70" i="1"/>
  <c r="B71" i="1"/>
  <c r="D70" i="1"/>
  <c r="E70" i="1"/>
  <c r="F70" i="1" s="1"/>
  <c r="G39" i="1" l="1"/>
  <c r="H39" i="1" s="1"/>
  <c r="Q38" i="1"/>
  <c r="O38" i="1" s="1"/>
  <c r="D71" i="1"/>
  <c r="B72" i="1"/>
  <c r="C71" i="1"/>
  <c r="E71" i="1"/>
  <c r="F71" i="1" s="1"/>
  <c r="I39" i="1" l="1"/>
  <c r="J39" i="1" s="1"/>
  <c r="C72" i="1"/>
  <c r="B73" i="1"/>
  <c r="D72" i="1"/>
  <c r="E72" i="1"/>
  <c r="F72" i="1" s="1"/>
  <c r="L39" i="1" l="1"/>
  <c r="M39" i="1" s="1"/>
  <c r="C73" i="1"/>
  <c r="D73" i="1"/>
  <c r="B74" i="1"/>
  <c r="E73" i="1"/>
  <c r="F73" i="1" s="1"/>
  <c r="K39" i="1" l="1"/>
  <c r="N39" i="1" s="1"/>
  <c r="Q39" i="1" s="1"/>
  <c r="O39" i="1" s="1"/>
  <c r="C74" i="1"/>
  <c r="D74" i="1"/>
  <c r="B75" i="1"/>
  <c r="E74" i="1"/>
  <c r="F74" i="1" s="1"/>
  <c r="G40" i="1" l="1"/>
  <c r="H40" i="1" s="1"/>
  <c r="P40" i="1"/>
  <c r="B76" i="1"/>
  <c r="D75" i="1"/>
  <c r="C75" i="1"/>
  <c r="E75" i="1"/>
  <c r="F75" i="1" s="1"/>
  <c r="I40" i="1" l="1"/>
  <c r="J40" i="1" s="1"/>
  <c r="D76" i="1"/>
  <c r="C76" i="1"/>
  <c r="B77" i="1"/>
  <c r="E76" i="1"/>
  <c r="F76" i="1" s="1"/>
  <c r="L40" i="1" l="1"/>
  <c r="D77" i="1"/>
  <c r="C77" i="1"/>
  <c r="B78" i="1"/>
  <c r="E77" i="1"/>
  <c r="F77" i="1" s="1"/>
  <c r="K40" i="1" l="1"/>
  <c r="N40" i="1" s="1"/>
  <c r="M40" i="1"/>
  <c r="C78" i="1"/>
  <c r="D78" i="1"/>
  <c r="B79" i="1"/>
  <c r="E78" i="1"/>
  <c r="F78" i="1" s="1"/>
  <c r="Q40" i="1" l="1"/>
  <c r="O40" i="1" s="1"/>
  <c r="P41" i="1"/>
  <c r="G41" i="1"/>
  <c r="H41" i="1" s="1"/>
  <c r="B80" i="1"/>
  <c r="C79" i="1"/>
  <c r="D79" i="1"/>
  <c r="E79" i="1"/>
  <c r="F79" i="1" s="1"/>
  <c r="I41" i="1" l="1"/>
  <c r="J41" i="1" s="1"/>
  <c r="D80" i="1"/>
  <c r="B81" i="1"/>
  <c r="C80" i="1"/>
  <c r="E80" i="1"/>
  <c r="F80" i="1" s="1"/>
  <c r="L41" i="1" l="1"/>
  <c r="D81" i="1"/>
  <c r="B82" i="1"/>
  <c r="C81" i="1"/>
  <c r="E81" i="1"/>
  <c r="F81" i="1" s="1"/>
  <c r="M41" i="1" l="1"/>
  <c r="K41" i="1"/>
  <c r="N41" i="1" s="1"/>
  <c r="D82" i="1"/>
  <c r="C82" i="1"/>
  <c r="B83" i="1"/>
  <c r="E82" i="1"/>
  <c r="F82" i="1" s="1"/>
  <c r="Q41" i="1" l="1"/>
  <c r="O41" i="1" s="1"/>
  <c r="G42" i="1"/>
  <c r="H42" i="1" s="1"/>
  <c r="P42" i="1"/>
  <c r="C83" i="1"/>
  <c r="D83" i="1"/>
  <c r="B84" i="1"/>
  <c r="E83" i="1"/>
  <c r="F83" i="1" s="1"/>
  <c r="I42" i="1" l="1"/>
  <c r="J42" i="1" s="1"/>
  <c r="D84" i="1"/>
  <c r="C84" i="1"/>
  <c r="B85" i="1"/>
  <c r="E84" i="1"/>
  <c r="F84" i="1" s="1"/>
  <c r="L42" i="1" l="1"/>
  <c r="B86" i="1"/>
  <c r="D85" i="1"/>
  <c r="C85" i="1"/>
  <c r="E85" i="1"/>
  <c r="F85" i="1" s="1"/>
  <c r="K42" i="1" l="1"/>
  <c r="N42" i="1" s="1"/>
  <c r="M42" i="1"/>
  <c r="B87" i="1"/>
  <c r="D86" i="1"/>
  <c r="C86" i="1"/>
  <c r="E86" i="1"/>
  <c r="F86" i="1" s="1"/>
  <c r="Q42" i="1" l="1"/>
  <c r="O42" i="1" s="1"/>
  <c r="G43" i="1"/>
  <c r="H43" i="1" s="1"/>
  <c r="P43" i="1"/>
  <c r="D87" i="1"/>
  <c r="C87" i="1"/>
  <c r="B88" i="1"/>
  <c r="E87" i="1"/>
  <c r="F87" i="1" s="1"/>
  <c r="I43" i="1" l="1"/>
  <c r="J43" i="1" s="1"/>
  <c r="B89" i="1"/>
  <c r="C88" i="1"/>
  <c r="D88" i="1"/>
  <c r="E88" i="1"/>
  <c r="F88" i="1" s="1"/>
  <c r="L43" i="1" l="1"/>
  <c r="C89" i="1"/>
  <c r="B90" i="1"/>
  <c r="D89" i="1"/>
  <c r="E89" i="1"/>
  <c r="F89" i="1" s="1"/>
  <c r="K43" i="1" l="1"/>
  <c r="N43" i="1" s="1"/>
  <c r="M43" i="1"/>
  <c r="B91" i="1"/>
  <c r="C90" i="1"/>
  <c r="D90" i="1"/>
  <c r="E90" i="1"/>
  <c r="F90" i="1" s="1"/>
  <c r="Q43" i="1" l="1"/>
  <c r="O43" i="1" s="1"/>
  <c r="G44" i="1"/>
  <c r="H44" i="1" s="1"/>
  <c r="P44" i="1"/>
  <c r="D91" i="1"/>
  <c r="C91" i="1"/>
  <c r="B92" i="1"/>
  <c r="E91" i="1"/>
  <c r="F91" i="1" s="1"/>
  <c r="I44" i="1" l="1"/>
  <c r="J44" i="1" s="1"/>
  <c r="D92" i="1"/>
  <c r="B93" i="1"/>
  <c r="C92" i="1"/>
  <c r="E92" i="1"/>
  <c r="F92" i="1" s="1"/>
  <c r="L44" i="1" l="1"/>
  <c r="D93" i="1"/>
  <c r="B94" i="1"/>
  <c r="C93" i="1"/>
  <c r="E93" i="1"/>
  <c r="F93" i="1" s="1"/>
  <c r="M44" i="1" l="1"/>
  <c r="K44" i="1"/>
  <c r="N44" i="1" s="1"/>
  <c r="D94" i="1"/>
  <c r="B95" i="1"/>
  <c r="C94" i="1"/>
  <c r="E94" i="1"/>
  <c r="F94" i="1" s="1"/>
  <c r="Q44" i="1" l="1"/>
  <c r="O44" i="1" s="1"/>
  <c r="P45" i="1"/>
  <c r="G45" i="1"/>
  <c r="H45" i="1" s="1"/>
  <c r="D95" i="1"/>
  <c r="C95" i="1"/>
  <c r="B96" i="1"/>
  <c r="E95" i="1"/>
  <c r="F95" i="1" s="1"/>
  <c r="I45" i="1" l="1"/>
  <c r="J45" i="1" s="1"/>
  <c r="D96" i="1"/>
  <c r="C96" i="1"/>
  <c r="B97" i="1"/>
  <c r="E96" i="1"/>
  <c r="F96" i="1" s="1"/>
  <c r="L45" i="1" l="1"/>
  <c r="C97" i="1"/>
  <c r="B98" i="1"/>
  <c r="D97" i="1"/>
  <c r="E97" i="1"/>
  <c r="F97" i="1" s="1"/>
  <c r="K45" i="1" l="1"/>
  <c r="N45" i="1" s="1"/>
  <c r="M45" i="1"/>
  <c r="B99" i="1"/>
  <c r="C98" i="1"/>
  <c r="D98" i="1"/>
  <c r="E98" i="1"/>
  <c r="F98" i="1" s="1"/>
  <c r="Q45" i="1" l="1"/>
  <c r="O45" i="1" s="1"/>
  <c r="G46" i="1"/>
  <c r="P46" i="1"/>
  <c r="D99" i="1"/>
  <c r="C99" i="1"/>
  <c r="B100" i="1"/>
  <c r="E99" i="1"/>
  <c r="F99" i="1" s="1"/>
  <c r="H46" i="1" l="1"/>
  <c r="I46" i="1" s="1"/>
  <c r="B101" i="1"/>
  <c r="C100" i="1"/>
  <c r="D100" i="1"/>
  <c r="E100" i="1"/>
  <c r="F100" i="1" s="1"/>
  <c r="J46" i="1" l="1"/>
  <c r="L46" i="1" s="1"/>
  <c r="C101" i="1"/>
  <c r="B102" i="1"/>
  <c r="D101" i="1"/>
  <c r="E101" i="1"/>
  <c r="F101" i="1" s="1"/>
  <c r="K46" i="1" l="1"/>
  <c r="N46" i="1" s="1"/>
  <c r="M46" i="1"/>
  <c r="D102" i="1"/>
  <c r="C102" i="1"/>
  <c r="B103" i="1"/>
  <c r="E102" i="1"/>
  <c r="F102" i="1" s="1"/>
  <c r="Q46" i="1" l="1"/>
  <c r="O46" i="1" s="1"/>
  <c r="P47" i="1"/>
  <c r="G47" i="1"/>
  <c r="H47" i="1" s="1"/>
  <c r="C103" i="1"/>
  <c r="D103" i="1"/>
  <c r="B104" i="1"/>
  <c r="E103" i="1"/>
  <c r="F103" i="1" s="1"/>
  <c r="I47" i="1" l="1"/>
  <c r="J47" i="1" s="1"/>
  <c r="B105" i="1"/>
  <c r="C104" i="1"/>
  <c r="D104" i="1"/>
  <c r="E104" i="1"/>
  <c r="F104" i="1" s="1"/>
  <c r="L47" i="1" l="1"/>
  <c r="D105" i="1"/>
  <c r="B106" i="1"/>
  <c r="C105" i="1"/>
  <c r="E105" i="1"/>
  <c r="F105" i="1" s="1"/>
  <c r="K47" i="1" l="1"/>
  <c r="N47" i="1" s="1"/>
  <c r="M47" i="1"/>
  <c r="B107" i="1"/>
  <c r="D106" i="1"/>
  <c r="C106" i="1"/>
  <c r="E106" i="1"/>
  <c r="F106" i="1" s="1"/>
  <c r="Q47" i="1" l="1"/>
  <c r="O47" i="1" s="1"/>
  <c r="P48" i="1"/>
  <c r="G48" i="1"/>
  <c r="D107" i="1"/>
  <c r="B108" i="1"/>
  <c r="C107" i="1"/>
  <c r="E107" i="1"/>
  <c r="F107" i="1" s="1"/>
  <c r="H48" i="1" l="1"/>
  <c r="D108" i="1"/>
  <c r="B109" i="1"/>
  <c r="C108" i="1"/>
  <c r="E108" i="1"/>
  <c r="F108" i="1" s="1"/>
  <c r="I48" i="1" l="1"/>
  <c r="J48" i="1" s="1"/>
  <c r="D109" i="1"/>
  <c r="B110" i="1"/>
  <c r="C109" i="1"/>
  <c r="E109" i="1"/>
  <c r="F109" i="1" s="1"/>
  <c r="L48" i="1" l="1"/>
  <c r="M48" i="1" s="1"/>
  <c r="C110" i="1"/>
  <c r="B111" i="1"/>
  <c r="D110" i="1"/>
  <c r="E110" i="1"/>
  <c r="F110" i="1" s="1"/>
  <c r="K48" i="1" l="1"/>
  <c r="N48" i="1" s="1"/>
  <c r="P49" i="1" s="1"/>
  <c r="D111" i="1"/>
  <c r="B112" i="1"/>
  <c r="C111" i="1"/>
  <c r="E111" i="1"/>
  <c r="F111" i="1" s="1"/>
  <c r="G49" i="1" l="1"/>
  <c r="H49" i="1" s="1"/>
  <c r="I49" i="1" s="1"/>
  <c r="J49" i="1" s="1"/>
  <c r="L49" i="1" s="1"/>
  <c r="K49" i="1" s="1"/>
  <c r="N49" i="1" s="1"/>
  <c r="Q48" i="1"/>
  <c r="O48" i="1" s="1"/>
  <c r="C112" i="1"/>
  <c r="B113" i="1"/>
  <c r="D112" i="1"/>
  <c r="E112" i="1"/>
  <c r="F112" i="1" s="1"/>
  <c r="P50" i="1" l="1"/>
  <c r="Q49" i="1"/>
  <c r="M49" i="1"/>
  <c r="G50" i="1"/>
  <c r="H50" i="1" s="1"/>
  <c r="B114" i="1"/>
  <c r="C113" i="1"/>
  <c r="D113" i="1"/>
  <c r="E113" i="1"/>
  <c r="F113" i="1" s="1"/>
  <c r="O49" i="1" l="1"/>
  <c r="I50" i="1"/>
  <c r="J50" i="1" s="1"/>
  <c r="D114" i="1"/>
  <c r="C114" i="1"/>
  <c r="B115" i="1"/>
  <c r="E114" i="1"/>
  <c r="F114" i="1" s="1"/>
  <c r="L50" i="1" l="1"/>
  <c r="M50" i="1" s="1"/>
  <c r="C115" i="1"/>
  <c r="B116" i="1"/>
  <c r="D115" i="1"/>
  <c r="E115" i="1"/>
  <c r="F115" i="1" s="1"/>
  <c r="K50" i="1" l="1"/>
  <c r="N50" i="1" s="1"/>
  <c r="G51" i="1" s="1"/>
  <c r="H51" i="1" s="1"/>
  <c r="B117" i="1"/>
  <c r="C116" i="1"/>
  <c r="D116" i="1"/>
  <c r="E116" i="1"/>
  <c r="F116" i="1" s="1"/>
  <c r="Q50" i="1" l="1"/>
  <c r="O50" i="1" s="1"/>
  <c r="P51" i="1"/>
  <c r="I51" i="1"/>
  <c r="J51" i="1" s="1"/>
  <c r="B118" i="1"/>
  <c r="C117" i="1"/>
  <c r="D117" i="1"/>
  <c r="E117" i="1"/>
  <c r="F117" i="1" s="1"/>
  <c r="L51" i="1" l="1"/>
  <c r="D118" i="1"/>
  <c r="C118" i="1"/>
  <c r="B119" i="1"/>
  <c r="E118" i="1"/>
  <c r="F118" i="1" s="1"/>
  <c r="K51" i="1" l="1"/>
  <c r="N51" i="1" s="1"/>
  <c r="M51" i="1"/>
  <c r="D119" i="1"/>
  <c r="C119" i="1"/>
  <c r="B120" i="1"/>
  <c r="E119" i="1"/>
  <c r="F119" i="1" s="1"/>
  <c r="Q51" i="1" l="1"/>
  <c r="O51" i="1" s="1"/>
  <c r="G52" i="1"/>
  <c r="H52" i="1" s="1"/>
  <c r="P52" i="1"/>
  <c r="B121" i="1"/>
  <c r="C120" i="1"/>
  <c r="D120" i="1"/>
  <c r="E120" i="1"/>
  <c r="F120" i="1" s="1"/>
  <c r="I52" i="1" l="1"/>
  <c r="J52" i="1" s="1"/>
  <c r="C121" i="1"/>
  <c r="D121" i="1"/>
  <c r="B122" i="1"/>
  <c r="E121" i="1"/>
  <c r="F121" i="1" s="1"/>
  <c r="L52" i="1" l="1"/>
  <c r="C122" i="1"/>
  <c r="D122" i="1"/>
  <c r="B123" i="1"/>
  <c r="E122" i="1"/>
  <c r="F122" i="1" s="1"/>
  <c r="M52" i="1" l="1"/>
  <c r="K52" i="1"/>
  <c r="N52" i="1" s="1"/>
  <c r="D123" i="1"/>
  <c r="B124" i="1"/>
  <c r="C123" i="1"/>
  <c r="E123" i="1"/>
  <c r="F123" i="1" s="1"/>
  <c r="P53" i="1" l="1"/>
  <c r="Q52" i="1"/>
  <c r="O52" i="1" s="1"/>
  <c r="G53" i="1"/>
  <c r="H53" i="1" s="1"/>
  <c r="B125" i="1"/>
  <c r="D124" i="1"/>
  <c r="C124" i="1"/>
  <c r="E124" i="1"/>
  <c r="F124" i="1" s="1"/>
  <c r="I53" i="1" l="1"/>
  <c r="J53" i="1" s="1"/>
  <c r="L53" i="1" s="1"/>
  <c r="K53" i="1" s="1"/>
  <c r="N53" i="1" s="1"/>
  <c r="C125" i="1"/>
  <c r="B126" i="1"/>
  <c r="D125" i="1"/>
  <c r="E125" i="1"/>
  <c r="F125" i="1" s="1"/>
  <c r="G54" i="1" l="1"/>
  <c r="H54" i="1" s="1"/>
  <c r="Q53" i="1"/>
  <c r="P54" i="1"/>
  <c r="M53" i="1"/>
  <c r="D126" i="1"/>
  <c r="B127" i="1"/>
  <c r="C126" i="1"/>
  <c r="E126" i="1"/>
  <c r="F126" i="1" s="1"/>
  <c r="O53" i="1" l="1"/>
  <c r="I54" i="1"/>
  <c r="J54" i="1" s="1"/>
  <c r="B128" i="1"/>
  <c r="C127" i="1"/>
  <c r="D127" i="1"/>
  <c r="E127" i="1"/>
  <c r="F127" i="1" s="1"/>
  <c r="L54" i="1" l="1"/>
  <c r="K54" i="1" s="1"/>
  <c r="N54" i="1" s="1"/>
  <c r="P55" i="1" s="1"/>
  <c r="D128" i="1"/>
  <c r="C128" i="1"/>
  <c r="B129" i="1"/>
  <c r="E128" i="1"/>
  <c r="F128" i="1" s="1"/>
  <c r="G55" i="1" l="1"/>
  <c r="H55" i="1" s="1"/>
  <c r="Q54" i="1"/>
  <c r="M54" i="1"/>
  <c r="B130" i="1"/>
  <c r="C129" i="1"/>
  <c r="D129" i="1"/>
  <c r="E129" i="1"/>
  <c r="F129" i="1" s="1"/>
  <c r="O54" i="1" l="1"/>
  <c r="I55" i="1"/>
  <c r="J55" i="1" s="1"/>
  <c r="B131" i="1"/>
  <c r="D130" i="1"/>
  <c r="C130" i="1"/>
  <c r="E130" i="1"/>
  <c r="F130" i="1" s="1"/>
  <c r="L55" i="1" l="1"/>
  <c r="K55" i="1" s="1"/>
  <c r="N55" i="1" s="1"/>
  <c r="D131" i="1"/>
  <c r="C131" i="1"/>
  <c r="B132" i="1"/>
  <c r="E131" i="1"/>
  <c r="F131" i="1" s="1"/>
  <c r="M55" i="1" l="1"/>
  <c r="Q55" i="1"/>
  <c r="G56" i="1"/>
  <c r="P56" i="1"/>
  <c r="D132" i="1"/>
  <c r="B133" i="1"/>
  <c r="C132" i="1"/>
  <c r="E132" i="1"/>
  <c r="F132" i="1" s="1"/>
  <c r="O55" i="1" l="1"/>
  <c r="H56" i="1"/>
  <c r="I56" i="1" s="1"/>
  <c r="D133" i="1"/>
  <c r="C133" i="1"/>
  <c r="B134" i="1"/>
  <c r="E133" i="1"/>
  <c r="F133" i="1" s="1"/>
  <c r="J56" i="1" l="1"/>
  <c r="L56" i="1" s="1"/>
  <c r="B135" i="1"/>
  <c r="C134" i="1"/>
  <c r="D134" i="1"/>
  <c r="E134" i="1"/>
  <c r="F134" i="1" s="1"/>
  <c r="M56" i="1" l="1"/>
  <c r="K56" i="1"/>
  <c r="N56" i="1" s="1"/>
  <c r="C135" i="1"/>
  <c r="B136" i="1"/>
  <c r="D135" i="1"/>
  <c r="E135" i="1"/>
  <c r="F135" i="1" s="1"/>
  <c r="G57" i="1" l="1"/>
  <c r="H57" i="1" s="1"/>
  <c r="Q56" i="1"/>
  <c r="O56" i="1" s="1"/>
  <c r="P57" i="1"/>
  <c r="C136" i="1"/>
  <c r="D136" i="1"/>
  <c r="B137" i="1"/>
  <c r="E136" i="1"/>
  <c r="F136" i="1" s="1"/>
  <c r="I57" i="1" l="1"/>
  <c r="J57" i="1" s="1"/>
  <c r="C137" i="1"/>
  <c r="B138" i="1"/>
  <c r="D137" i="1"/>
  <c r="E137" i="1"/>
  <c r="F137" i="1" s="1"/>
  <c r="L57" i="1" l="1"/>
  <c r="C138" i="1"/>
  <c r="B139" i="1"/>
  <c r="D138" i="1"/>
  <c r="E138" i="1"/>
  <c r="F138" i="1" s="1"/>
  <c r="M57" i="1" l="1"/>
  <c r="K57" i="1"/>
  <c r="N57" i="1" s="1"/>
  <c r="B140" i="1"/>
  <c r="C139" i="1"/>
  <c r="D139" i="1"/>
  <c r="E139" i="1"/>
  <c r="F139" i="1" s="1"/>
  <c r="Q57" i="1" l="1"/>
  <c r="O57" i="1" s="1"/>
  <c r="G58" i="1"/>
  <c r="H58" i="1" s="1"/>
  <c r="P58" i="1"/>
  <c r="C140" i="1"/>
  <c r="D140" i="1"/>
  <c r="B141" i="1"/>
  <c r="E140" i="1"/>
  <c r="F140" i="1" s="1"/>
  <c r="I58" i="1" l="1"/>
  <c r="C141" i="1"/>
  <c r="B142" i="1"/>
  <c r="D141" i="1"/>
  <c r="E141" i="1"/>
  <c r="F141" i="1" s="1"/>
  <c r="J58" i="1" l="1"/>
  <c r="L58" i="1" s="1"/>
  <c r="C142" i="1"/>
  <c r="D142" i="1"/>
  <c r="B143" i="1"/>
  <c r="E142" i="1"/>
  <c r="F142" i="1" s="1"/>
  <c r="M58" i="1" l="1"/>
  <c r="K58" i="1"/>
  <c r="N58" i="1" s="1"/>
  <c r="G59" i="1" s="1"/>
  <c r="H59" i="1" s="1"/>
  <c r="D143" i="1"/>
  <c r="C143" i="1"/>
  <c r="B144" i="1"/>
  <c r="E143" i="1"/>
  <c r="F143" i="1" s="1"/>
  <c r="P59" i="1" l="1"/>
  <c r="Q58" i="1"/>
  <c r="O58" i="1" s="1"/>
  <c r="I59" i="1"/>
  <c r="J59" i="1" s="1"/>
  <c r="C144" i="1"/>
  <c r="B145" i="1"/>
  <c r="D144" i="1"/>
  <c r="E144" i="1"/>
  <c r="F144" i="1" s="1"/>
  <c r="L59" i="1" l="1"/>
  <c r="B146" i="1"/>
  <c r="C145" i="1"/>
  <c r="D145" i="1"/>
  <c r="E145" i="1"/>
  <c r="F145" i="1" s="1"/>
  <c r="M59" i="1" l="1"/>
  <c r="K59" i="1"/>
  <c r="N59" i="1" s="1"/>
  <c r="D146" i="1"/>
  <c r="C146" i="1"/>
  <c r="B147" i="1"/>
  <c r="E146" i="1"/>
  <c r="F146" i="1" s="1"/>
  <c r="Q59" i="1" l="1"/>
  <c r="O59" i="1" s="1"/>
  <c r="P60" i="1"/>
  <c r="G60" i="1"/>
  <c r="D147" i="1"/>
  <c r="C147" i="1"/>
  <c r="B148" i="1"/>
  <c r="E147" i="1"/>
  <c r="F147" i="1" s="1"/>
  <c r="H60" i="1" l="1"/>
  <c r="I60" i="1" s="1"/>
  <c r="D148" i="1"/>
  <c r="C148" i="1"/>
  <c r="B149" i="1"/>
  <c r="E148" i="1"/>
  <c r="F148" i="1" s="1"/>
  <c r="J60" i="1" l="1"/>
  <c r="L60" i="1" s="1"/>
  <c r="D149" i="1"/>
  <c r="B150" i="1"/>
  <c r="C149" i="1"/>
  <c r="E149" i="1"/>
  <c r="F149" i="1" s="1"/>
  <c r="M60" i="1" l="1"/>
  <c r="K60" i="1"/>
  <c r="N60" i="1" s="1"/>
  <c r="C150" i="1"/>
  <c r="B151" i="1"/>
  <c r="D150" i="1"/>
  <c r="E150" i="1"/>
  <c r="F150" i="1" s="1"/>
  <c r="P61" i="1" l="1"/>
  <c r="Q60" i="1"/>
  <c r="O60" i="1" s="1"/>
  <c r="G61" i="1"/>
  <c r="B152" i="1"/>
  <c r="D151" i="1"/>
  <c r="C151" i="1"/>
  <c r="E151" i="1"/>
  <c r="F151" i="1" s="1"/>
  <c r="H61" i="1" l="1"/>
  <c r="B153" i="1"/>
  <c r="D152" i="1"/>
  <c r="C152" i="1"/>
  <c r="E152" i="1"/>
  <c r="F152" i="1" s="1"/>
  <c r="I61" i="1" l="1"/>
  <c r="J61" i="1" s="1"/>
  <c r="D153" i="1"/>
  <c r="B154" i="1"/>
  <c r="C153" i="1"/>
  <c r="E153" i="1"/>
  <c r="F153" i="1" s="1"/>
  <c r="L61" i="1" l="1"/>
  <c r="B155" i="1"/>
  <c r="C154" i="1"/>
  <c r="D154" i="1"/>
  <c r="E154" i="1"/>
  <c r="F154" i="1" s="1"/>
  <c r="M61" i="1" l="1"/>
  <c r="K61" i="1"/>
  <c r="N61" i="1" s="1"/>
  <c r="B156" i="1"/>
  <c r="C155" i="1"/>
  <c r="D155" i="1"/>
  <c r="E155" i="1"/>
  <c r="F155" i="1" s="1"/>
  <c r="G62" i="1" l="1"/>
  <c r="Q61" i="1"/>
  <c r="O61" i="1" s="1"/>
  <c r="P62" i="1"/>
  <c r="D156" i="1"/>
  <c r="B157" i="1"/>
  <c r="C156" i="1"/>
  <c r="E156" i="1"/>
  <c r="F156" i="1" s="1"/>
  <c r="H62" i="1" l="1"/>
  <c r="B158" i="1"/>
  <c r="D157" i="1"/>
  <c r="C157" i="1"/>
  <c r="E157" i="1"/>
  <c r="F157" i="1" s="1"/>
  <c r="I62" i="1" l="1"/>
  <c r="J62" i="1" s="1"/>
  <c r="D158" i="1"/>
  <c r="B159" i="1"/>
  <c r="C158" i="1"/>
  <c r="E158" i="1"/>
  <c r="F158" i="1" s="1"/>
  <c r="L62" i="1" l="1"/>
  <c r="D159" i="1"/>
  <c r="C159" i="1"/>
  <c r="B160" i="1"/>
  <c r="E159" i="1"/>
  <c r="F159" i="1" s="1"/>
  <c r="K62" i="1" l="1"/>
  <c r="N62" i="1" s="1"/>
  <c r="M62" i="1"/>
  <c r="B161" i="1"/>
  <c r="C160" i="1"/>
  <c r="D160" i="1"/>
  <c r="E160" i="1"/>
  <c r="F160" i="1" s="1"/>
  <c r="Q62" i="1" l="1"/>
  <c r="O62" i="1" s="1"/>
  <c r="P63" i="1"/>
  <c r="G63" i="1"/>
  <c r="D161" i="1"/>
  <c r="B162" i="1"/>
  <c r="C161" i="1"/>
  <c r="E161" i="1"/>
  <c r="F161" i="1" s="1"/>
  <c r="H63" i="1" l="1"/>
  <c r="B163" i="1"/>
  <c r="C162" i="1"/>
  <c r="D162" i="1"/>
  <c r="E162" i="1"/>
  <c r="F162" i="1" s="1"/>
  <c r="I63" i="1" l="1"/>
  <c r="J63" i="1" s="1"/>
  <c r="D163" i="1"/>
  <c r="B164" i="1"/>
  <c r="C163" i="1"/>
  <c r="E163" i="1"/>
  <c r="F163" i="1" s="1"/>
  <c r="L63" i="1" l="1"/>
  <c r="M63" i="1" s="1"/>
  <c r="C164" i="1"/>
  <c r="B165" i="1"/>
  <c r="D164" i="1"/>
  <c r="E164" i="1"/>
  <c r="F164" i="1" s="1"/>
  <c r="K63" i="1" l="1"/>
  <c r="N63" i="1" s="1"/>
  <c r="G64" i="1" s="1"/>
  <c r="C165" i="1"/>
  <c r="D165" i="1"/>
  <c r="B166" i="1"/>
  <c r="E165" i="1"/>
  <c r="F165" i="1" s="1"/>
  <c r="P64" i="1" l="1"/>
  <c r="Q63" i="1"/>
  <c r="O63" i="1" s="1"/>
  <c r="H64" i="1"/>
  <c r="I64" i="1" s="1"/>
  <c r="C166" i="1"/>
  <c r="B167" i="1"/>
  <c r="D166" i="1"/>
  <c r="E166" i="1"/>
  <c r="F166" i="1" s="1"/>
  <c r="J64" i="1" l="1"/>
  <c r="L64" i="1" s="1"/>
  <c r="C167" i="1"/>
  <c r="D167" i="1"/>
  <c r="B168" i="1"/>
  <c r="E167" i="1"/>
  <c r="F167" i="1" s="1"/>
  <c r="M64" i="1" l="1"/>
  <c r="K64" i="1"/>
  <c r="N64" i="1" s="1"/>
  <c r="C168" i="1"/>
  <c r="B169" i="1"/>
  <c r="D168" i="1"/>
  <c r="E168" i="1"/>
  <c r="F168" i="1" s="1"/>
  <c r="Q64" i="1" l="1"/>
  <c r="O64" i="1" s="1"/>
  <c r="P65" i="1"/>
  <c r="G65" i="1"/>
  <c r="H65" i="1" s="1"/>
  <c r="C169" i="1"/>
  <c r="B170" i="1"/>
  <c r="D169" i="1"/>
  <c r="E169" i="1"/>
  <c r="F169" i="1" s="1"/>
  <c r="I65" i="1" l="1"/>
  <c r="J65" i="1" s="1"/>
  <c r="L65" i="1" s="1"/>
  <c r="B171" i="1"/>
  <c r="D170" i="1"/>
  <c r="C170" i="1"/>
  <c r="E170" i="1"/>
  <c r="F170" i="1" s="1"/>
  <c r="K65" i="1" l="1"/>
  <c r="N65" i="1" s="1"/>
  <c r="M65" i="1"/>
  <c r="D171" i="1"/>
  <c r="B172" i="1"/>
  <c r="C171" i="1"/>
  <c r="E171" i="1"/>
  <c r="F171" i="1" s="1"/>
  <c r="Q65" i="1" l="1"/>
  <c r="O65" i="1" s="1"/>
  <c r="P66" i="1"/>
  <c r="G66" i="1"/>
  <c r="D172" i="1"/>
  <c r="B173" i="1"/>
  <c r="C172" i="1"/>
  <c r="E172" i="1"/>
  <c r="F172" i="1" s="1"/>
  <c r="H66" i="1" l="1"/>
  <c r="C173" i="1"/>
  <c r="D173" i="1"/>
  <c r="B174" i="1"/>
  <c r="E173" i="1"/>
  <c r="F173" i="1" s="1"/>
  <c r="I66" i="1" l="1"/>
  <c r="J66" i="1" s="1"/>
  <c r="D174" i="1"/>
  <c r="C174" i="1"/>
  <c r="B175" i="1"/>
  <c r="E174" i="1"/>
  <c r="F174" i="1" s="1"/>
  <c r="L66" i="1" l="1"/>
  <c r="M66" i="1" s="1"/>
  <c r="D175" i="1"/>
  <c r="C175" i="1"/>
  <c r="B176" i="1"/>
  <c r="E175" i="1"/>
  <c r="F175" i="1" s="1"/>
  <c r="K66" i="1" l="1"/>
  <c r="N66" i="1" s="1"/>
  <c r="G67" i="1" s="1"/>
  <c r="H67" i="1" s="1"/>
  <c r="C176" i="1"/>
  <c r="D176" i="1"/>
  <c r="B177" i="1"/>
  <c r="E176" i="1"/>
  <c r="F176" i="1" s="1"/>
  <c r="P67" i="1" l="1"/>
  <c r="Q66" i="1"/>
  <c r="O66" i="1" s="1"/>
  <c r="I67" i="1"/>
  <c r="J67" i="1" s="1"/>
  <c r="D177" i="1"/>
  <c r="B178" i="1"/>
  <c r="C177" i="1"/>
  <c r="E177" i="1"/>
  <c r="F177" i="1" s="1"/>
  <c r="L67" i="1" l="1"/>
  <c r="C178" i="1"/>
  <c r="B179" i="1"/>
  <c r="D178" i="1"/>
  <c r="E178" i="1"/>
  <c r="F178" i="1" s="1"/>
  <c r="K67" i="1" l="1"/>
  <c r="N67" i="1" s="1"/>
  <c r="M67" i="1"/>
  <c r="C179" i="1"/>
  <c r="B180" i="1"/>
  <c r="D179" i="1"/>
  <c r="E179" i="1"/>
  <c r="F179" i="1" s="1"/>
  <c r="Q67" i="1" l="1"/>
  <c r="O67" i="1" s="1"/>
  <c r="G68" i="1"/>
  <c r="H68" i="1" s="1"/>
  <c r="P68" i="1"/>
  <c r="C180" i="1"/>
  <c r="D180" i="1"/>
  <c r="B181" i="1"/>
  <c r="E180" i="1"/>
  <c r="F180" i="1" s="1"/>
  <c r="I68" i="1" l="1"/>
  <c r="J68" i="1" s="1"/>
  <c r="B182" i="1"/>
  <c r="D181" i="1"/>
  <c r="C181" i="1"/>
  <c r="E181" i="1"/>
  <c r="F181" i="1" s="1"/>
  <c r="L68" i="1" l="1"/>
  <c r="D182" i="1"/>
  <c r="B183" i="1"/>
  <c r="C182" i="1"/>
  <c r="E182" i="1"/>
  <c r="F182" i="1" s="1"/>
  <c r="K68" i="1" l="1"/>
  <c r="N68" i="1" s="1"/>
  <c r="M68" i="1"/>
  <c r="B184" i="1"/>
  <c r="D183" i="1"/>
  <c r="C183" i="1"/>
  <c r="E183" i="1"/>
  <c r="F183" i="1" s="1"/>
  <c r="Q68" i="1" l="1"/>
  <c r="O68" i="1" s="1"/>
  <c r="G69" i="1"/>
  <c r="H69" i="1" s="1"/>
  <c r="P69" i="1"/>
  <c r="C184" i="1"/>
  <c r="B185" i="1"/>
  <c r="D184" i="1"/>
  <c r="E184" i="1"/>
  <c r="F184" i="1" s="1"/>
  <c r="I69" i="1" l="1"/>
  <c r="J69" i="1" s="1"/>
  <c r="B186" i="1"/>
  <c r="D185" i="1"/>
  <c r="C185" i="1"/>
  <c r="E185" i="1"/>
  <c r="F185" i="1" s="1"/>
  <c r="L69" i="1" l="1"/>
  <c r="C186" i="1"/>
  <c r="B187" i="1"/>
  <c r="D186" i="1"/>
  <c r="E186" i="1"/>
  <c r="F186" i="1" s="1"/>
  <c r="M69" i="1" l="1"/>
  <c r="K69" i="1"/>
  <c r="N69" i="1" s="1"/>
  <c r="B188" i="1"/>
  <c r="C187" i="1"/>
  <c r="D187" i="1"/>
  <c r="E187" i="1"/>
  <c r="F187" i="1" s="1"/>
  <c r="Q69" i="1" l="1"/>
  <c r="O69" i="1" s="1"/>
  <c r="G70" i="1"/>
  <c r="H70" i="1" s="1"/>
  <c r="P70" i="1"/>
  <c r="B189" i="1"/>
  <c r="D188" i="1"/>
  <c r="C188" i="1"/>
  <c r="E188" i="1"/>
  <c r="F188" i="1" s="1"/>
  <c r="I70" i="1" l="1"/>
  <c r="J70" i="1" s="1"/>
  <c r="D189" i="1"/>
  <c r="B190" i="1"/>
  <c r="C189" i="1"/>
  <c r="E189" i="1"/>
  <c r="F189" i="1" s="1"/>
  <c r="L70" i="1" l="1"/>
  <c r="D190" i="1"/>
  <c r="C190" i="1"/>
  <c r="B191" i="1"/>
  <c r="E190" i="1"/>
  <c r="F190" i="1" s="1"/>
  <c r="K70" i="1" l="1"/>
  <c r="N70" i="1" s="1"/>
  <c r="M70" i="1"/>
  <c r="C191" i="1"/>
  <c r="B192" i="1"/>
  <c r="D191" i="1"/>
  <c r="E191" i="1"/>
  <c r="F191" i="1" s="1"/>
  <c r="Q70" i="1" l="1"/>
  <c r="O70" i="1" s="1"/>
  <c r="G71" i="1"/>
  <c r="P71" i="1"/>
  <c r="B193" i="1"/>
  <c r="C192" i="1"/>
  <c r="D192" i="1"/>
  <c r="E192" i="1"/>
  <c r="F192" i="1" s="1"/>
  <c r="H71" i="1" l="1"/>
  <c r="D193" i="1"/>
  <c r="B194" i="1"/>
  <c r="C193" i="1"/>
  <c r="E193" i="1"/>
  <c r="F193" i="1" s="1"/>
  <c r="I71" i="1" l="1"/>
  <c r="J71" i="1" s="1"/>
  <c r="B195" i="1"/>
  <c r="D194" i="1"/>
  <c r="C194" i="1"/>
  <c r="E194" i="1"/>
  <c r="F194" i="1" s="1"/>
  <c r="L71" i="1" l="1"/>
  <c r="M71" i="1" s="1"/>
  <c r="C195" i="1"/>
  <c r="D195" i="1"/>
  <c r="B196" i="1"/>
  <c r="E195" i="1"/>
  <c r="F195" i="1" s="1"/>
  <c r="K71" i="1" l="1"/>
  <c r="N71" i="1" s="1"/>
  <c r="P72" i="1" s="1"/>
  <c r="D196" i="1"/>
  <c r="B197" i="1"/>
  <c r="C196" i="1"/>
  <c r="E196" i="1"/>
  <c r="F196" i="1" s="1"/>
  <c r="G72" i="1" l="1"/>
  <c r="H72" i="1" s="1"/>
  <c r="Q71" i="1"/>
  <c r="O71" i="1" s="1"/>
  <c r="D197" i="1"/>
  <c r="B198" i="1"/>
  <c r="C197" i="1"/>
  <c r="E197" i="1"/>
  <c r="F197" i="1" s="1"/>
  <c r="I72" i="1" l="1"/>
  <c r="J72" i="1" s="1"/>
  <c r="C198" i="1"/>
  <c r="B199" i="1"/>
  <c r="D198" i="1"/>
  <c r="E198" i="1"/>
  <c r="F198" i="1" s="1"/>
  <c r="L72" i="1" l="1"/>
  <c r="K72" i="1" s="1"/>
  <c r="N72" i="1" s="1"/>
  <c r="D199" i="1"/>
  <c r="B200" i="1"/>
  <c r="C199" i="1"/>
  <c r="E199" i="1"/>
  <c r="F199" i="1" s="1"/>
  <c r="M72" i="1" l="1"/>
  <c r="Q72" i="1"/>
  <c r="G73" i="1"/>
  <c r="P73" i="1"/>
  <c r="B201" i="1"/>
  <c r="D200" i="1"/>
  <c r="C200" i="1"/>
  <c r="E200" i="1"/>
  <c r="F200" i="1" s="1"/>
  <c r="O72" i="1" l="1"/>
  <c r="H73" i="1"/>
  <c r="I73" i="1" s="1"/>
  <c r="B202" i="1"/>
  <c r="D201" i="1"/>
  <c r="C201" i="1"/>
  <c r="E201" i="1"/>
  <c r="F201" i="1" s="1"/>
  <c r="J73" i="1" l="1"/>
  <c r="L73" i="1" s="1"/>
  <c r="M73" i="1" s="1"/>
  <c r="B203" i="1"/>
  <c r="D202" i="1"/>
  <c r="C202" i="1"/>
  <c r="E202" i="1"/>
  <c r="F202" i="1" s="1"/>
  <c r="K73" i="1" l="1"/>
  <c r="N73" i="1" s="1"/>
  <c r="C203" i="1"/>
  <c r="D203" i="1"/>
  <c r="B204" i="1"/>
  <c r="E203" i="1"/>
  <c r="F203" i="1" s="1"/>
  <c r="Q73" i="1" l="1"/>
  <c r="O73" i="1" s="1"/>
  <c r="P74" i="1"/>
  <c r="G74" i="1"/>
  <c r="C204" i="1"/>
  <c r="D204" i="1"/>
  <c r="B205" i="1"/>
  <c r="E204" i="1"/>
  <c r="F204" i="1" s="1"/>
  <c r="H74" i="1" l="1"/>
  <c r="I74" i="1" s="1"/>
  <c r="B206" i="1"/>
  <c r="D205" i="1"/>
  <c r="C205" i="1"/>
  <c r="E205" i="1"/>
  <c r="F205" i="1" s="1"/>
  <c r="J74" i="1" l="1"/>
  <c r="L74" i="1" s="1"/>
  <c r="K74" i="1" s="1"/>
  <c r="N74" i="1" s="1"/>
  <c r="C206" i="1"/>
  <c r="D206" i="1"/>
  <c r="B207" i="1"/>
  <c r="E206" i="1"/>
  <c r="F206" i="1" s="1"/>
  <c r="Q74" i="1" l="1"/>
  <c r="P75" i="1"/>
  <c r="G75" i="1"/>
  <c r="H75" i="1" s="1"/>
  <c r="M74" i="1"/>
  <c r="C207" i="1"/>
  <c r="B208" i="1"/>
  <c r="D207" i="1"/>
  <c r="E207" i="1"/>
  <c r="F207" i="1" s="1"/>
  <c r="O74" i="1" l="1"/>
  <c r="I75" i="1"/>
  <c r="J75" i="1" s="1"/>
  <c r="L75" i="1" s="1"/>
  <c r="D208" i="1"/>
  <c r="B209" i="1"/>
  <c r="C208" i="1"/>
  <c r="E208" i="1"/>
  <c r="F208" i="1" s="1"/>
  <c r="M75" i="1" l="1"/>
  <c r="K75" i="1"/>
  <c r="N75" i="1" s="1"/>
  <c r="B210" i="1"/>
  <c r="D209" i="1"/>
  <c r="C209" i="1"/>
  <c r="E209" i="1"/>
  <c r="F209" i="1" s="1"/>
  <c r="Q75" i="1" l="1"/>
  <c r="O75" i="1" s="1"/>
  <c r="G76" i="1"/>
  <c r="H76" i="1" s="1"/>
  <c r="P76" i="1"/>
  <c r="D210" i="1"/>
  <c r="C210" i="1"/>
  <c r="B211" i="1"/>
  <c r="E210" i="1"/>
  <c r="F210" i="1" s="1"/>
  <c r="I76" i="1" l="1"/>
  <c r="J76" i="1" s="1"/>
  <c r="B212" i="1"/>
  <c r="C211" i="1"/>
  <c r="D211" i="1"/>
  <c r="E211" i="1"/>
  <c r="F211" i="1" s="1"/>
  <c r="L76" i="1" l="1"/>
  <c r="B213" i="1"/>
  <c r="D212" i="1"/>
  <c r="C212" i="1"/>
  <c r="E212" i="1"/>
  <c r="F212" i="1" s="1"/>
  <c r="M76" i="1" l="1"/>
  <c r="K76" i="1"/>
  <c r="N76" i="1" s="1"/>
  <c r="C213" i="1"/>
  <c r="D213" i="1"/>
  <c r="B214" i="1"/>
  <c r="E213" i="1"/>
  <c r="F213" i="1" s="1"/>
  <c r="Q76" i="1" l="1"/>
  <c r="O76" i="1" s="1"/>
  <c r="G77" i="1"/>
  <c r="H77" i="1" s="1"/>
  <c r="P77" i="1"/>
  <c r="B215" i="1"/>
  <c r="D214" i="1"/>
  <c r="C214" i="1"/>
  <c r="E214" i="1"/>
  <c r="F214" i="1" s="1"/>
  <c r="I77" i="1" l="1"/>
  <c r="J77" i="1" s="1"/>
  <c r="D215" i="1"/>
  <c r="C215" i="1"/>
  <c r="B216" i="1"/>
  <c r="E215" i="1"/>
  <c r="F215" i="1" s="1"/>
  <c r="L77" i="1" l="1"/>
  <c r="B217" i="1"/>
  <c r="D216" i="1"/>
  <c r="C216" i="1"/>
  <c r="E216" i="1"/>
  <c r="F216" i="1" s="1"/>
  <c r="M77" i="1" l="1"/>
  <c r="K77" i="1"/>
  <c r="N77" i="1" s="1"/>
  <c r="B218" i="1"/>
  <c r="C217" i="1"/>
  <c r="D217" i="1"/>
  <c r="E217" i="1"/>
  <c r="F217" i="1" s="1"/>
  <c r="Q77" i="1" l="1"/>
  <c r="O77" i="1" s="1"/>
  <c r="G78" i="1"/>
  <c r="P78" i="1"/>
  <c r="B219" i="1"/>
  <c r="C218" i="1"/>
  <c r="D218" i="1"/>
  <c r="E218" i="1"/>
  <c r="F218" i="1" s="1"/>
  <c r="H78" i="1" l="1"/>
  <c r="I78" i="1" s="1"/>
  <c r="D219" i="1"/>
  <c r="B220" i="1"/>
  <c r="C219" i="1"/>
  <c r="E219" i="1"/>
  <c r="F219" i="1" s="1"/>
  <c r="J78" i="1" l="1"/>
  <c r="L78" i="1" s="1"/>
  <c r="C220" i="1"/>
  <c r="B221" i="1"/>
  <c r="D220" i="1"/>
  <c r="E220" i="1"/>
  <c r="F220" i="1" s="1"/>
  <c r="M78" i="1" l="1"/>
  <c r="K78" i="1"/>
  <c r="N78" i="1" s="1"/>
  <c r="B222" i="1"/>
  <c r="C221" i="1"/>
  <c r="D221" i="1"/>
  <c r="E221" i="1"/>
  <c r="F221" i="1" s="1"/>
  <c r="Q78" i="1" l="1"/>
  <c r="O78" i="1" s="1"/>
  <c r="P79" i="1"/>
  <c r="G79" i="1"/>
  <c r="B223" i="1"/>
  <c r="D222" i="1"/>
  <c r="C222" i="1"/>
  <c r="E222" i="1"/>
  <c r="F222" i="1" s="1"/>
  <c r="H79" i="1" l="1"/>
  <c r="I79" i="1" s="1"/>
  <c r="C223" i="1"/>
  <c r="B224" i="1"/>
  <c r="D223" i="1"/>
  <c r="E223" i="1"/>
  <c r="F223" i="1" s="1"/>
  <c r="J79" i="1" l="1"/>
  <c r="L79" i="1" s="1"/>
  <c r="B225" i="1"/>
  <c r="C224" i="1"/>
  <c r="D224" i="1"/>
  <c r="E224" i="1"/>
  <c r="F224" i="1" s="1"/>
  <c r="M79" i="1" l="1"/>
  <c r="K79" i="1"/>
  <c r="N79" i="1" s="1"/>
  <c r="C225" i="1"/>
  <c r="D225" i="1"/>
  <c r="B226" i="1"/>
  <c r="E225" i="1"/>
  <c r="F225" i="1" s="1"/>
  <c r="P80" i="1" l="1"/>
  <c r="Q79" i="1"/>
  <c r="O79" i="1" s="1"/>
  <c r="G80" i="1"/>
  <c r="H80" i="1" s="1"/>
  <c r="D226" i="1"/>
  <c r="C226" i="1"/>
  <c r="B227" i="1"/>
  <c r="E226" i="1"/>
  <c r="F226" i="1" s="1"/>
  <c r="I80" i="1" l="1"/>
  <c r="J80" i="1" s="1"/>
  <c r="B228" i="1"/>
  <c r="C227" i="1"/>
  <c r="D227" i="1"/>
  <c r="E227" i="1"/>
  <c r="F227" i="1" s="1"/>
  <c r="L80" i="1" l="1"/>
  <c r="D228" i="1"/>
  <c r="B229" i="1"/>
  <c r="C228" i="1"/>
  <c r="E228" i="1"/>
  <c r="F228" i="1" s="1"/>
  <c r="K80" i="1" l="1"/>
  <c r="N80" i="1" s="1"/>
  <c r="M80" i="1"/>
  <c r="D229" i="1"/>
  <c r="C229" i="1"/>
  <c r="B230" i="1"/>
  <c r="E229" i="1"/>
  <c r="F229" i="1" s="1"/>
  <c r="Q80" i="1" l="1"/>
  <c r="O80" i="1" s="1"/>
  <c r="G81" i="1"/>
  <c r="P81" i="1"/>
  <c r="D230" i="1"/>
  <c r="C230" i="1"/>
  <c r="E230" i="1"/>
  <c r="F230" i="1" s="1"/>
  <c r="H81" i="1" l="1"/>
  <c r="I81" i="1" s="1"/>
  <c r="J81" i="1" l="1"/>
  <c r="L81" i="1" s="1"/>
  <c r="M81" i="1" l="1"/>
  <c r="K81" i="1"/>
  <c r="N81" i="1" s="1"/>
  <c r="P82" i="1" l="1"/>
  <c r="Q81" i="1"/>
  <c r="O81" i="1" s="1"/>
  <c r="G82" i="1"/>
  <c r="H82" i="1" l="1"/>
  <c r="I82" i="1" l="1"/>
  <c r="J82" i="1" s="1"/>
  <c r="L82" i="1" l="1"/>
  <c r="M82" i="1" s="1"/>
  <c r="K82" i="1" l="1"/>
  <c r="N82" i="1" s="1"/>
  <c r="G83" i="1" s="1"/>
  <c r="H83" i="1" s="1"/>
  <c r="P83" i="1" l="1"/>
  <c r="Q82" i="1"/>
  <c r="O82" i="1" s="1"/>
  <c r="I83" i="1"/>
  <c r="J83" i="1" s="1"/>
  <c r="L83" i="1" l="1"/>
  <c r="K83" i="1" l="1"/>
  <c r="N83" i="1" s="1"/>
  <c r="M83" i="1"/>
  <c r="Q83" i="1" l="1"/>
  <c r="O83" i="1" s="1"/>
  <c r="G84" i="1"/>
  <c r="H84" i="1" s="1"/>
  <c r="P84" i="1"/>
  <c r="I84" i="1" l="1"/>
  <c r="J84" i="1" s="1"/>
  <c r="L84" i="1" s="1"/>
  <c r="M84" i="1" l="1"/>
  <c r="K84" i="1"/>
  <c r="N84" i="1" s="1"/>
  <c r="Q84" i="1" l="1"/>
  <c r="O84" i="1" s="1"/>
  <c r="G85" i="1"/>
  <c r="H85" i="1" s="1"/>
  <c r="P85" i="1"/>
  <c r="I85" i="1" l="1"/>
  <c r="J85" i="1" s="1"/>
  <c r="L85" i="1" l="1"/>
  <c r="M85" i="1" l="1"/>
  <c r="K85" i="1"/>
  <c r="N85" i="1" s="1"/>
  <c r="Q85" i="1" l="1"/>
  <c r="O85" i="1" s="1"/>
  <c r="G86" i="1"/>
  <c r="P86" i="1"/>
  <c r="H86" i="1" l="1"/>
  <c r="I86" i="1" s="1"/>
  <c r="J86" i="1" l="1"/>
  <c r="L86" i="1" s="1"/>
  <c r="K86" i="1" l="1"/>
  <c r="N86" i="1" s="1"/>
  <c r="M86" i="1"/>
  <c r="G87" i="1" l="1"/>
  <c r="H87" i="1" s="1"/>
  <c r="Q86" i="1"/>
  <c r="O86" i="1" s="1"/>
  <c r="P87" i="1"/>
  <c r="I87" i="1" l="1"/>
  <c r="J87" i="1" s="1"/>
  <c r="L87" i="1" l="1"/>
  <c r="M87" i="1" l="1"/>
  <c r="K87" i="1"/>
  <c r="N87" i="1" s="1"/>
  <c r="Q87" i="1" l="1"/>
  <c r="O87" i="1" s="1"/>
  <c r="P88" i="1"/>
  <c r="G88" i="1"/>
  <c r="H88" i="1" l="1"/>
  <c r="I88" i="1" l="1"/>
  <c r="J88" i="1" s="1"/>
  <c r="L88" i="1" l="1"/>
  <c r="K88" i="1" l="1"/>
  <c r="N88" i="1" s="1"/>
  <c r="M88" i="1"/>
  <c r="Q88" i="1" l="1"/>
  <c r="O88" i="1" s="1"/>
  <c r="P89" i="1"/>
  <c r="G89" i="1"/>
  <c r="H89" i="1" l="1"/>
  <c r="I89" i="1" s="1"/>
  <c r="J89" i="1" l="1"/>
  <c r="L89" i="1" s="1"/>
  <c r="K89" i="1" s="1"/>
  <c r="N89" i="1" s="1"/>
  <c r="Q89" i="1" l="1"/>
  <c r="P90" i="1"/>
  <c r="G90" i="1"/>
  <c r="M89" i="1"/>
  <c r="O89" i="1" l="1"/>
  <c r="H90" i="1"/>
  <c r="I90" i="1" s="1"/>
  <c r="J90" i="1" l="1"/>
  <c r="L90" i="1" s="1"/>
  <c r="M90" i="1" s="1"/>
  <c r="K90" i="1" l="1"/>
  <c r="N90" i="1" s="1"/>
  <c r="Q90" i="1" l="1"/>
  <c r="O90" i="1" s="1"/>
  <c r="P91" i="1"/>
  <c r="G91" i="1"/>
  <c r="H91" i="1" l="1"/>
  <c r="I91" i="1" s="1"/>
  <c r="J91" i="1" s="1"/>
  <c r="L91" i="1" s="1"/>
  <c r="K91" i="1" l="1"/>
  <c r="N91" i="1" s="1"/>
  <c r="Q91" i="1" s="1"/>
  <c r="M91" i="1"/>
  <c r="P92" i="1" l="1"/>
  <c r="G92" i="1"/>
  <c r="H92" i="1" s="1"/>
  <c r="I92" i="1" s="1"/>
  <c r="O91" i="1"/>
  <c r="J92" i="1" l="1"/>
  <c r="L92" i="1" s="1"/>
  <c r="M92" i="1" s="1"/>
  <c r="K92" i="1" l="1"/>
  <c r="N92" i="1" s="1"/>
  <c r="Q92" i="1" l="1"/>
  <c r="O92" i="1" s="1"/>
  <c r="P93" i="1"/>
  <c r="G93" i="1"/>
  <c r="H93" i="1" l="1"/>
  <c r="I93" i="1" s="1"/>
  <c r="J93" i="1" l="1"/>
  <c r="L93" i="1" s="1"/>
  <c r="M93" i="1" l="1"/>
  <c r="K93" i="1"/>
  <c r="N93" i="1" s="1"/>
  <c r="P94" i="1" l="1"/>
  <c r="Q93" i="1"/>
  <c r="O93" i="1" s="1"/>
  <c r="G94" i="1"/>
  <c r="H94" i="1" l="1"/>
  <c r="I94" i="1" s="1"/>
  <c r="J94" i="1" l="1"/>
  <c r="L94" i="1" s="1"/>
  <c r="M94" i="1" l="1"/>
  <c r="K94" i="1"/>
  <c r="N94" i="1" s="1"/>
  <c r="Q94" i="1" l="1"/>
  <c r="O94" i="1" s="1"/>
  <c r="P95" i="1"/>
  <c r="G95" i="1"/>
  <c r="H95" i="1" s="1"/>
  <c r="I95" i="1" l="1"/>
  <c r="J95" i="1" s="1"/>
  <c r="L95" i="1" l="1"/>
  <c r="M95" i="1" l="1"/>
  <c r="K95" i="1"/>
  <c r="N95" i="1" s="1"/>
  <c r="Q95" i="1" l="1"/>
  <c r="O95" i="1" s="1"/>
  <c r="G96" i="1"/>
  <c r="P96" i="1"/>
  <c r="H96" i="1" l="1"/>
  <c r="I96" i="1" s="1"/>
  <c r="J96" i="1" l="1"/>
  <c r="L96" i="1" s="1"/>
  <c r="K96" i="1" l="1"/>
  <c r="N96" i="1" s="1"/>
  <c r="M96" i="1"/>
  <c r="G97" i="1" l="1"/>
  <c r="H97" i="1" s="1"/>
  <c r="Q96" i="1"/>
  <c r="O96" i="1" s="1"/>
  <c r="P97" i="1"/>
  <c r="I97" i="1" l="1"/>
  <c r="J97" i="1" s="1"/>
  <c r="L97" i="1" l="1"/>
  <c r="M97" i="1" s="1"/>
  <c r="K97" i="1" l="1"/>
  <c r="N97" i="1" s="1"/>
  <c r="P98" i="1" s="1"/>
  <c r="Q97" i="1" l="1"/>
  <c r="O97" i="1" s="1"/>
  <c r="G98" i="1"/>
  <c r="H98" i="1" s="1"/>
  <c r="I98" i="1" s="1"/>
  <c r="J98" i="1" s="1"/>
  <c r="L98" i="1" s="1"/>
  <c r="K98" i="1" l="1"/>
  <c r="N98" i="1" s="1"/>
  <c r="G99" i="1" s="1"/>
  <c r="H99" i="1" s="1"/>
  <c r="M98" i="1"/>
  <c r="Q98" i="1" l="1"/>
  <c r="O98" i="1" s="1"/>
  <c r="P99" i="1"/>
  <c r="I99" i="1"/>
  <c r="J99" i="1" s="1"/>
  <c r="L99" i="1" l="1"/>
  <c r="M99" i="1" l="1"/>
  <c r="K99" i="1"/>
  <c r="N99" i="1" s="1"/>
  <c r="Q99" i="1" l="1"/>
  <c r="O99" i="1" s="1"/>
  <c r="P100" i="1"/>
  <c r="G100" i="1"/>
  <c r="H100" i="1" l="1"/>
  <c r="I100" i="1" l="1"/>
  <c r="J100" i="1" s="1"/>
  <c r="L100" i="1" l="1"/>
  <c r="M100" i="1" s="1"/>
  <c r="K100" i="1" l="1"/>
  <c r="N100" i="1" s="1"/>
  <c r="G101" i="1" s="1"/>
  <c r="H101" i="1" s="1"/>
  <c r="P101" i="1" l="1"/>
  <c r="Q100" i="1"/>
  <c r="O100" i="1" s="1"/>
  <c r="I101" i="1"/>
  <c r="J101" i="1" s="1"/>
  <c r="L101" i="1" l="1"/>
  <c r="K101" i="1" l="1"/>
  <c r="N101" i="1" s="1"/>
  <c r="M101" i="1"/>
  <c r="Q101" i="1" l="1"/>
  <c r="O101" i="1" s="1"/>
  <c r="P102" i="1"/>
  <c r="G102" i="1"/>
  <c r="H102" i="1" s="1"/>
  <c r="I102" i="1" l="1"/>
  <c r="J102" i="1" s="1"/>
  <c r="L102" i="1" l="1"/>
  <c r="M102" i="1" l="1"/>
  <c r="K102" i="1"/>
  <c r="N102" i="1" s="1"/>
  <c r="Q102" i="1" l="1"/>
  <c r="O102" i="1" s="1"/>
  <c r="G103" i="1"/>
  <c r="H103" i="1" s="1"/>
  <c r="P103" i="1"/>
  <c r="I103" i="1" l="1"/>
  <c r="J103" i="1" s="1"/>
  <c r="L103" i="1" l="1"/>
  <c r="M103" i="1" l="1"/>
  <c r="K103" i="1"/>
  <c r="N103" i="1" s="1"/>
  <c r="Q103" i="1" l="1"/>
  <c r="O103" i="1" s="1"/>
  <c r="G104" i="1"/>
  <c r="H104" i="1" s="1"/>
  <c r="P104" i="1"/>
  <c r="I104" i="1" l="1"/>
  <c r="J104" i="1" s="1"/>
  <c r="L104" i="1" l="1"/>
  <c r="K104" i="1" l="1"/>
  <c r="N104" i="1" s="1"/>
  <c r="M104" i="1"/>
  <c r="Q104" i="1" l="1"/>
  <c r="O104" i="1" s="1"/>
  <c r="G105" i="1"/>
  <c r="P105" i="1"/>
  <c r="H105" i="1" l="1"/>
  <c r="I105" i="1" s="1"/>
  <c r="J105" i="1" s="1"/>
  <c r="L105" i="1" l="1"/>
  <c r="K105" i="1" s="1"/>
  <c r="N105" i="1" s="1"/>
  <c r="M105" i="1" l="1"/>
  <c r="G106" i="1"/>
  <c r="Q105" i="1"/>
  <c r="P106" i="1"/>
  <c r="O105" i="1" l="1"/>
  <c r="H106" i="1"/>
  <c r="I106" i="1" s="1"/>
  <c r="J106" i="1" l="1"/>
  <c r="L106" i="1" s="1"/>
  <c r="M106" i="1" l="1"/>
  <c r="K106" i="1"/>
  <c r="N106" i="1" s="1"/>
  <c r="G107" i="1" l="1"/>
  <c r="H107" i="1" s="1"/>
  <c r="Q106" i="1"/>
  <c r="O106" i="1" s="1"/>
  <c r="P107" i="1"/>
  <c r="I107" i="1" l="1"/>
  <c r="J107" i="1" s="1"/>
  <c r="L107" i="1" l="1"/>
  <c r="K107" i="1" l="1"/>
  <c r="N107" i="1" s="1"/>
  <c r="M107" i="1"/>
  <c r="Q107" i="1" l="1"/>
  <c r="O107" i="1" s="1"/>
  <c r="P108" i="1"/>
  <c r="G108" i="1"/>
  <c r="H108" i="1" l="1"/>
  <c r="I108" i="1" s="1"/>
  <c r="J108" i="1" l="1"/>
  <c r="L108" i="1" s="1"/>
  <c r="K108" i="1" s="1"/>
  <c r="N108" i="1" s="1"/>
  <c r="Q108" i="1" l="1"/>
  <c r="P109" i="1"/>
  <c r="G109" i="1"/>
  <c r="H109" i="1" s="1"/>
  <c r="M108" i="1"/>
  <c r="O108" i="1" l="1"/>
  <c r="I109" i="1"/>
  <c r="J109" i="1" s="1"/>
  <c r="L109" i="1" l="1"/>
  <c r="M109" i="1" l="1"/>
  <c r="K109" i="1"/>
  <c r="N109" i="1" s="1"/>
  <c r="Q109" i="1" l="1"/>
  <c r="O109" i="1" s="1"/>
  <c r="P110" i="1"/>
  <c r="G110" i="1"/>
  <c r="H110" i="1" s="1"/>
  <c r="I110" i="1" l="1"/>
  <c r="J110" i="1" s="1"/>
  <c r="L110" i="1" l="1"/>
  <c r="K110" i="1" l="1"/>
  <c r="N110" i="1" s="1"/>
  <c r="M110" i="1"/>
  <c r="Q110" i="1" l="1"/>
  <c r="O110" i="1" s="1"/>
  <c r="P111" i="1"/>
  <c r="G111" i="1"/>
  <c r="H111" i="1" l="1"/>
  <c r="I111" i="1" s="1"/>
  <c r="J111" i="1" l="1"/>
  <c r="L111" i="1" s="1"/>
  <c r="M111" i="1" l="1"/>
  <c r="K111" i="1"/>
  <c r="N111" i="1" s="1"/>
  <c r="Q111" i="1" l="1"/>
  <c r="O111" i="1" s="1"/>
  <c r="P112" i="1"/>
  <c r="G112" i="1"/>
  <c r="H112" i="1" l="1"/>
  <c r="I112" i="1" s="1"/>
  <c r="J112" i="1" l="1"/>
  <c r="L112" i="1" s="1"/>
  <c r="M112" i="1" s="1"/>
  <c r="K112" i="1" l="1"/>
  <c r="N112" i="1" s="1"/>
  <c r="Q112" i="1" l="1"/>
  <c r="O112" i="1" s="1"/>
  <c r="P113" i="1"/>
  <c r="G113" i="1"/>
  <c r="H113" i="1" l="1"/>
  <c r="I113" i="1" l="1"/>
  <c r="J113" i="1" s="1"/>
  <c r="L113" i="1" l="1"/>
  <c r="K113" i="1" s="1"/>
  <c r="N113" i="1" s="1"/>
  <c r="G114" i="1" s="1"/>
  <c r="M113" i="1" l="1"/>
  <c r="Q113" i="1"/>
  <c r="P114" i="1"/>
  <c r="H114" i="1"/>
  <c r="O113" i="1" l="1"/>
  <c r="I114" i="1"/>
  <c r="J114" i="1" s="1"/>
  <c r="L114" i="1" l="1"/>
  <c r="K114" i="1" s="1"/>
  <c r="N114" i="1" s="1"/>
  <c r="M114" i="1" l="1"/>
  <c r="Q114" i="1"/>
  <c r="P115" i="1"/>
  <c r="G115" i="1"/>
  <c r="O114" i="1" l="1"/>
  <c r="H115" i="1"/>
  <c r="I115" i="1" l="1"/>
  <c r="J115" i="1" s="1"/>
  <c r="L115" i="1" l="1"/>
  <c r="M115" i="1" s="1"/>
  <c r="K115" i="1" l="1"/>
  <c r="N115" i="1" s="1"/>
  <c r="P116" i="1" s="1"/>
  <c r="G116" i="1" l="1"/>
  <c r="H116" i="1" s="1"/>
  <c r="Q115" i="1"/>
  <c r="O115" i="1" s="1"/>
  <c r="I116" i="1" l="1"/>
  <c r="J116" i="1" s="1"/>
  <c r="L116" i="1" l="1"/>
  <c r="M116" i="1" s="1"/>
  <c r="K116" i="1" l="1"/>
  <c r="N116" i="1" s="1"/>
  <c r="G117" i="1" s="1"/>
  <c r="H117" i="1" s="1"/>
  <c r="P117" i="1" l="1"/>
  <c r="Q116" i="1"/>
  <c r="O116" i="1" s="1"/>
  <c r="I117" i="1"/>
  <c r="J117" i="1" s="1"/>
  <c r="L117" i="1" l="1"/>
  <c r="K117" i="1" l="1"/>
  <c r="N117" i="1" s="1"/>
  <c r="M117" i="1"/>
  <c r="Q117" i="1" l="1"/>
  <c r="O117" i="1" s="1"/>
  <c r="P118" i="1"/>
  <c r="G118" i="1"/>
  <c r="H118" i="1" l="1"/>
  <c r="I118" i="1" s="1"/>
  <c r="J118" i="1" l="1"/>
  <c r="L118" i="1" s="1"/>
  <c r="M118" i="1" l="1"/>
  <c r="K118" i="1"/>
  <c r="N118" i="1" s="1"/>
  <c r="Q118" i="1" l="1"/>
  <c r="O118" i="1" s="1"/>
  <c r="P119" i="1"/>
  <c r="G119" i="1"/>
  <c r="H119" i="1" l="1"/>
  <c r="I119" i="1" l="1"/>
  <c r="J119" i="1" s="1"/>
  <c r="L119" i="1" l="1"/>
  <c r="M119" i="1" s="1"/>
  <c r="K119" i="1" l="1"/>
  <c r="N119" i="1" s="1"/>
  <c r="G120" i="1" s="1"/>
  <c r="P120" i="1" l="1"/>
  <c r="Q119" i="1"/>
  <c r="O119" i="1" s="1"/>
  <c r="H120" i="1"/>
  <c r="I120" i="1" s="1"/>
  <c r="J120" i="1" l="1"/>
  <c r="L120" i="1" s="1"/>
  <c r="K120" i="1" s="1"/>
  <c r="N120" i="1" s="1"/>
  <c r="Q120" i="1" l="1"/>
  <c r="P121" i="1"/>
  <c r="G121" i="1"/>
  <c r="H121" i="1" s="1"/>
  <c r="M120" i="1"/>
  <c r="O120" i="1" l="1"/>
  <c r="I121" i="1"/>
  <c r="J121" i="1" s="1"/>
  <c r="L121" i="1" l="1"/>
  <c r="K121" i="1" l="1"/>
  <c r="N121" i="1" s="1"/>
  <c r="M121" i="1"/>
  <c r="Q121" i="1" l="1"/>
  <c r="O121" i="1" s="1"/>
  <c r="G122" i="1"/>
  <c r="P122" i="1"/>
  <c r="H122" i="1" l="1"/>
  <c r="I122" i="1" l="1"/>
  <c r="J122" i="1" s="1"/>
  <c r="L122" i="1" l="1"/>
  <c r="M122" i="1" s="1"/>
  <c r="K122" i="1" l="1"/>
  <c r="N122" i="1" s="1"/>
  <c r="G123" i="1" s="1"/>
  <c r="P123" i="1" l="1"/>
  <c r="Q122" i="1"/>
  <c r="O122" i="1" s="1"/>
  <c r="H123" i="1"/>
  <c r="I123" i="1" s="1"/>
  <c r="J123" i="1" l="1"/>
  <c r="L123" i="1" s="1"/>
  <c r="K123" i="1" l="1"/>
  <c r="N123" i="1" s="1"/>
  <c r="M123" i="1"/>
  <c r="P124" i="1" l="1"/>
  <c r="Q123" i="1"/>
  <c r="O123" i="1" s="1"/>
  <c r="G124" i="1"/>
  <c r="H124" i="1" l="1"/>
  <c r="I124" i="1" l="1"/>
  <c r="J124" i="1" s="1"/>
  <c r="L124" i="1" l="1"/>
  <c r="K124" i="1" s="1"/>
  <c r="N124" i="1" s="1"/>
  <c r="M124" i="1" l="1"/>
  <c r="G125" i="1"/>
  <c r="H125" i="1" s="1"/>
  <c r="Q124" i="1"/>
  <c r="P125" i="1"/>
  <c r="O124" i="1" l="1"/>
  <c r="I125" i="1"/>
  <c r="J125" i="1" s="1"/>
  <c r="L125" i="1" l="1"/>
  <c r="K125" i="1" l="1"/>
  <c r="N125" i="1" s="1"/>
  <c r="M125" i="1"/>
  <c r="Q125" i="1" l="1"/>
  <c r="O125" i="1" s="1"/>
  <c r="P126" i="1"/>
  <c r="G126" i="1"/>
  <c r="H126" i="1" l="1"/>
  <c r="I126" i="1" l="1"/>
  <c r="J126" i="1" s="1"/>
  <c r="L126" i="1" l="1"/>
  <c r="K126" i="1" s="1"/>
  <c r="N126" i="1" s="1"/>
  <c r="G127" i="1" s="1"/>
  <c r="M126" i="1" l="1"/>
  <c r="H127" i="1"/>
  <c r="I127" i="1" s="1"/>
  <c r="Q126" i="1"/>
  <c r="P127" i="1"/>
  <c r="O126" i="1" l="1"/>
  <c r="J127" i="1"/>
  <c r="L127" i="1" s="1"/>
  <c r="M127" i="1" s="1"/>
  <c r="K127" i="1" l="1"/>
  <c r="N127" i="1" s="1"/>
  <c r="G128" i="1" l="1"/>
  <c r="Q127" i="1"/>
  <c r="O127" i="1" s="1"/>
  <c r="P128" i="1"/>
  <c r="H128" i="1" l="1"/>
  <c r="I128" i="1" s="1"/>
  <c r="J128" i="1" l="1"/>
  <c r="L128" i="1" s="1"/>
  <c r="M128" i="1" s="1"/>
  <c r="K128" i="1" l="1"/>
  <c r="N128" i="1" s="1"/>
  <c r="G129" i="1" l="1"/>
  <c r="Q128" i="1"/>
  <c r="O128" i="1" s="1"/>
  <c r="P129" i="1"/>
  <c r="H129" i="1" l="1"/>
  <c r="I129" i="1" s="1"/>
  <c r="J129" i="1" l="1"/>
  <c r="L129" i="1" s="1"/>
  <c r="M129" i="1" l="1"/>
  <c r="K129" i="1"/>
  <c r="N129" i="1" s="1"/>
  <c r="Q129" i="1" l="1"/>
  <c r="O129" i="1" s="1"/>
  <c r="P130" i="1"/>
  <c r="G130" i="1"/>
  <c r="H130" i="1" s="1"/>
  <c r="I130" i="1" l="1"/>
  <c r="J130" i="1" s="1"/>
  <c r="L130" i="1" l="1"/>
  <c r="M130" i="1" l="1"/>
  <c r="K130" i="1"/>
  <c r="N130" i="1" s="1"/>
  <c r="Q130" i="1" l="1"/>
  <c r="O130" i="1" s="1"/>
  <c r="P131" i="1"/>
  <c r="G131" i="1"/>
  <c r="H131" i="1" l="1"/>
  <c r="I131" i="1" s="1"/>
  <c r="J131" i="1" l="1"/>
  <c r="L131" i="1" s="1"/>
  <c r="K131" i="1" s="1"/>
  <c r="N131" i="1" s="1"/>
  <c r="Q131" i="1" l="1"/>
  <c r="P132" i="1"/>
  <c r="G132" i="1"/>
  <c r="H132" i="1" s="1"/>
  <c r="M131" i="1"/>
  <c r="O131" i="1" l="1"/>
  <c r="I132" i="1"/>
  <c r="J132" i="1" s="1"/>
  <c r="L132" i="1" l="1"/>
  <c r="K132" i="1" l="1"/>
  <c r="N132" i="1" s="1"/>
  <c r="M132" i="1"/>
  <c r="Q132" i="1" l="1"/>
  <c r="O132" i="1" s="1"/>
  <c r="G133" i="1"/>
  <c r="P133" i="1"/>
  <c r="H133" i="1" l="1"/>
  <c r="I133" i="1" l="1"/>
  <c r="J133" i="1" s="1"/>
  <c r="L133" i="1" l="1"/>
  <c r="M133" i="1" s="1"/>
  <c r="K133" i="1" l="1"/>
  <c r="N133" i="1" s="1"/>
  <c r="G134" i="1" s="1"/>
  <c r="H134" i="1" s="1"/>
  <c r="Q133" i="1" l="1"/>
  <c r="O133" i="1" s="1"/>
  <c r="P134" i="1"/>
  <c r="I134" i="1"/>
  <c r="J134" i="1" l="1"/>
  <c r="L134" i="1" s="1"/>
  <c r="K134" i="1" l="1"/>
  <c r="N134" i="1" s="1"/>
  <c r="G135" i="1" s="1"/>
  <c r="M134" i="1"/>
  <c r="P135" i="1" l="1"/>
  <c r="Q134" i="1"/>
  <c r="O134" i="1" s="1"/>
  <c r="H135" i="1"/>
  <c r="I135" i="1" l="1"/>
  <c r="J135" i="1" s="1"/>
  <c r="L135" i="1" s="1"/>
  <c r="K135" i="1" l="1"/>
  <c r="N135" i="1" s="1"/>
  <c r="M135" i="1"/>
  <c r="Q135" i="1" l="1"/>
  <c r="O135" i="1" s="1"/>
  <c r="P136" i="1"/>
  <c r="G136" i="1"/>
  <c r="H136" i="1" l="1"/>
  <c r="I136" i="1" s="1"/>
  <c r="J136" i="1" l="1"/>
  <c r="L136" i="1" s="1"/>
  <c r="K136" i="1" s="1"/>
  <c r="N136" i="1" s="1"/>
  <c r="Q136" i="1" l="1"/>
  <c r="P137" i="1"/>
  <c r="M136" i="1"/>
  <c r="G137" i="1"/>
  <c r="O136" i="1" l="1"/>
  <c r="H137" i="1"/>
  <c r="I137" i="1" s="1"/>
  <c r="J137" i="1" l="1"/>
  <c r="L137" i="1" s="1"/>
  <c r="M137" i="1" l="1"/>
  <c r="K137" i="1"/>
  <c r="N137" i="1" s="1"/>
  <c r="Q137" i="1" l="1"/>
  <c r="O137" i="1" s="1"/>
  <c r="P138" i="1"/>
  <c r="G138" i="1"/>
  <c r="H138" i="1" l="1"/>
  <c r="I138" i="1" s="1"/>
  <c r="J138" i="1" l="1"/>
  <c r="L138" i="1" s="1"/>
  <c r="K138" i="1" l="1"/>
  <c r="N138" i="1" s="1"/>
  <c r="M138" i="1"/>
  <c r="Q138" i="1" l="1"/>
  <c r="O138" i="1" s="1"/>
  <c r="P139" i="1"/>
  <c r="G139" i="1"/>
  <c r="H139" i="1" l="1"/>
  <c r="I139" i="1" s="1"/>
  <c r="J139" i="1" l="1"/>
  <c r="L139" i="1" s="1"/>
  <c r="K139" i="1" s="1"/>
  <c r="N139" i="1" s="1"/>
  <c r="Q139" i="1" l="1"/>
  <c r="P140" i="1"/>
  <c r="G140" i="1"/>
  <c r="H140" i="1" s="1"/>
  <c r="M139" i="1"/>
  <c r="O139" i="1" l="1"/>
  <c r="I140" i="1"/>
  <c r="J140" i="1" s="1"/>
  <c r="L140" i="1" l="1"/>
  <c r="M140" i="1" s="1"/>
  <c r="K140" i="1" l="1"/>
  <c r="N140" i="1" s="1"/>
  <c r="P141" i="1" s="1"/>
  <c r="Q140" i="1" l="1"/>
  <c r="O140" i="1" s="1"/>
  <c r="G141" i="1"/>
  <c r="H141" i="1" s="1"/>
  <c r="I141" i="1" s="1"/>
  <c r="J141" i="1" l="1"/>
  <c r="L141" i="1" s="1"/>
  <c r="K141" i="1" l="1"/>
  <c r="N141" i="1" s="1"/>
  <c r="M141" i="1"/>
  <c r="Q141" i="1" l="1"/>
  <c r="O141" i="1" s="1"/>
  <c r="P142" i="1"/>
  <c r="G142" i="1"/>
  <c r="H142" i="1" s="1"/>
  <c r="I142" i="1" l="1"/>
  <c r="J142" i="1" s="1"/>
  <c r="L142" i="1" s="1"/>
  <c r="K142" i="1" s="1"/>
  <c r="N142" i="1" s="1"/>
  <c r="Q142" i="1" s="1"/>
  <c r="P143" i="1" l="1"/>
  <c r="M142" i="1"/>
  <c r="O142" i="1" s="1"/>
  <c r="G143" i="1"/>
  <c r="H143" i="1" s="1"/>
  <c r="I143" i="1" l="1"/>
  <c r="J143" i="1" s="1"/>
  <c r="L143" i="1" l="1"/>
  <c r="M143" i="1" l="1"/>
  <c r="K143" i="1"/>
  <c r="N143" i="1" s="1"/>
  <c r="Q143" i="1" l="1"/>
  <c r="O143" i="1" s="1"/>
  <c r="G144" i="1"/>
  <c r="P144" i="1"/>
  <c r="H144" i="1" l="1"/>
  <c r="I144" i="1" l="1"/>
  <c r="J144" i="1" s="1"/>
  <c r="L144" i="1" l="1"/>
  <c r="K144" i="1" s="1"/>
  <c r="N144" i="1" s="1"/>
  <c r="M144" i="1" l="1"/>
  <c r="Q144" i="1"/>
  <c r="P145" i="1"/>
  <c r="G145" i="1"/>
  <c r="O144" i="1" l="1"/>
  <c r="H145" i="1"/>
  <c r="I145" i="1" s="1"/>
  <c r="J145" i="1" l="1"/>
  <c r="L145" i="1" s="1"/>
  <c r="K145" i="1" l="1"/>
  <c r="N145" i="1" s="1"/>
  <c r="M145" i="1"/>
  <c r="Q145" i="1" l="1"/>
  <c r="O145" i="1" s="1"/>
  <c r="P146" i="1"/>
  <c r="G146" i="1"/>
  <c r="H146" i="1" s="1"/>
  <c r="I146" i="1" l="1"/>
  <c r="J146" i="1" s="1"/>
  <c r="L146" i="1" l="1"/>
  <c r="M146" i="1" l="1"/>
  <c r="K146" i="1"/>
  <c r="N146" i="1" s="1"/>
  <c r="Q146" i="1" l="1"/>
  <c r="O146" i="1" s="1"/>
  <c r="G147" i="1"/>
  <c r="P147" i="1"/>
  <c r="H147" i="1" l="1"/>
  <c r="I147" i="1" l="1"/>
  <c r="J147" i="1" s="1"/>
  <c r="L147" i="1" l="1"/>
  <c r="K147" i="1" s="1"/>
  <c r="N147" i="1" s="1"/>
  <c r="M147" i="1" l="1"/>
  <c r="Q147" i="1"/>
  <c r="P148" i="1"/>
  <c r="G148" i="1"/>
  <c r="H148" i="1" s="1"/>
  <c r="O147" i="1" l="1"/>
  <c r="I148" i="1"/>
  <c r="J148" i="1" s="1"/>
  <c r="L148" i="1" l="1"/>
  <c r="K148" i="1" l="1"/>
  <c r="N148" i="1" s="1"/>
  <c r="M148" i="1"/>
  <c r="Q148" i="1" l="1"/>
  <c r="O148" i="1" s="1"/>
  <c r="P149" i="1"/>
  <c r="G149" i="1"/>
  <c r="H149" i="1" l="1"/>
  <c r="I149" i="1" s="1"/>
  <c r="J149" i="1" l="1"/>
  <c r="L149" i="1" s="1"/>
  <c r="K149" i="1" l="1"/>
  <c r="N149" i="1" s="1"/>
  <c r="M149" i="1"/>
  <c r="Q149" i="1" l="1"/>
  <c r="O149" i="1" s="1"/>
  <c r="P150" i="1"/>
  <c r="G150" i="1"/>
  <c r="H150" i="1" s="1"/>
  <c r="I150" i="1" l="1"/>
  <c r="J150" i="1" s="1"/>
  <c r="L150" i="1" l="1"/>
  <c r="M150" i="1" l="1"/>
  <c r="K150" i="1"/>
  <c r="N150" i="1" s="1"/>
  <c r="Q150" i="1" l="1"/>
  <c r="O150" i="1" s="1"/>
  <c r="P151" i="1"/>
  <c r="G151" i="1"/>
  <c r="H151" i="1" l="1"/>
  <c r="I151" i="1" s="1"/>
  <c r="J151" i="1" l="1"/>
  <c r="L151" i="1" s="1"/>
  <c r="M151" i="1" s="1"/>
  <c r="K151" i="1" l="1"/>
  <c r="N151" i="1" s="1"/>
  <c r="Q151" i="1" l="1"/>
  <c r="O151" i="1" s="1"/>
  <c r="P152" i="1"/>
  <c r="G152" i="1"/>
  <c r="H152" i="1" l="1"/>
  <c r="I152" i="1" s="1"/>
  <c r="J152" i="1" l="1"/>
  <c r="L152" i="1" s="1"/>
  <c r="K152" i="1" l="1"/>
  <c r="N152" i="1" s="1"/>
  <c r="M152" i="1"/>
  <c r="Q152" i="1" l="1"/>
  <c r="O152" i="1" s="1"/>
  <c r="P153" i="1"/>
  <c r="G153" i="1"/>
  <c r="H153" i="1" l="1"/>
  <c r="I153" i="1" s="1"/>
  <c r="J153" i="1" l="1"/>
  <c r="L153" i="1" s="1"/>
  <c r="K153" i="1" l="1"/>
  <c r="N153" i="1" s="1"/>
  <c r="M153" i="1"/>
  <c r="G154" i="1" l="1"/>
  <c r="Q153" i="1"/>
  <c r="O153" i="1" s="1"/>
  <c r="P154" i="1"/>
  <c r="H154" i="1" l="1"/>
  <c r="I154" i="1" l="1"/>
  <c r="J154" i="1" s="1"/>
  <c r="L154" i="1" l="1"/>
  <c r="K154" i="1" s="1"/>
  <c r="N154" i="1" s="1"/>
  <c r="M154" i="1" l="1"/>
  <c r="Q154" i="1"/>
  <c r="P155" i="1"/>
  <c r="G155" i="1"/>
  <c r="O154" i="1" l="1"/>
  <c r="H155" i="1"/>
  <c r="I155" i="1" s="1"/>
  <c r="J155" i="1" l="1"/>
  <c r="L155" i="1" s="1"/>
  <c r="K155" i="1" l="1"/>
  <c r="N155" i="1" s="1"/>
  <c r="M155" i="1"/>
  <c r="Q155" i="1" l="1"/>
  <c r="O155" i="1" s="1"/>
  <c r="P156" i="1"/>
  <c r="G156" i="1"/>
  <c r="H156" i="1" l="1"/>
  <c r="I156" i="1" s="1"/>
  <c r="J156" i="1" l="1"/>
  <c r="L156" i="1" s="1"/>
  <c r="M156" i="1" l="1"/>
  <c r="K156" i="1"/>
  <c r="N156" i="1" s="1"/>
  <c r="G157" i="1" l="1"/>
  <c r="Q156" i="1"/>
  <c r="O156" i="1" s="1"/>
  <c r="P157" i="1"/>
  <c r="H157" i="1" l="1"/>
  <c r="I157" i="1" l="1"/>
  <c r="J157" i="1" s="1"/>
  <c r="L157" i="1" l="1"/>
  <c r="M157" i="1" s="1"/>
  <c r="K157" i="1" l="1"/>
  <c r="N157" i="1" s="1"/>
  <c r="G158" i="1" s="1"/>
  <c r="P158" i="1" l="1"/>
  <c r="Q157" i="1"/>
  <c r="O157" i="1" s="1"/>
  <c r="H158" i="1"/>
  <c r="I158" i="1" l="1"/>
  <c r="J158" i="1" s="1"/>
  <c r="L158" i="1" l="1"/>
  <c r="M158" i="1" l="1"/>
  <c r="K158" i="1"/>
  <c r="N158" i="1" s="1"/>
  <c r="Q158" i="1" l="1"/>
  <c r="O158" i="1" s="1"/>
  <c r="P159" i="1"/>
  <c r="G159" i="1"/>
  <c r="H159" i="1" s="1"/>
  <c r="I159" i="1" l="1"/>
  <c r="J159" i="1" s="1"/>
  <c r="L159" i="1" l="1"/>
  <c r="M159" i="1" l="1"/>
  <c r="K159" i="1"/>
  <c r="N159" i="1" s="1"/>
  <c r="Q159" i="1" l="1"/>
  <c r="O159" i="1" s="1"/>
  <c r="G160" i="1"/>
  <c r="P160" i="1"/>
  <c r="H160" i="1" l="1"/>
  <c r="I160" i="1" s="1"/>
  <c r="J160" i="1" l="1"/>
  <c r="L160" i="1" s="1"/>
  <c r="M160" i="1" s="1"/>
  <c r="K160" i="1" l="1"/>
  <c r="N160" i="1" s="1"/>
  <c r="Q160" i="1" l="1"/>
  <c r="O160" i="1" s="1"/>
  <c r="P161" i="1"/>
  <c r="G161" i="1"/>
  <c r="H161" i="1" l="1"/>
  <c r="I161" i="1" s="1"/>
  <c r="J161" i="1" l="1"/>
  <c r="L161" i="1" s="1"/>
  <c r="M161" i="1" l="1"/>
  <c r="K161" i="1"/>
  <c r="N161" i="1" s="1"/>
  <c r="G162" i="1" l="1"/>
  <c r="Q161" i="1"/>
  <c r="O161" i="1" s="1"/>
  <c r="P162" i="1"/>
  <c r="H162" i="1" l="1"/>
  <c r="I162" i="1" l="1"/>
  <c r="J162" i="1" s="1"/>
  <c r="L162" i="1" s="1"/>
  <c r="M162" i="1" l="1"/>
  <c r="K162" i="1"/>
  <c r="N162" i="1" s="1"/>
  <c r="Q162" i="1" l="1"/>
  <c r="O162" i="1" s="1"/>
  <c r="P163" i="1"/>
  <c r="G163" i="1"/>
  <c r="H163" i="1" l="1"/>
  <c r="I163" i="1" l="1"/>
  <c r="J163" i="1" s="1"/>
  <c r="L163" i="1" l="1"/>
  <c r="K163" i="1" s="1"/>
  <c r="N163" i="1" s="1"/>
  <c r="M163" i="1" l="1"/>
  <c r="Q163" i="1"/>
  <c r="P164" i="1"/>
  <c r="G164" i="1"/>
  <c r="O163" i="1" l="1"/>
  <c r="H164" i="1"/>
  <c r="I164" i="1" s="1"/>
  <c r="J164" i="1" l="1"/>
  <c r="L164" i="1" s="1"/>
  <c r="K164" i="1" l="1"/>
  <c r="N164" i="1" s="1"/>
  <c r="M164" i="1"/>
  <c r="Q164" i="1" l="1"/>
  <c r="O164" i="1" s="1"/>
  <c r="P165" i="1"/>
  <c r="G165" i="1"/>
  <c r="H165" i="1" l="1"/>
  <c r="I165" i="1" s="1"/>
  <c r="J165" i="1" l="1"/>
  <c r="L165" i="1" s="1"/>
  <c r="M165" i="1" s="1"/>
  <c r="K165" i="1" l="1"/>
  <c r="N165" i="1" s="1"/>
  <c r="Q165" i="1" l="1"/>
  <c r="O165" i="1" s="1"/>
  <c r="P166" i="1"/>
  <c r="G166" i="1"/>
  <c r="H166" i="1" l="1"/>
  <c r="I166" i="1" l="1"/>
  <c r="J166" i="1" s="1"/>
  <c r="L166" i="1" s="1"/>
  <c r="M166" i="1" s="1"/>
  <c r="K166" i="1" l="1"/>
  <c r="N166" i="1" s="1"/>
  <c r="Q166" i="1" l="1"/>
  <c r="O166" i="1" s="1"/>
  <c r="P167" i="1"/>
  <c r="G167" i="1"/>
  <c r="H167" i="1" l="1"/>
  <c r="I167" i="1" l="1"/>
  <c r="J167" i="1" s="1"/>
  <c r="L167" i="1" l="1"/>
  <c r="M167" i="1" s="1"/>
  <c r="K167" i="1" l="1"/>
  <c r="N167" i="1" s="1"/>
  <c r="G168" i="1" s="1"/>
  <c r="P168" i="1" l="1"/>
  <c r="Q167" i="1"/>
  <c r="O167" i="1" s="1"/>
  <c r="H168" i="1"/>
  <c r="I168" i="1" s="1"/>
  <c r="J168" i="1" l="1"/>
  <c r="L168" i="1" s="1"/>
  <c r="M168" i="1" l="1"/>
  <c r="K168" i="1"/>
  <c r="N168" i="1" s="1"/>
  <c r="P169" i="1" l="1"/>
  <c r="Q168" i="1"/>
  <c r="O168" i="1" s="1"/>
  <c r="G169" i="1"/>
  <c r="H169" i="1" l="1"/>
  <c r="I169" i="1" l="1"/>
  <c r="J169" i="1" s="1"/>
  <c r="L169" i="1" l="1"/>
  <c r="M169" i="1" s="1"/>
  <c r="K169" i="1" l="1"/>
  <c r="N169" i="1" s="1"/>
  <c r="G170" i="1" s="1"/>
  <c r="Q169" i="1" l="1"/>
  <c r="O169" i="1" s="1"/>
  <c r="P170" i="1"/>
  <c r="H170" i="1"/>
  <c r="I170" i="1" l="1"/>
  <c r="J170" i="1" s="1"/>
  <c r="L170" i="1" l="1"/>
  <c r="K170" i="1" s="1"/>
  <c r="N170" i="1" s="1"/>
  <c r="M170" i="1" l="1"/>
  <c r="Q170" i="1"/>
  <c r="P171" i="1"/>
  <c r="G171" i="1"/>
  <c r="O170" i="1" l="1"/>
  <c r="H171" i="1"/>
  <c r="I171" i="1" s="1"/>
  <c r="J171" i="1" l="1"/>
  <c r="L171" i="1" s="1"/>
  <c r="M171" i="1" s="1"/>
  <c r="K171" i="1" l="1"/>
  <c r="N171" i="1" s="1"/>
  <c r="G172" i="1" s="1"/>
  <c r="P172" i="1" l="1"/>
  <c r="Q171" i="1"/>
  <c r="O171" i="1" s="1"/>
  <c r="H172" i="1"/>
  <c r="I172" i="1" s="1"/>
  <c r="J172" i="1" l="1"/>
  <c r="L172" i="1" s="1"/>
  <c r="K172" i="1" s="1"/>
  <c r="N172" i="1" s="1"/>
  <c r="Q172" i="1" l="1"/>
  <c r="P173" i="1"/>
  <c r="M172" i="1"/>
  <c r="G173" i="1"/>
  <c r="H173" i="1" s="1"/>
  <c r="O172" i="1" l="1"/>
  <c r="I173" i="1"/>
  <c r="J173" i="1" s="1"/>
  <c r="L173" i="1" l="1"/>
  <c r="K173" i="1" l="1"/>
  <c r="N173" i="1" s="1"/>
  <c r="M173" i="1"/>
  <c r="Q173" i="1" l="1"/>
  <c r="O173" i="1" s="1"/>
  <c r="G174" i="1"/>
  <c r="H174" i="1" s="1"/>
  <c r="P174" i="1"/>
  <c r="I174" i="1" l="1"/>
  <c r="J174" i="1" s="1"/>
  <c r="L174" i="1" l="1"/>
  <c r="M174" i="1" l="1"/>
  <c r="K174" i="1"/>
  <c r="N174" i="1" s="1"/>
  <c r="Q174" i="1" l="1"/>
  <c r="O174" i="1" s="1"/>
  <c r="P175" i="1"/>
  <c r="G175" i="1"/>
  <c r="H175" i="1" l="1"/>
  <c r="I175" i="1" l="1"/>
  <c r="J175" i="1" s="1"/>
  <c r="L175" i="1" l="1"/>
  <c r="M175" i="1" l="1"/>
  <c r="K175" i="1"/>
  <c r="N175" i="1" s="1"/>
  <c r="Q175" i="1" l="1"/>
  <c r="O175" i="1" s="1"/>
  <c r="P176" i="1"/>
  <c r="G176" i="1"/>
  <c r="H176" i="1" l="1"/>
  <c r="I176" i="1" l="1"/>
  <c r="J176" i="1" s="1"/>
  <c r="L176" i="1" l="1"/>
  <c r="M176" i="1" s="1"/>
  <c r="K176" i="1" l="1"/>
  <c r="N176" i="1" s="1"/>
  <c r="G177" i="1" s="1"/>
  <c r="P177" i="1" l="1"/>
  <c r="Q176" i="1"/>
  <c r="O176" i="1" s="1"/>
  <c r="H177" i="1"/>
  <c r="I177" i="1" l="1"/>
  <c r="J177" i="1" s="1"/>
  <c r="L177" i="1" l="1"/>
  <c r="K177" i="1" l="1"/>
  <c r="N177" i="1" s="1"/>
  <c r="M177" i="1"/>
  <c r="Q177" i="1" l="1"/>
  <c r="O177" i="1" s="1"/>
  <c r="P178" i="1"/>
  <c r="G178" i="1"/>
  <c r="H178" i="1" s="1"/>
  <c r="I178" i="1" l="1"/>
  <c r="J178" i="1" s="1"/>
  <c r="L178" i="1" l="1"/>
  <c r="K178" i="1" l="1"/>
  <c r="N178" i="1" s="1"/>
  <c r="M178" i="1"/>
  <c r="Q178" i="1" l="1"/>
  <c r="O178" i="1" s="1"/>
  <c r="P179" i="1"/>
  <c r="G179" i="1"/>
  <c r="H179" i="1" l="1"/>
  <c r="I179" i="1" s="1"/>
  <c r="J179" i="1" l="1"/>
  <c r="L179" i="1" s="1"/>
  <c r="K179" i="1" s="1"/>
  <c r="N179" i="1" s="1"/>
  <c r="Q179" i="1" l="1"/>
  <c r="P180" i="1"/>
  <c r="M179" i="1"/>
  <c r="G180" i="1"/>
  <c r="O179" i="1" l="1"/>
  <c r="H180" i="1"/>
  <c r="I180" i="1" s="1"/>
  <c r="J180" i="1" l="1"/>
  <c r="L180" i="1" s="1"/>
  <c r="M180" i="1" l="1"/>
  <c r="K180" i="1"/>
  <c r="N180" i="1" s="1"/>
  <c r="Q180" i="1" l="1"/>
  <c r="O180" i="1" s="1"/>
  <c r="P181" i="1"/>
  <c r="G181" i="1"/>
  <c r="H181" i="1" l="1"/>
  <c r="I181" i="1" s="1"/>
  <c r="J181" i="1" l="1"/>
  <c r="L181" i="1" s="1"/>
  <c r="K181" i="1" s="1"/>
  <c r="N181" i="1" s="1"/>
  <c r="Q181" i="1" l="1"/>
  <c r="P182" i="1"/>
  <c r="G182" i="1"/>
  <c r="H182" i="1" s="1"/>
  <c r="M181" i="1"/>
  <c r="O181" i="1" l="1"/>
  <c r="I182" i="1"/>
  <c r="J182" i="1" s="1"/>
  <c r="L182" i="1" s="1"/>
  <c r="M182" i="1" s="1"/>
  <c r="K182" i="1" l="1"/>
  <c r="N182" i="1" s="1"/>
  <c r="Q182" i="1" l="1"/>
  <c r="O182" i="1" s="1"/>
  <c r="P183" i="1"/>
  <c r="G183" i="1"/>
  <c r="H183" i="1" l="1"/>
  <c r="I183" i="1" l="1"/>
  <c r="J183" i="1" s="1"/>
  <c r="L183" i="1" l="1"/>
  <c r="K183" i="1" l="1"/>
  <c r="N183" i="1" s="1"/>
  <c r="M183" i="1"/>
  <c r="P184" i="1" l="1"/>
  <c r="Q183" i="1"/>
  <c r="O183" i="1" s="1"/>
  <c r="G184" i="1"/>
  <c r="H184" i="1" l="1"/>
  <c r="I184" i="1" s="1"/>
  <c r="J184" i="1" l="1"/>
  <c r="L184" i="1" s="1"/>
  <c r="K184" i="1" s="1"/>
  <c r="N184" i="1" s="1"/>
  <c r="Q184" i="1" l="1"/>
  <c r="P185" i="1"/>
  <c r="G185" i="1"/>
  <c r="H185" i="1" s="1"/>
  <c r="M184" i="1"/>
  <c r="I185" i="1" l="1"/>
  <c r="J185" i="1" s="1"/>
  <c r="O184" i="1"/>
  <c r="L185" i="1" l="1"/>
  <c r="M185" i="1" l="1"/>
  <c r="K185" i="1"/>
  <c r="N185" i="1" s="1"/>
  <c r="Q185" i="1" l="1"/>
  <c r="O185" i="1" s="1"/>
  <c r="G186" i="1"/>
  <c r="P186" i="1"/>
  <c r="H186" i="1" l="1"/>
  <c r="I186" i="1" s="1"/>
  <c r="J186" i="1" l="1"/>
  <c r="L186" i="1" s="1"/>
  <c r="K186" i="1" l="1"/>
  <c r="N186" i="1" s="1"/>
  <c r="M186" i="1"/>
  <c r="Q186" i="1" l="1"/>
  <c r="O186" i="1" s="1"/>
  <c r="P187" i="1"/>
  <c r="G187" i="1"/>
  <c r="H187" i="1" s="1"/>
  <c r="I187" i="1" l="1"/>
  <c r="J187" i="1" s="1"/>
  <c r="L187" i="1" l="1"/>
  <c r="K187" i="1" l="1"/>
  <c r="N187" i="1" s="1"/>
  <c r="M187" i="1"/>
  <c r="Q187" i="1" l="1"/>
  <c r="O187" i="1" s="1"/>
  <c r="G188" i="1"/>
  <c r="P188" i="1"/>
  <c r="H188" i="1" l="1"/>
  <c r="I188" i="1" l="1"/>
  <c r="J188" i="1" s="1"/>
  <c r="L188" i="1" l="1"/>
  <c r="M188" i="1" s="1"/>
  <c r="K188" i="1" l="1"/>
  <c r="N188" i="1" s="1"/>
  <c r="G189" i="1" s="1"/>
  <c r="Q188" i="1" l="1"/>
  <c r="O188" i="1" s="1"/>
  <c r="P189" i="1"/>
  <c r="H189" i="1"/>
  <c r="I189" i="1" l="1"/>
  <c r="J189" i="1" s="1"/>
  <c r="L189" i="1" l="1"/>
  <c r="M189" i="1" l="1"/>
  <c r="K189" i="1"/>
  <c r="N189" i="1" s="1"/>
  <c r="Q189" i="1" l="1"/>
  <c r="O189" i="1" s="1"/>
  <c r="P190" i="1"/>
  <c r="G190" i="1"/>
  <c r="H190" i="1" l="1"/>
  <c r="I190" i="1" s="1"/>
  <c r="J190" i="1" l="1"/>
  <c r="L190" i="1" s="1"/>
  <c r="M190" i="1" s="1"/>
  <c r="K190" i="1" l="1"/>
  <c r="N190" i="1" s="1"/>
  <c r="Q190" i="1" l="1"/>
  <c r="O190" i="1" s="1"/>
  <c r="P191" i="1"/>
  <c r="G191" i="1"/>
  <c r="H191" i="1" l="1"/>
  <c r="I191" i="1" l="1"/>
  <c r="J191" i="1" s="1"/>
  <c r="L191" i="1" s="1"/>
  <c r="M191" i="1" l="1"/>
  <c r="K191" i="1"/>
  <c r="N191" i="1" s="1"/>
  <c r="Q191" i="1" l="1"/>
  <c r="O191" i="1" s="1"/>
  <c r="P192" i="1"/>
  <c r="G192" i="1"/>
  <c r="H192" i="1" s="1"/>
  <c r="I192" i="1" l="1"/>
  <c r="J192" i="1" s="1"/>
  <c r="L192" i="1" l="1"/>
  <c r="K192" i="1" l="1"/>
  <c r="N192" i="1" s="1"/>
  <c r="M192" i="1"/>
  <c r="Q192" i="1" l="1"/>
  <c r="O192" i="1" s="1"/>
  <c r="P193" i="1"/>
  <c r="G193" i="1"/>
  <c r="H193" i="1" s="1"/>
  <c r="I193" i="1" l="1"/>
  <c r="J193" i="1" s="1"/>
  <c r="L193" i="1" l="1"/>
  <c r="K193" i="1" l="1"/>
  <c r="N193" i="1" s="1"/>
  <c r="M193" i="1"/>
  <c r="Q193" i="1" l="1"/>
  <c r="O193" i="1" s="1"/>
  <c r="G194" i="1"/>
  <c r="P194" i="1"/>
  <c r="H194" i="1" l="1"/>
  <c r="I194" i="1" s="1"/>
  <c r="J194" i="1" l="1"/>
  <c r="L194" i="1" s="1"/>
  <c r="K194" i="1" s="1"/>
  <c r="N194" i="1" s="1"/>
  <c r="Q194" i="1" l="1"/>
  <c r="P195" i="1"/>
  <c r="M194" i="1"/>
  <c r="G195" i="1"/>
  <c r="H195" i="1" s="1"/>
  <c r="O194" i="1" l="1"/>
  <c r="I195" i="1"/>
  <c r="J195" i="1" s="1"/>
  <c r="L195" i="1" l="1"/>
  <c r="K195" i="1" s="1"/>
  <c r="N195" i="1" s="1"/>
  <c r="M195" i="1" l="1"/>
  <c r="Q195" i="1"/>
  <c r="P196" i="1"/>
  <c r="G196" i="1"/>
  <c r="O195" i="1" l="1"/>
  <c r="H196" i="1"/>
  <c r="I196" i="1" s="1"/>
  <c r="J196" i="1" l="1"/>
  <c r="L196" i="1" s="1"/>
  <c r="M196" i="1" s="1"/>
  <c r="K196" i="1" l="1"/>
  <c r="N196" i="1" s="1"/>
  <c r="Q196" i="1" l="1"/>
  <c r="O196" i="1" s="1"/>
  <c r="P197" i="1"/>
  <c r="G197" i="1"/>
  <c r="H197" i="1" l="1"/>
  <c r="I197" i="1" l="1"/>
  <c r="J197" i="1" s="1"/>
  <c r="L197" i="1" s="1"/>
  <c r="M197" i="1" s="1"/>
  <c r="K197" i="1" l="1"/>
  <c r="N197" i="1" s="1"/>
  <c r="Q197" i="1" l="1"/>
  <c r="O197" i="1" s="1"/>
  <c r="P198" i="1"/>
  <c r="G198" i="1"/>
  <c r="H198" i="1" s="1"/>
  <c r="I198" i="1" l="1"/>
  <c r="J198" i="1" s="1"/>
  <c r="L198" i="1" l="1"/>
  <c r="M198" i="1" l="1"/>
  <c r="K198" i="1"/>
  <c r="N198" i="1" s="1"/>
  <c r="Q198" i="1" l="1"/>
  <c r="O198" i="1" s="1"/>
  <c r="G199" i="1"/>
  <c r="P199" i="1"/>
  <c r="H199" i="1" l="1"/>
  <c r="I199" i="1" s="1"/>
  <c r="J199" i="1" l="1"/>
  <c r="L199" i="1" s="1"/>
  <c r="M199" i="1" s="1"/>
  <c r="K199" i="1" l="1"/>
  <c r="N199" i="1" s="1"/>
  <c r="Q199" i="1" l="1"/>
  <c r="O199" i="1" s="1"/>
  <c r="P200" i="1"/>
  <c r="G200" i="1"/>
  <c r="H200" i="1" l="1"/>
  <c r="I200" i="1" s="1"/>
  <c r="J200" i="1" l="1"/>
  <c r="L200" i="1" s="1"/>
  <c r="M200" i="1" s="1"/>
  <c r="K200" i="1" l="1"/>
  <c r="N200" i="1" s="1"/>
  <c r="Q200" i="1" l="1"/>
  <c r="O200" i="1" s="1"/>
  <c r="P201" i="1"/>
  <c r="G201" i="1"/>
  <c r="H201" i="1" l="1"/>
  <c r="I201" i="1" s="1"/>
  <c r="J201" i="1" l="1"/>
  <c r="L201" i="1" s="1"/>
  <c r="M201" i="1" l="1"/>
  <c r="K201" i="1"/>
  <c r="N201" i="1" s="1"/>
  <c r="Q201" i="1" l="1"/>
  <c r="O201" i="1" s="1"/>
  <c r="P202" i="1"/>
  <c r="G202" i="1"/>
  <c r="H202" i="1" s="1"/>
  <c r="I202" i="1" l="1"/>
  <c r="J202" i="1" s="1"/>
  <c r="L202" i="1" l="1"/>
  <c r="K202" i="1" l="1"/>
  <c r="N202" i="1" s="1"/>
  <c r="M202" i="1"/>
  <c r="Q202" i="1" l="1"/>
  <c r="O202" i="1" s="1"/>
  <c r="P203" i="1"/>
  <c r="G203" i="1"/>
  <c r="H203" i="1" l="1"/>
  <c r="I203" i="1" l="1"/>
  <c r="J203" i="1" s="1"/>
  <c r="L203" i="1" l="1"/>
  <c r="K203" i="1" l="1"/>
  <c r="N203" i="1" s="1"/>
  <c r="M203" i="1"/>
  <c r="Q203" i="1" l="1"/>
  <c r="O203" i="1" s="1"/>
  <c r="P204" i="1"/>
  <c r="G204" i="1"/>
  <c r="H204" i="1" l="1"/>
  <c r="I204" i="1" s="1"/>
  <c r="J204" i="1" l="1"/>
  <c r="L204" i="1" s="1"/>
  <c r="M204" i="1" l="1"/>
  <c r="K204" i="1"/>
  <c r="N204" i="1" s="1"/>
  <c r="G205" i="1" l="1"/>
  <c r="Q204" i="1"/>
  <c r="O204" i="1" s="1"/>
  <c r="P205" i="1"/>
  <c r="H205" i="1" l="1"/>
  <c r="I205" i="1" l="1"/>
  <c r="J205" i="1" s="1"/>
  <c r="L205" i="1" l="1"/>
  <c r="M205" i="1" l="1"/>
  <c r="K205" i="1"/>
  <c r="N205" i="1" s="1"/>
  <c r="Q205" i="1" l="1"/>
  <c r="O205" i="1" s="1"/>
  <c r="P206" i="1"/>
  <c r="G206" i="1"/>
  <c r="H206" i="1" l="1"/>
  <c r="I206" i="1" s="1"/>
  <c r="J206" i="1" l="1"/>
  <c r="L206" i="1" s="1"/>
  <c r="K206" i="1" l="1"/>
  <c r="N206" i="1" s="1"/>
  <c r="M206" i="1"/>
  <c r="G207" i="1" l="1"/>
  <c r="Q206" i="1"/>
  <c r="O206" i="1" s="1"/>
  <c r="P207" i="1"/>
  <c r="H207" i="1" l="1"/>
  <c r="I207" i="1" l="1"/>
  <c r="J207" i="1" s="1"/>
  <c r="L207" i="1" l="1"/>
  <c r="K207" i="1" s="1"/>
  <c r="N207" i="1" s="1"/>
  <c r="M207" i="1" l="1"/>
  <c r="Q207" i="1"/>
  <c r="P208" i="1"/>
  <c r="G208" i="1"/>
  <c r="H208" i="1" s="1"/>
  <c r="O207" i="1" l="1"/>
  <c r="I208" i="1"/>
  <c r="J208" i="1" s="1"/>
  <c r="L208" i="1" l="1"/>
  <c r="M208" i="1" l="1"/>
  <c r="K208" i="1"/>
  <c r="N208" i="1" s="1"/>
  <c r="Q208" i="1" l="1"/>
  <c r="O208" i="1" s="1"/>
  <c r="P209" i="1"/>
  <c r="G209" i="1"/>
  <c r="H209" i="1" l="1"/>
  <c r="I209" i="1" l="1"/>
  <c r="J209" i="1" s="1"/>
  <c r="L209" i="1" l="1"/>
  <c r="K209" i="1" s="1"/>
  <c r="N209" i="1" s="1"/>
  <c r="M209" i="1" l="1"/>
  <c r="Q209" i="1"/>
  <c r="P210" i="1"/>
  <c r="G210" i="1"/>
  <c r="O209" i="1" l="1"/>
  <c r="H210" i="1"/>
  <c r="I210" i="1" s="1"/>
  <c r="J210" i="1" s="1"/>
  <c r="L210" i="1" s="1"/>
  <c r="M210" i="1" l="1"/>
  <c r="K210" i="1"/>
  <c r="N210" i="1" s="1"/>
  <c r="G211" i="1" s="1"/>
  <c r="H211" i="1" l="1"/>
  <c r="P211" i="1"/>
  <c r="Q210" i="1"/>
  <c r="O210" i="1" s="1"/>
  <c r="I211" i="1" l="1"/>
  <c r="J211" i="1" s="1"/>
  <c r="L211" i="1" l="1"/>
  <c r="K211" i="1" s="1"/>
  <c r="N211" i="1" s="1"/>
  <c r="M211" i="1" l="1"/>
  <c r="Q211" i="1"/>
  <c r="P212" i="1"/>
  <c r="G212" i="1"/>
  <c r="H212" i="1" s="1"/>
  <c r="O211" i="1" l="1"/>
  <c r="I212" i="1"/>
  <c r="J212" i="1" s="1"/>
  <c r="L212" i="1" l="1"/>
  <c r="K212" i="1" l="1"/>
  <c r="N212" i="1" s="1"/>
  <c r="M212" i="1"/>
  <c r="Q212" i="1" l="1"/>
  <c r="O212" i="1" s="1"/>
  <c r="P213" i="1"/>
  <c r="G213" i="1"/>
  <c r="H213" i="1" l="1"/>
  <c r="I213" i="1" s="1"/>
  <c r="J213" i="1" l="1"/>
  <c r="L213" i="1" s="1"/>
  <c r="M213" i="1" l="1"/>
  <c r="K213" i="1"/>
  <c r="N213" i="1" s="1"/>
  <c r="Q213" i="1" l="1"/>
  <c r="O213" i="1" s="1"/>
  <c r="P214" i="1"/>
  <c r="G214" i="1"/>
  <c r="H214" i="1" l="1"/>
  <c r="I214" i="1" l="1"/>
  <c r="J214" i="1" s="1"/>
  <c r="L214" i="1" l="1"/>
  <c r="K214" i="1" s="1"/>
  <c r="N214" i="1" s="1"/>
  <c r="M214" i="1" l="1"/>
  <c r="Q214" i="1"/>
  <c r="P215" i="1"/>
  <c r="G215" i="1"/>
  <c r="H215" i="1" s="1"/>
  <c r="O214" i="1" l="1"/>
  <c r="I215" i="1"/>
  <c r="J215" i="1" s="1"/>
  <c r="L215" i="1" l="1"/>
  <c r="M215" i="1" l="1"/>
  <c r="K215" i="1"/>
  <c r="N215" i="1" s="1"/>
  <c r="Q215" i="1" l="1"/>
  <c r="O215" i="1" s="1"/>
  <c r="G216" i="1"/>
  <c r="H216" i="1" s="1"/>
  <c r="P216" i="1"/>
  <c r="I216" i="1" l="1"/>
  <c r="J216" i="1" s="1"/>
  <c r="L216" i="1" l="1"/>
  <c r="K216" i="1" l="1"/>
  <c r="N216" i="1" s="1"/>
  <c r="M216" i="1"/>
  <c r="Q216" i="1" l="1"/>
  <c r="O216" i="1" s="1"/>
  <c r="G217" i="1"/>
  <c r="H217" i="1" s="1"/>
  <c r="P217" i="1"/>
  <c r="I217" i="1" l="1"/>
  <c r="J217" i="1" s="1"/>
  <c r="L217" i="1" l="1"/>
  <c r="M217" i="1" l="1"/>
  <c r="K217" i="1"/>
  <c r="N217" i="1" s="1"/>
  <c r="Q217" i="1" l="1"/>
  <c r="O217" i="1" s="1"/>
  <c r="G218" i="1"/>
  <c r="P218" i="1"/>
  <c r="H218" i="1" l="1"/>
  <c r="I218" i="1" l="1"/>
  <c r="J218" i="1" s="1"/>
  <c r="L218" i="1" l="1"/>
  <c r="M218" i="1" s="1"/>
  <c r="K218" i="1" l="1"/>
  <c r="N218" i="1" s="1"/>
  <c r="G219" i="1" s="1"/>
  <c r="P219" i="1" l="1"/>
  <c r="Q218" i="1"/>
  <c r="O218" i="1" s="1"/>
  <c r="H219" i="1"/>
  <c r="I219" i="1" s="1"/>
  <c r="J219" i="1" l="1"/>
  <c r="L219" i="1" s="1"/>
  <c r="K219" i="1" l="1"/>
  <c r="N219" i="1" s="1"/>
  <c r="M219" i="1"/>
  <c r="Q219" i="1" l="1"/>
  <c r="O219" i="1" s="1"/>
  <c r="P220" i="1"/>
  <c r="G220" i="1"/>
  <c r="H220" i="1" s="1"/>
  <c r="I220" i="1" l="1"/>
  <c r="J220" i="1" s="1"/>
  <c r="L220" i="1" l="1"/>
  <c r="M220" i="1" l="1"/>
  <c r="K220" i="1"/>
  <c r="N220" i="1" s="1"/>
  <c r="Q220" i="1" l="1"/>
  <c r="O220" i="1" s="1"/>
  <c r="P221" i="1"/>
  <c r="G221" i="1"/>
  <c r="H221" i="1" l="1"/>
  <c r="I221" i="1" s="1"/>
  <c r="J221" i="1" l="1"/>
  <c r="L221" i="1" s="1"/>
  <c r="M221" i="1" l="1"/>
  <c r="K221" i="1"/>
  <c r="N221" i="1" s="1"/>
  <c r="Q221" i="1" l="1"/>
  <c r="O221" i="1" s="1"/>
  <c r="P222" i="1"/>
  <c r="G222" i="1"/>
  <c r="H222" i="1" l="1"/>
  <c r="I222" i="1" s="1"/>
  <c r="J222" i="1" l="1"/>
  <c r="L222" i="1" s="1"/>
  <c r="K222" i="1" l="1"/>
  <c r="N222" i="1" s="1"/>
  <c r="M222" i="1"/>
  <c r="Q222" i="1" l="1"/>
  <c r="O222" i="1" s="1"/>
  <c r="P223" i="1"/>
  <c r="G223" i="1"/>
  <c r="H223" i="1" l="1"/>
  <c r="I223" i="1" l="1"/>
  <c r="J223" i="1" s="1"/>
  <c r="L223" i="1" l="1"/>
  <c r="K223" i="1" l="1"/>
  <c r="M223" i="1"/>
  <c r="N223" i="1" l="1"/>
  <c r="Q223" i="1" l="1"/>
  <c r="O223" i="1" s="1"/>
  <c r="P224" i="1"/>
  <c r="G224" i="1"/>
  <c r="H224" i="1" l="1"/>
  <c r="I224" i="1" l="1"/>
  <c r="J224" i="1" s="1"/>
  <c r="L224" i="1" l="1"/>
  <c r="M224" i="1" s="1"/>
  <c r="K224" i="1" l="1"/>
  <c r="N224" i="1" s="1"/>
  <c r="Q224" i="1" l="1"/>
  <c r="O224" i="1" s="1"/>
  <c r="P225" i="1"/>
  <c r="G225" i="1"/>
  <c r="H225" i="1" l="1"/>
  <c r="I225" i="1" l="1"/>
  <c r="J225" i="1" s="1"/>
  <c r="L225" i="1" l="1"/>
  <c r="M225" i="1" s="1"/>
  <c r="K225" i="1" l="1"/>
  <c r="N225" i="1" s="1"/>
  <c r="Q225" i="1" l="1"/>
  <c r="O225" i="1" s="1"/>
  <c r="P226" i="1"/>
  <c r="G226" i="1"/>
  <c r="H226" i="1" l="1"/>
  <c r="I226" i="1" s="1"/>
  <c r="J226" i="1" l="1"/>
  <c r="L226" i="1" s="1"/>
  <c r="M226" i="1" l="1"/>
  <c r="K226" i="1"/>
  <c r="N226" i="1" l="1"/>
  <c r="Q226" i="1" l="1"/>
  <c r="O226" i="1" s="1"/>
  <c r="P227" i="1"/>
  <c r="G227" i="1"/>
  <c r="H227" i="1" l="1"/>
  <c r="I227" i="1" s="1"/>
  <c r="J227" i="1" s="1"/>
  <c r="L227" i="1" s="1"/>
  <c r="K227" i="1" s="1"/>
  <c r="N227" i="1" l="1"/>
  <c r="M227" i="1"/>
  <c r="Q227" i="1" l="1"/>
  <c r="O227" i="1" s="1"/>
  <c r="P228" i="1"/>
  <c r="G228" i="1"/>
  <c r="H228" i="1" l="1"/>
  <c r="I228" i="1" l="1"/>
  <c r="J228" i="1" s="1"/>
  <c r="L228" i="1" l="1"/>
  <c r="K228" i="1" s="1"/>
  <c r="N228" i="1" s="1"/>
  <c r="M228" i="1" l="1"/>
  <c r="Q228" i="1"/>
  <c r="P229" i="1"/>
  <c r="G229" i="1"/>
  <c r="O228" i="1" l="1"/>
  <c r="H229" i="1"/>
  <c r="I229" i="1" s="1"/>
  <c r="J229" i="1" l="1"/>
  <c r="L229" i="1" s="1"/>
  <c r="K229" i="1" s="1"/>
  <c r="N229" i="1" s="1"/>
  <c r="Q229" i="1" l="1"/>
  <c r="P230" i="1"/>
  <c r="M229" i="1"/>
  <c r="G230" i="1"/>
  <c r="H230" i="1" s="1"/>
  <c r="O229" i="1" l="1"/>
  <c r="I230" i="1"/>
  <c r="J230" i="1" s="1"/>
  <c r="L230" i="1" l="1"/>
  <c r="K230" i="1" l="1"/>
  <c r="M230" i="1"/>
  <c r="N6" i="1" s="1"/>
  <c r="N8" i="1" l="1"/>
  <c r="N230" i="1"/>
  <c r="N12" i="1" s="1"/>
  <c r="Q230" i="1" l="1"/>
  <c r="O230" i="1" s="1"/>
  <c r="N7" i="1"/>
  <c r="N10" i="1" l="1"/>
  <c r="N9" i="1"/>
  <c r="N11" i="1" s="1"/>
  <c r="N13" i="1" s="1"/>
</calcChain>
</file>

<file path=xl/sharedStrings.xml><?xml version="1.0" encoding="utf-8"?>
<sst xmlns="http://schemas.openxmlformats.org/spreadsheetml/2006/main" count="58" uniqueCount="56">
  <si>
    <t>Press F9 to run</t>
  </si>
  <si>
    <t>General parameters</t>
  </si>
  <si>
    <t>Martingale parameters</t>
  </si>
  <si>
    <t>Simulation Result</t>
  </si>
  <si>
    <t>Initial spot</t>
  </si>
  <si>
    <t>Multiplier (2 for double down)</t>
  </si>
  <si>
    <t>Worst Drawdown</t>
  </si>
  <si>
    <t>Average spread pips</t>
  </si>
  <si>
    <t>MA15 deviation (pips)</t>
  </si>
  <si>
    <t>Total Realized P&amp;L</t>
  </si>
  <si>
    <t>Lot size</t>
  </si>
  <si>
    <t>Take profit target (pips)</t>
  </si>
  <si>
    <t>Remaining Float P&amp;L</t>
  </si>
  <si>
    <t>Tick size</t>
  </si>
  <si>
    <t>Stop loss (pips)</t>
  </si>
  <si>
    <t>Profit</t>
  </si>
  <si>
    <t>Volatility</t>
  </si>
  <si>
    <t>Start balance ($)</t>
  </si>
  <si>
    <t>End balance</t>
  </si>
  <si>
    <t>Bullishness</t>
  </si>
  <si>
    <t>Drawdown limit (%)</t>
  </si>
  <si>
    <t>Return on equity</t>
  </si>
  <si>
    <t>Trade direction</t>
  </si>
  <si>
    <t>Long/Short</t>
  </si>
  <si>
    <t>Quote</t>
  </si>
  <si>
    <t>Trade indicator</t>
  </si>
  <si>
    <t>Trade detail</t>
  </si>
  <si>
    <t>P&amp;L</t>
  </si>
  <si>
    <t>Tick</t>
  </si>
  <si>
    <t>Mid</t>
  </si>
  <si>
    <t>Buy</t>
  </si>
  <si>
    <t xml:space="preserve">Sell </t>
  </si>
  <si>
    <t>MA 15</t>
  </si>
  <si>
    <t>15MA Dev.</t>
  </si>
  <si>
    <t>Order</t>
  </si>
  <si>
    <t>Lots</t>
  </si>
  <si>
    <t>Position</t>
  </si>
  <si>
    <t>Avg Entry</t>
  </si>
  <si>
    <t>Close</t>
  </si>
  <si>
    <t>P&amp;L/Lot</t>
  </si>
  <si>
    <t>Floating P&amp;L</t>
  </si>
  <si>
    <t>Realized P&amp;L $</t>
  </si>
  <si>
    <t>Float Bal.</t>
  </si>
  <si>
    <t>D.Lim</t>
  </si>
  <si>
    <t>Calculate lot sizes and predicted drawdowns</t>
  </si>
  <si>
    <t>Lot size (standard lots)</t>
  </si>
  <si>
    <t>Avg. pips/lot</t>
  </si>
  <si>
    <t>Lots traded</t>
  </si>
  <si>
    <t>Martingale Trading Simulation</t>
  </si>
  <si>
    <t>http://forexop.com</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</si>
  <si>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</si>
  <si>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</si>
  <si>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</si>
  <si>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Maximum position size</t>
  </si>
  <si>
    <t>Max stop levels (double down)</t>
  </si>
  <si>
    <t>Biggest loss (pips)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</si>
</sst>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
    <numFmt numFmtId="165" formatCode="[$$-409]#,##0.00;[Red]\-[$$-409]#,##0.00"/>
    <numFmt numFmtId="166" formatCode="[$$-409]#,##0;[Red]\-[$$-409]#,##0"/>
    <numFmt numFmtId="167" formatCode="0.0%"/>
    <numFmt numFmtId="168" formatCode="0.00%;[Red]\-0.00%"/>
    <numFmt numFmtId="169" formatCode="0.0"/>
    <numFmt numFmtId="170" formatCode="#,##0.0_ ;[Red]\-#,##0.0\ "/>
  </numFmts>
  <fonts count="20">
    <font>
      <sz val="10"/>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
      <b/>
      <sz val="10"/>
      <color indexed="53"/>
      <name val="Arial"/>
      <family val="2"/>
    </font>
    <font>
      <sz val="10"/>
      <color indexed="53"/>
      <name val="Arial"/>
      <family val="2"/>
    </font>
    <font>
      <b/>
      <i/>
      <sz val="10"/>
      <name val="Arial"/>
      <family val="2"/>
    </font>
    <font>
      <b/>
      <sz val="10"/>
      <name val="Arial"/>
      <family val="2"/>
    </font>
    <font>
      <sz val="10"/>
      <color indexed="62"/>
      <name val="Arial"/>
      <family val="2"/>
    </font>
    <font>
      <sz val="10"/>
      <color indexed="55"/>
      <name val="Arial"/>
      <family val="2"/>
    </font>
    <font>
      <sz val="10"/>
      <color indexed="8"/>
      <name val="Arial"/>
      <family val="2"/>
    </font>
    <font>
      <b/>
      <sz val="10"/>
      <color indexed="63"/>
      <name val="Arial"/>
      <family val="2"/>
    </font>
    <font>
      <b/>
      <sz val="20"/>
      <color indexed="53"/>
      <name val="Arial"/>
      <family val="2"/>
    </font>
    <font>
      <u/>
      <sz val="10"/>
      <color theme="0" tint="-0.14996795556505021"/>
      <name val="Arial"/>
      <family val="2"/>
    </font>
    <font>
      <u/>
      <sz val="10"/>
      <color theme="9"/>
      <name val="Arial"/>
      <family val="2"/>
    </font>
    <font>
      <sz val="10"/>
      <name val="Arial"/>
      <family val="2"/>
    </font>
    <font>
      <sz val="22"/>
      <name val="Arial"/>
      <family val="2"/>
    </font>
    <font>
      <b/>
      <sz val="16"/>
      <name val="Arial"/>
      <family val="2"/>
    </font>
  </fonts>
  <fills count="16">
    <fill>
      <patternFill patternType="none"/>
    </fill>
    <fill>
      <patternFill patternType="gray125"/>
    </fill>
    <fill>
      <patternFill patternType="solid">
        <fgColor indexed="25"/>
        <bgColor indexed="60"/>
      </patternFill>
    </fill>
    <fill>
      <patternFill patternType="solid">
        <fgColor indexed="11"/>
        <bgColor indexed="57"/>
      </patternFill>
    </fill>
    <fill>
      <patternFill patternType="solid">
        <fgColor indexed="8"/>
        <bgColor indexed="58"/>
      </patternFill>
    </fill>
    <fill>
      <patternFill patternType="solid">
        <fgColor indexed="31"/>
        <bgColor indexed="9"/>
      </patternFill>
    </fill>
    <fill>
      <patternFill patternType="solid">
        <fgColor indexed="47"/>
        <bgColor indexed="31"/>
      </patternFill>
    </fill>
    <fill>
      <patternFill patternType="solid">
        <fgColor theme="1" tint="0.34998626667073579"/>
        <bgColor theme="1" tint="0.499984740745262"/>
      </patternFill>
    </fill>
    <fill>
      <patternFill patternType="solid">
        <fgColor theme="1" tint="0.34998626667073579"/>
        <bgColor indexed="58"/>
      </patternFill>
    </fill>
    <fill>
      <patternFill patternType="solid">
        <fgColor rgb="FFFFC000"/>
        <bgColor indexed="60"/>
      </patternFill>
    </fill>
    <fill>
      <patternFill patternType="solid">
        <fgColor rgb="FFFFC000"/>
        <bgColor indexed="64"/>
      </patternFill>
    </fill>
    <fill>
      <patternFill patternType="solid">
        <fgColor theme="1"/>
        <bgColor indexed="58"/>
      </patternFill>
    </fill>
    <fill>
      <patternFill patternType="solid">
        <fgColor theme="1"/>
        <bgColor indexed="64"/>
      </patternFill>
    </fill>
    <fill>
      <patternFill patternType="solid">
        <fgColor rgb="FFFFFF00"/>
        <bgColor indexed="31"/>
      </patternFill>
    </fill>
    <fill>
      <patternFill patternType="solid">
        <fgColor theme="6" tint="0.59999389629810485"/>
        <bgColor indexed="58"/>
      </patternFill>
    </fill>
    <fill>
      <patternFill patternType="solid">
        <fgColor rgb="FFFFFF00"/>
        <bgColor indexed="64"/>
      </patternFill>
    </fill>
  </fills>
  <borders count="1">
    <border>
      <left/>
      <right/>
      <top/>
      <bottom/>
      <diagonal/>
    </border>
  </borders>
  <cellStyleXfs count="10">
    <xf numFmtId="0" fontId="0" fillId="0" borderId="0"/>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 fillId="2" borderId="0" applyNumberFormat="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7" fillId="0" borderId="0"/>
  </cellStyleXfs>
  <cellXfs count="52">
    <xf numFmtId="0" fontId="0" fillId="0" borderId="0" xfId="0"/>
    <xf numFmtId="0" fontId="14" fillId="4" borderId="0" xfId="0" applyFont="1" applyFill="1" applyProtection="1">
      <protection hidden="1"/>
    </xf>
    <xf numFmtId="0" fontId="7" fillId="4" borderId="0" xfId="0" applyFont="1" applyFill="1" applyProtection="1">
      <protection hidden="1"/>
    </xf>
    <xf numFmtId="0" fontId="6" fillId="4" borderId="0" xfId="0" applyFont="1" applyFill="1" applyProtection="1">
      <protection hidden="1"/>
    </xf>
    <xf numFmtId="0" fontId="0" fillId="0" borderId="0" xfId="0" applyProtection="1">
      <protection hidden="1"/>
    </xf>
    <xf numFmtId="0" fontId="6" fillId="4" borderId="0" xfId="0" applyFont="1" applyFill="1" applyAlignment="1" applyProtection="1">
      <alignment horizontal="left"/>
      <protection hidden="1"/>
    </xf>
    <xf numFmtId="165" fontId="9" fillId="0" borderId="0" xfId="0" applyNumberFormat="1" applyFont="1" applyProtection="1">
      <protection hidden="1"/>
    </xf>
    <xf numFmtId="166" fontId="9" fillId="0" borderId="0" xfId="0" applyNumberFormat="1" applyFont="1" applyProtection="1">
      <protection hidden="1"/>
    </xf>
    <xf numFmtId="168" fontId="9" fillId="0" borderId="0" xfId="0" applyNumberFormat="1" applyFont="1" applyProtection="1">
      <protection hidden="1"/>
    </xf>
    <xf numFmtId="0" fontId="10" fillId="0" borderId="0" xfId="0" applyFont="1" applyProtection="1">
      <protection hidden="1"/>
    </xf>
    <xf numFmtId="0" fontId="11" fillId="0" borderId="0" xfId="0" applyFont="1" applyProtection="1">
      <protection hidden="1"/>
    </xf>
    <xf numFmtId="164" fontId="11" fillId="0" borderId="0" xfId="0" applyNumberFormat="1" applyFont="1" applyProtection="1">
      <protection hidden="1"/>
    </xf>
    <xf numFmtId="164" fontId="11" fillId="5" borderId="0" xfId="0" applyNumberFormat="1" applyFont="1" applyFill="1" applyProtection="1">
      <protection hidden="1"/>
    </xf>
    <xf numFmtId="0" fontId="0" fillId="5" borderId="0" xfId="0" applyFill="1" applyProtection="1">
      <protection hidden="1"/>
    </xf>
    <xf numFmtId="164" fontId="0" fillId="0" borderId="0" xfId="0" applyNumberFormat="1" applyProtection="1">
      <protection hidden="1"/>
    </xf>
    <xf numFmtId="169" fontId="0" fillId="0" borderId="0" xfId="0" applyNumberFormat="1" applyProtection="1">
      <protection hidden="1"/>
    </xf>
    <xf numFmtId="0" fontId="0" fillId="0" borderId="0" xfId="0" applyNumberFormat="1" applyProtection="1">
      <protection hidden="1"/>
    </xf>
    <xf numFmtId="1" fontId="0" fillId="0" borderId="0" xfId="0" applyNumberFormat="1" applyProtection="1">
      <protection hidden="1"/>
    </xf>
    <xf numFmtId="166" fontId="0" fillId="0" borderId="0" xfId="0" applyNumberFormat="1" applyProtection="1">
      <protection hidden="1"/>
    </xf>
    <xf numFmtId="0" fontId="6" fillId="7" borderId="0" xfId="0" applyFont="1" applyFill="1" applyAlignment="1" applyProtection="1">
      <alignment horizontal="left"/>
      <protection locked="0"/>
    </xf>
    <xf numFmtId="167" fontId="6" fillId="7" borderId="0" xfId="0" applyNumberFormat="1" applyFont="1" applyFill="1" applyAlignment="1" applyProtection="1">
      <alignment horizontal="left"/>
      <protection locked="0"/>
    </xf>
    <xf numFmtId="164" fontId="6" fillId="8" borderId="0" xfId="0" applyNumberFormat="1" applyFont="1" applyFill="1" applyProtection="1">
      <protection locked="0"/>
    </xf>
    <xf numFmtId="0" fontId="6" fillId="8" borderId="0" xfId="0" applyFont="1" applyFill="1" applyProtection="1">
      <protection locked="0"/>
    </xf>
    <xf numFmtId="0" fontId="6" fillId="7" borderId="0" xfId="0" applyFont="1" applyFill="1" applyAlignment="1" applyProtection="1">
      <alignment horizontal="right"/>
      <protection hidden="1"/>
    </xf>
    <xf numFmtId="2" fontId="10" fillId="0" borderId="0" xfId="0" applyNumberFormat="1" applyFont="1" applyProtection="1">
      <protection hidden="1"/>
    </xf>
    <xf numFmtId="0" fontId="0" fillId="9" borderId="0" xfId="0" applyFont="1" applyFill="1" applyProtection="1">
      <protection hidden="1"/>
    </xf>
    <xf numFmtId="164" fontId="0" fillId="9" borderId="0" xfId="0" applyNumberFormat="1" applyFont="1" applyFill="1" applyProtection="1">
      <protection hidden="1"/>
    </xf>
    <xf numFmtId="164" fontId="0" fillId="10" borderId="0" xfId="0" applyNumberFormat="1" applyFont="1" applyFill="1" applyProtection="1">
      <protection hidden="1"/>
    </xf>
    <xf numFmtId="169" fontId="0" fillId="9" borderId="0" xfId="0" applyNumberFormat="1" applyFont="1" applyFill="1" applyProtection="1">
      <protection hidden="1"/>
    </xf>
    <xf numFmtId="1" fontId="0" fillId="10" borderId="0" xfId="0" applyNumberFormat="1" applyFont="1" applyFill="1" applyProtection="1">
      <protection hidden="1"/>
    </xf>
    <xf numFmtId="166" fontId="0" fillId="9" borderId="0" xfId="0" applyNumberFormat="1" applyFont="1" applyFill="1" applyProtection="1">
      <protection hidden="1"/>
    </xf>
    <xf numFmtId="166" fontId="0" fillId="10" borderId="0" xfId="0" applyNumberFormat="1" applyFont="1" applyFill="1" applyProtection="1">
      <protection hidden="1"/>
    </xf>
    <xf numFmtId="0" fontId="11" fillId="9" borderId="0" xfId="0" applyFont="1" applyFill="1" applyProtection="1">
      <protection hidden="1"/>
    </xf>
    <xf numFmtId="164" fontId="12" fillId="9" borderId="0" xfId="0" applyNumberFormat="1" applyFont="1" applyFill="1" applyProtection="1">
      <protection hidden="1"/>
    </xf>
    <xf numFmtId="164" fontId="0" fillId="9" borderId="0" xfId="0" applyNumberFormat="1" applyFill="1" applyProtection="1">
      <protection hidden="1"/>
    </xf>
    <xf numFmtId="169" fontId="0" fillId="9" borderId="0" xfId="0" applyNumberFormat="1" applyFill="1" applyProtection="1">
      <protection hidden="1"/>
    </xf>
    <xf numFmtId="0" fontId="0" fillId="9" borderId="0" xfId="0" applyFill="1" applyProtection="1">
      <protection hidden="1"/>
    </xf>
    <xf numFmtId="1" fontId="0" fillId="9" borderId="0" xfId="0" applyNumberFormat="1" applyFill="1" applyProtection="1">
      <protection hidden="1"/>
    </xf>
    <xf numFmtId="166" fontId="0" fillId="9" borderId="0" xfId="0" applyNumberFormat="1" applyFill="1" applyProtection="1">
      <protection hidden="1"/>
    </xf>
    <xf numFmtId="0" fontId="16" fillId="11" borderId="0" xfId="2" applyFill="1" applyAlignment="1" applyProtection="1">
      <protection hidden="1"/>
    </xf>
    <xf numFmtId="0" fontId="7" fillId="11" borderId="0" xfId="0" applyFont="1" applyFill="1" applyProtection="1">
      <protection hidden="1"/>
    </xf>
    <xf numFmtId="0" fontId="0" fillId="12" borderId="0" xfId="0" applyFill="1" applyProtection="1">
      <protection hidden="1"/>
    </xf>
    <xf numFmtId="0" fontId="6" fillId="11" borderId="0" xfId="0" applyFont="1" applyFill="1" applyProtection="1">
      <protection hidden="1"/>
    </xf>
    <xf numFmtId="0" fontId="18" fillId="0" borderId="0" xfId="0" applyFont="1" applyProtection="1">
      <protection hidden="1"/>
    </xf>
    <xf numFmtId="0" fontId="9" fillId="0" borderId="0" xfId="0" applyFont="1" applyAlignment="1" applyProtection="1">
      <alignment vertical="top" wrapText="1"/>
      <protection hidden="1"/>
    </xf>
    <xf numFmtId="0" fontId="19" fillId="0" borderId="0" xfId="0" applyFont="1" applyProtection="1">
      <protection hidden="1"/>
    </xf>
    <xf numFmtId="0" fontId="6" fillId="14" borderId="0" xfId="0" applyFont="1" applyFill="1" applyProtection="1">
      <protection locked="0"/>
    </xf>
    <xf numFmtId="0" fontId="13" fillId="15" borderId="0" xfId="0" applyFont="1" applyFill="1" applyProtection="1">
      <protection hidden="1"/>
    </xf>
    <xf numFmtId="170" fontId="13" fillId="15" borderId="0" xfId="0" applyNumberFormat="1" applyFont="1" applyFill="1" applyProtection="1">
      <protection hidden="1"/>
    </xf>
    <xf numFmtId="0" fontId="9" fillId="0" borderId="0" xfId="0" applyFont="1" applyBorder="1" applyProtection="1">
      <protection hidden="1"/>
    </xf>
    <xf numFmtId="0" fontId="8" fillId="13" borderId="0" xfId="0" applyFont="1" applyFill="1" applyBorder="1" applyProtection="1">
      <protection hidden="1"/>
    </xf>
    <xf numFmtId="0" fontId="8" fillId="6" borderId="0" xfId="0" applyFont="1" applyFill="1" applyBorder="1" applyProtection="1">
      <protection hidden="1"/>
    </xf>
  </cellXfs>
  <cellStyles count="10">
    <cellStyle name="Excel Built-in Normal" xfId="9"/>
    <cellStyle name="Followed Hyperlink" xfId="1" builtinId="9" customBuiltin="1"/>
    <cellStyle name="Hyperlink" xfId="2" builtinId="8" customBuiltin="1"/>
    <cellStyle name="Normal" xfId="0" builtinId="0"/>
    <cellStyle name="Untitled1" xfId="3"/>
    <cellStyle name="Untitled2" xfId="4"/>
    <cellStyle name="Untitled3" xfId="5"/>
    <cellStyle name="Untitled4" xfId="6"/>
    <cellStyle name="Untitled5" xfId="7"/>
    <cellStyle name="Untitled6" xf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3300"/>
      <rgbColor rgb="0000CC33"/>
      <rgbColor rgb="000000FF"/>
      <rgbColor rgb="00FFFF00"/>
      <rgbColor rgb="00FF00FF"/>
      <rgbColor rgb="0000FFFF"/>
      <rgbColor rgb="00800000"/>
      <rgbColor rgb="00006600"/>
      <rgbColor rgb="00000080"/>
      <rgbColor rgb="00808000"/>
      <rgbColor rgb="00800080"/>
      <rgbColor rgb="00008080"/>
      <rgbColor rgb="00B3B3B3"/>
      <rgbColor rgb="00808080"/>
      <rgbColor rgb="009999FF"/>
      <rgbColor rgb="00FF3333"/>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4586"/>
      <rgbColor rgb="00339966"/>
      <rgbColor rgb="00111111"/>
      <rgbColor rgb="00333300"/>
      <rgbColor rgb="00FF420E"/>
      <rgbColor rgb="00993366"/>
      <rgbColor rgb="003333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EEEEEE"/>
                </a:solidFill>
                <a:latin typeface="Arial"/>
                <a:ea typeface="Arial"/>
                <a:cs typeface="Arial"/>
              </a:defRPr>
            </a:pPr>
            <a:r>
              <a:rPr lang="en-GB"/>
              <a:t>Martingale Trading Strategy</a:t>
            </a:r>
          </a:p>
        </c:rich>
      </c:tx>
      <c:layout>
        <c:manualLayout>
          <c:xMode val="edge"/>
          <c:yMode val="edge"/>
          <c:x val="0.29487229961639438"/>
          <c:y val="1.758791463284284E-2"/>
        </c:manualLayout>
      </c:layout>
      <c:overlay val="0"/>
      <c:spPr>
        <a:noFill/>
        <a:ln w="25400">
          <a:noFill/>
        </a:ln>
      </c:spPr>
    </c:title>
    <c:autoTitleDeleted val="0"/>
    <c:plotArea>
      <c:layout>
        <c:manualLayout>
          <c:layoutTarget val="inner"/>
          <c:xMode val="edge"/>
          <c:yMode val="edge"/>
          <c:x val="0.12339762901522006"/>
          <c:y val="0.19849246231155779"/>
          <c:w val="0.75801400680777864"/>
          <c:h val="0.63065326633165864"/>
        </c:manualLayout>
      </c:layout>
      <c:lineChart>
        <c:grouping val="standard"/>
        <c:varyColors val="0"/>
        <c:ser>
          <c:idx val="0"/>
          <c:order val="0"/>
          <c:tx>
            <c:strRef>
              <c:f>Martingale!$Q$15</c:f>
              <c:strCache>
                <c:ptCount val="1"/>
                <c:pt idx="0">
                  <c:v>P&amp;L</c:v>
                </c:pt>
              </c:strCache>
            </c:strRef>
          </c:tx>
          <c:spPr>
            <a:ln w="19050">
              <a:solidFill>
                <a:srgbClr val="FFFF00"/>
              </a:solidFill>
              <a:prstDash val="solid"/>
            </a:ln>
          </c:spPr>
          <c:marker>
            <c:symbol val="none"/>
          </c:marker>
          <c:val>
            <c:numRef>
              <c:f>Martingale!$Q$30:$Q$230</c:f>
              <c:numCache>
                <c:formatCode>[$$-409]#,##0;[Red]\-[$$-409]#,##0</c:formatCode>
                <c:ptCount val="201"/>
                <c:pt idx="0">
                  <c:v>0</c:v>
                </c:pt>
                <c:pt idx="1">
                  <c:v>0</c:v>
                </c:pt>
                <c:pt idx="2">
                  <c:v>0</c:v>
                </c:pt>
                <c:pt idx="3">
                  <c:v>0</c:v>
                </c:pt>
                <c:pt idx="4">
                  <c:v>0</c:v>
                </c:pt>
                <c:pt idx="5">
                  <c:v>0</c:v>
                </c:pt>
                <c:pt idx="6">
                  <c:v>0</c:v>
                </c:pt>
                <c:pt idx="7">
                  <c:v>0</c:v>
                </c:pt>
                <c:pt idx="8">
                  <c:v>0</c:v>
                </c:pt>
                <c:pt idx="9">
                  <c:v>0</c:v>
                </c:pt>
                <c:pt idx="10">
                  <c:v>0</c:v>
                </c:pt>
                <c:pt idx="11">
                  <c:v>1.7654935669131344</c:v>
                </c:pt>
                <c:pt idx="12">
                  <c:v>1.7654935669131344</c:v>
                </c:pt>
                <c:pt idx="13">
                  <c:v>1.7654935669131344</c:v>
                </c:pt>
                <c:pt idx="14">
                  <c:v>1.7654935669131344</c:v>
                </c:pt>
                <c:pt idx="15">
                  <c:v>1.7654935669131344</c:v>
                </c:pt>
                <c:pt idx="16">
                  <c:v>1.7654935669131344</c:v>
                </c:pt>
                <c:pt idx="17">
                  <c:v>2.844726876834569</c:v>
                </c:pt>
                <c:pt idx="18">
                  <c:v>2.844726876834569</c:v>
                </c:pt>
                <c:pt idx="19">
                  <c:v>2.844726876834569</c:v>
                </c:pt>
                <c:pt idx="20">
                  <c:v>2.844726876834569</c:v>
                </c:pt>
                <c:pt idx="21">
                  <c:v>2.844726876834569</c:v>
                </c:pt>
                <c:pt idx="22">
                  <c:v>2.844726876834569</c:v>
                </c:pt>
                <c:pt idx="23">
                  <c:v>2.844726876834569</c:v>
                </c:pt>
                <c:pt idx="24">
                  <c:v>5.2120944963307547</c:v>
                </c:pt>
                <c:pt idx="25">
                  <c:v>5.2120944963307547</c:v>
                </c:pt>
                <c:pt idx="26">
                  <c:v>5.2120944963307547</c:v>
                </c:pt>
                <c:pt idx="27">
                  <c:v>5.2120944963307547</c:v>
                </c:pt>
                <c:pt idx="28">
                  <c:v>5.2120944963307547</c:v>
                </c:pt>
                <c:pt idx="29">
                  <c:v>5.2120944963307547</c:v>
                </c:pt>
                <c:pt idx="30">
                  <c:v>5.2120944963307547</c:v>
                </c:pt>
                <c:pt idx="31">
                  <c:v>5.2120944963307547</c:v>
                </c:pt>
                <c:pt idx="32">
                  <c:v>5.2120944963307547</c:v>
                </c:pt>
                <c:pt idx="33">
                  <c:v>5.2120944963307547</c:v>
                </c:pt>
                <c:pt idx="34">
                  <c:v>5.2120944963307547</c:v>
                </c:pt>
                <c:pt idx="35">
                  <c:v>5.2120944963307547</c:v>
                </c:pt>
                <c:pt idx="36">
                  <c:v>5.2120944963307547</c:v>
                </c:pt>
                <c:pt idx="37">
                  <c:v>5.2120944963307547</c:v>
                </c:pt>
                <c:pt idx="38">
                  <c:v>5.2120944963307547</c:v>
                </c:pt>
                <c:pt idx="39">
                  <c:v>5.2120944963307547</c:v>
                </c:pt>
                <c:pt idx="40">
                  <c:v>5.2120944963307547</c:v>
                </c:pt>
                <c:pt idx="41">
                  <c:v>5.2120944963307547</c:v>
                </c:pt>
                <c:pt idx="42">
                  <c:v>5.2120944963307547</c:v>
                </c:pt>
                <c:pt idx="43">
                  <c:v>5.2120944963307547</c:v>
                </c:pt>
                <c:pt idx="44">
                  <c:v>5.2120944963307547</c:v>
                </c:pt>
                <c:pt idx="45">
                  <c:v>5.2120944963307547</c:v>
                </c:pt>
                <c:pt idx="46">
                  <c:v>5.2120944963307547</c:v>
                </c:pt>
                <c:pt idx="47">
                  <c:v>5.2120944963307547</c:v>
                </c:pt>
                <c:pt idx="48">
                  <c:v>5.2120944963307547</c:v>
                </c:pt>
                <c:pt idx="49">
                  <c:v>5.2120944963307547</c:v>
                </c:pt>
                <c:pt idx="50">
                  <c:v>5.2120944963307547</c:v>
                </c:pt>
                <c:pt idx="51">
                  <c:v>5.2120944963307547</c:v>
                </c:pt>
                <c:pt idx="52">
                  <c:v>5.2120944963307547</c:v>
                </c:pt>
                <c:pt idx="53">
                  <c:v>5.2120944963307547</c:v>
                </c:pt>
                <c:pt idx="54">
                  <c:v>5.2120944963307547</c:v>
                </c:pt>
                <c:pt idx="55">
                  <c:v>5.2120944963307547</c:v>
                </c:pt>
                <c:pt idx="56">
                  <c:v>22.199945588761373</c:v>
                </c:pt>
                <c:pt idx="57">
                  <c:v>22.199945588761373</c:v>
                </c:pt>
                <c:pt idx="58">
                  <c:v>22.199945588761373</c:v>
                </c:pt>
                <c:pt idx="59">
                  <c:v>22.199945588761373</c:v>
                </c:pt>
                <c:pt idx="60">
                  <c:v>22.199945588761373</c:v>
                </c:pt>
                <c:pt idx="61">
                  <c:v>22.199945588761373</c:v>
                </c:pt>
                <c:pt idx="62">
                  <c:v>22.199945588761373</c:v>
                </c:pt>
                <c:pt idx="63">
                  <c:v>22.199945588761373</c:v>
                </c:pt>
                <c:pt idx="64">
                  <c:v>22.199945588761373</c:v>
                </c:pt>
                <c:pt idx="65">
                  <c:v>22.199945588761373</c:v>
                </c:pt>
                <c:pt idx="66">
                  <c:v>22.199945588761373</c:v>
                </c:pt>
                <c:pt idx="67">
                  <c:v>22.199945588761373</c:v>
                </c:pt>
                <c:pt idx="68">
                  <c:v>22.199945588761373</c:v>
                </c:pt>
                <c:pt idx="69">
                  <c:v>22.199945588761373</c:v>
                </c:pt>
                <c:pt idx="70">
                  <c:v>22.199945588761373</c:v>
                </c:pt>
                <c:pt idx="71">
                  <c:v>22.199945588761373</c:v>
                </c:pt>
                <c:pt idx="72">
                  <c:v>22.199945588761373</c:v>
                </c:pt>
                <c:pt idx="73">
                  <c:v>22.199945588761373</c:v>
                </c:pt>
                <c:pt idx="74">
                  <c:v>22.199945588761373</c:v>
                </c:pt>
                <c:pt idx="75">
                  <c:v>22.199945588761373</c:v>
                </c:pt>
                <c:pt idx="76">
                  <c:v>22.199945588761373</c:v>
                </c:pt>
                <c:pt idx="77">
                  <c:v>22.199945588761373</c:v>
                </c:pt>
                <c:pt idx="78">
                  <c:v>22.199945588761373</c:v>
                </c:pt>
                <c:pt idx="79">
                  <c:v>22.199945588761373</c:v>
                </c:pt>
                <c:pt idx="80">
                  <c:v>22.199945588761373</c:v>
                </c:pt>
                <c:pt idx="81">
                  <c:v>22.199945588761373</c:v>
                </c:pt>
                <c:pt idx="82">
                  <c:v>22.199945588761373</c:v>
                </c:pt>
                <c:pt idx="83">
                  <c:v>22.199945588761373</c:v>
                </c:pt>
                <c:pt idx="84">
                  <c:v>22.199945588761373</c:v>
                </c:pt>
                <c:pt idx="85">
                  <c:v>22.199945588761373</c:v>
                </c:pt>
                <c:pt idx="86">
                  <c:v>22.199945588761373</c:v>
                </c:pt>
                <c:pt idx="87">
                  <c:v>22.199945588761373</c:v>
                </c:pt>
                <c:pt idx="88">
                  <c:v>22.199945588761373</c:v>
                </c:pt>
                <c:pt idx="89">
                  <c:v>22.199945588761373</c:v>
                </c:pt>
                <c:pt idx="90">
                  <c:v>22.199945588761373</c:v>
                </c:pt>
                <c:pt idx="91">
                  <c:v>22.199945588761373</c:v>
                </c:pt>
                <c:pt idx="92">
                  <c:v>22.199945588761373</c:v>
                </c:pt>
                <c:pt idx="93">
                  <c:v>22.199945588761373</c:v>
                </c:pt>
                <c:pt idx="94">
                  <c:v>22.199945588761373</c:v>
                </c:pt>
                <c:pt idx="95">
                  <c:v>22.199945588761373</c:v>
                </c:pt>
                <c:pt idx="96">
                  <c:v>22.199945588761373</c:v>
                </c:pt>
                <c:pt idx="97">
                  <c:v>22.199945588761373</c:v>
                </c:pt>
                <c:pt idx="98">
                  <c:v>22.199945588761373</c:v>
                </c:pt>
                <c:pt idx="99">
                  <c:v>22.199945588761373</c:v>
                </c:pt>
                <c:pt idx="100">
                  <c:v>22.199945588761373</c:v>
                </c:pt>
                <c:pt idx="101">
                  <c:v>22.199945588761373</c:v>
                </c:pt>
                <c:pt idx="102">
                  <c:v>22.199945588761373</c:v>
                </c:pt>
                <c:pt idx="103">
                  <c:v>22.199945588761373</c:v>
                </c:pt>
                <c:pt idx="104">
                  <c:v>22.199945588761373</c:v>
                </c:pt>
                <c:pt idx="105">
                  <c:v>22.199945588761373</c:v>
                </c:pt>
                <c:pt idx="106">
                  <c:v>22.199945588761373</c:v>
                </c:pt>
                <c:pt idx="107">
                  <c:v>22.199945588761373</c:v>
                </c:pt>
                <c:pt idx="108">
                  <c:v>22.199945588761373</c:v>
                </c:pt>
                <c:pt idx="109">
                  <c:v>22.199945588761373</c:v>
                </c:pt>
                <c:pt idx="110">
                  <c:v>22.199945588761373</c:v>
                </c:pt>
                <c:pt idx="111">
                  <c:v>22.199945588761373</c:v>
                </c:pt>
                <c:pt idx="112">
                  <c:v>22.199945588761373</c:v>
                </c:pt>
                <c:pt idx="113">
                  <c:v>22.199945588761373</c:v>
                </c:pt>
                <c:pt idx="114">
                  <c:v>22.199945588761373</c:v>
                </c:pt>
                <c:pt idx="115">
                  <c:v>22.199945588761373</c:v>
                </c:pt>
                <c:pt idx="116">
                  <c:v>22.199945588761373</c:v>
                </c:pt>
                <c:pt idx="117">
                  <c:v>22.199945588761373</c:v>
                </c:pt>
                <c:pt idx="118">
                  <c:v>22.199945588761373</c:v>
                </c:pt>
                <c:pt idx="119">
                  <c:v>22.199945588761373</c:v>
                </c:pt>
                <c:pt idx="120">
                  <c:v>22.199945588761373</c:v>
                </c:pt>
                <c:pt idx="121">
                  <c:v>22.199945588761373</c:v>
                </c:pt>
                <c:pt idx="122">
                  <c:v>22.199945588761373</c:v>
                </c:pt>
                <c:pt idx="123">
                  <c:v>22.199945588761373</c:v>
                </c:pt>
                <c:pt idx="124">
                  <c:v>22.199945588761373</c:v>
                </c:pt>
                <c:pt idx="125">
                  <c:v>22.199945588761373</c:v>
                </c:pt>
                <c:pt idx="126">
                  <c:v>22.199945588761373</c:v>
                </c:pt>
                <c:pt idx="127">
                  <c:v>22.199945588761373</c:v>
                </c:pt>
                <c:pt idx="128">
                  <c:v>22.199945588761373</c:v>
                </c:pt>
                <c:pt idx="129">
                  <c:v>22.199945588761373</c:v>
                </c:pt>
                <c:pt idx="130">
                  <c:v>22.199945588761373</c:v>
                </c:pt>
                <c:pt idx="131">
                  <c:v>22.199945588761373</c:v>
                </c:pt>
                <c:pt idx="132">
                  <c:v>22.199945588761373</c:v>
                </c:pt>
                <c:pt idx="133">
                  <c:v>22.199945588761373</c:v>
                </c:pt>
                <c:pt idx="134">
                  <c:v>22.199945588761373</c:v>
                </c:pt>
                <c:pt idx="135">
                  <c:v>22.199945588761373</c:v>
                </c:pt>
                <c:pt idx="136">
                  <c:v>22.199945588761373</c:v>
                </c:pt>
                <c:pt idx="137">
                  <c:v>22.199945588761373</c:v>
                </c:pt>
                <c:pt idx="138">
                  <c:v>22.199945588761373</c:v>
                </c:pt>
                <c:pt idx="139">
                  <c:v>22.199945588761373</c:v>
                </c:pt>
                <c:pt idx="140">
                  <c:v>22.199945588761373</c:v>
                </c:pt>
                <c:pt idx="141">
                  <c:v>39.872899618687676</c:v>
                </c:pt>
                <c:pt idx="142">
                  <c:v>39.872899618687676</c:v>
                </c:pt>
                <c:pt idx="143">
                  <c:v>39.872899618687676</c:v>
                </c:pt>
                <c:pt idx="144">
                  <c:v>39.872899618687676</c:v>
                </c:pt>
                <c:pt idx="145">
                  <c:v>39.872899618687676</c:v>
                </c:pt>
                <c:pt idx="146">
                  <c:v>41.111202517491343</c:v>
                </c:pt>
                <c:pt idx="147">
                  <c:v>41.111202517491343</c:v>
                </c:pt>
                <c:pt idx="148">
                  <c:v>41.111202517491343</c:v>
                </c:pt>
                <c:pt idx="149">
                  <c:v>41.111202517491343</c:v>
                </c:pt>
                <c:pt idx="150">
                  <c:v>41.111202517491343</c:v>
                </c:pt>
                <c:pt idx="151">
                  <c:v>41.111202517491343</c:v>
                </c:pt>
                <c:pt idx="152">
                  <c:v>41.111202517491343</c:v>
                </c:pt>
                <c:pt idx="153">
                  <c:v>41.111202517491343</c:v>
                </c:pt>
                <c:pt idx="154">
                  <c:v>41.111202517491343</c:v>
                </c:pt>
                <c:pt idx="155">
                  <c:v>41.111202517491343</c:v>
                </c:pt>
                <c:pt idx="156">
                  <c:v>41.111202517491343</c:v>
                </c:pt>
                <c:pt idx="157">
                  <c:v>41.111202517491343</c:v>
                </c:pt>
                <c:pt idx="158">
                  <c:v>41.111202517491343</c:v>
                </c:pt>
                <c:pt idx="159">
                  <c:v>41.111202517491343</c:v>
                </c:pt>
                <c:pt idx="160">
                  <c:v>41.111202517491343</c:v>
                </c:pt>
                <c:pt idx="161">
                  <c:v>41.111202517491343</c:v>
                </c:pt>
                <c:pt idx="162">
                  <c:v>41.111202517491343</c:v>
                </c:pt>
                <c:pt idx="163">
                  <c:v>41.111202517491343</c:v>
                </c:pt>
                <c:pt idx="164">
                  <c:v>41.111202517491343</c:v>
                </c:pt>
                <c:pt idx="165">
                  <c:v>41.111202517491343</c:v>
                </c:pt>
                <c:pt idx="166">
                  <c:v>41.111202517491343</c:v>
                </c:pt>
                <c:pt idx="167">
                  <c:v>41.111202517491343</c:v>
                </c:pt>
                <c:pt idx="168">
                  <c:v>41.111202517491343</c:v>
                </c:pt>
                <c:pt idx="169">
                  <c:v>41.111202517491343</c:v>
                </c:pt>
                <c:pt idx="170">
                  <c:v>41.111202517491343</c:v>
                </c:pt>
                <c:pt idx="171">
                  <c:v>41.111202517491343</c:v>
                </c:pt>
                <c:pt idx="172">
                  <c:v>41.111202517491343</c:v>
                </c:pt>
                <c:pt idx="173">
                  <c:v>41.111202517491343</c:v>
                </c:pt>
                <c:pt idx="174">
                  <c:v>41.111202517491343</c:v>
                </c:pt>
                <c:pt idx="175">
                  <c:v>41.111202517491343</c:v>
                </c:pt>
                <c:pt idx="176">
                  <c:v>41.111202517491343</c:v>
                </c:pt>
                <c:pt idx="177">
                  <c:v>41.111202517491343</c:v>
                </c:pt>
                <c:pt idx="178">
                  <c:v>41.111202517491343</c:v>
                </c:pt>
                <c:pt idx="179">
                  <c:v>41.111202517491343</c:v>
                </c:pt>
                <c:pt idx="180">
                  <c:v>41.111202517491343</c:v>
                </c:pt>
                <c:pt idx="181">
                  <c:v>41.111202517491343</c:v>
                </c:pt>
                <c:pt idx="182">
                  <c:v>41.111202517491343</c:v>
                </c:pt>
                <c:pt idx="183">
                  <c:v>41.111202517491343</c:v>
                </c:pt>
                <c:pt idx="184">
                  <c:v>41.111202517491343</c:v>
                </c:pt>
                <c:pt idx="185">
                  <c:v>41.111202517491343</c:v>
                </c:pt>
                <c:pt idx="186">
                  <c:v>41.111202517491343</c:v>
                </c:pt>
                <c:pt idx="187">
                  <c:v>41.111202517491343</c:v>
                </c:pt>
                <c:pt idx="188">
                  <c:v>41.111202517491343</c:v>
                </c:pt>
                <c:pt idx="189">
                  <c:v>41.111202517491343</c:v>
                </c:pt>
                <c:pt idx="190">
                  <c:v>41.111202517491343</c:v>
                </c:pt>
                <c:pt idx="191">
                  <c:v>41.111202517491343</c:v>
                </c:pt>
                <c:pt idx="192">
                  <c:v>41.111202517491343</c:v>
                </c:pt>
                <c:pt idx="193">
                  <c:v>41.111202517491343</c:v>
                </c:pt>
                <c:pt idx="194">
                  <c:v>41.111202517491343</c:v>
                </c:pt>
                <c:pt idx="195">
                  <c:v>41.111202517491343</c:v>
                </c:pt>
                <c:pt idx="196">
                  <c:v>41.111202517491343</c:v>
                </c:pt>
                <c:pt idx="197">
                  <c:v>51.022810869143733</c:v>
                </c:pt>
                <c:pt idx="198">
                  <c:v>51.022810869143733</c:v>
                </c:pt>
                <c:pt idx="199">
                  <c:v>51.022810869143733</c:v>
                </c:pt>
                <c:pt idx="200">
                  <c:v>51.022810869143733</c:v>
                </c:pt>
              </c:numCache>
            </c:numRef>
          </c:val>
          <c:smooth val="0"/>
        </c:ser>
        <c:ser>
          <c:idx val="1"/>
          <c:order val="1"/>
          <c:tx>
            <c:strRef>
              <c:f>Martingale!$O$15</c:f>
              <c:strCache>
                <c:ptCount val="1"/>
                <c:pt idx="0">
                  <c:v>Float Bal.</c:v>
                </c:pt>
              </c:strCache>
            </c:strRef>
          </c:tx>
          <c:spPr>
            <a:ln w="15875">
              <a:solidFill>
                <a:schemeClr val="accent6">
                  <a:lumMod val="75000"/>
                </a:schemeClr>
              </a:solidFill>
              <a:prstDash val="solid"/>
            </a:ln>
          </c:spPr>
          <c:marker>
            <c:symbol val="none"/>
          </c:marker>
          <c:val>
            <c:numRef>
              <c:f>Martingale!$O$30:$O$230</c:f>
              <c:numCache>
                <c:formatCode>[$$-409]#,##0;[Red]\-[$$-409]#,##0</c:formatCode>
                <c:ptCount val="201"/>
                <c:pt idx="0">
                  <c:v>0</c:v>
                </c:pt>
                <c:pt idx="1">
                  <c:v>0</c:v>
                </c:pt>
                <c:pt idx="2">
                  <c:v>0</c:v>
                </c:pt>
                <c:pt idx="3">
                  <c:v>0</c:v>
                </c:pt>
                <c:pt idx="4">
                  <c:v>0</c:v>
                </c:pt>
                <c:pt idx="5">
                  <c:v>0</c:v>
                </c:pt>
                <c:pt idx="6">
                  <c:v>0</c:v>
                </c:pt>
                <c:pt idx="7">
                  <c:v>0</c:v>
                </c:pt>
                <c:pt idx="8">
                  <c:v>-0.39999999999995595</c:v>
                </c:pt>
                <c:pt idx="9">
                  <c:v>-0.32814166433392522</c:v>
                </c:pt>
                <c:pt idx="10">
                  <c:v>-0.19857784636823084</c:v>
                </c:pt>
                <c:pt idx="11">
                  <c:v>1.7654935669131344</c:v>
                </c:pt>
                <c:pt idx="12">
                  <c:v>1.7654935669131344</c:v>
                </c:pt>
                <c:pt idx="13">
                  <c:v>1.7654935669131344</c:v>
                </c:pt>
                <c:pt idx="14">
                  <c:v>1.7654935669131344</c:v>
                </c:pt>
                <c:pt idx="15">
                  <c:v>1.3654935669131785</c:v>
                </c:pt>
                <c:pt idx="16">
                  <c:v>0.75400089184274321</c:v>
                </c:pt>
                <c:pt idx="17">
                  <c:v>2.844726876834569</c:v>
                </c:pt>
                <c:pt idx="18">
                  <c:v>2.844726876834569</c:v>
                </c:pt>
                <c:pt idx="19">
                  <c:v>2.4447268768346131</c:v>
                </c:pt>
                <c:pt idx="20">
                  <c:v>2.5067873688142672</c:v>
                </c:pt>
                <c:pt idx="21">
                  <c:v>2.8966047906544556</c:v>
                </c:pt>
                <c:pt idx="22">
                  <c:v>2.1379690045961741</c:v>
                </c:pt>
                <c:pt idx="23">
                  <c:v>3.4823717290222156</c:v>
                </c:pt>
                <c:pt idx="24">
                  <c:v>5.2120944963307547</c:v>
                </c:pt>
                <c:pt idx="25">
                  <c:v>5.2120944963307547</c:v>
                </c:pt>
                <c:pt idx="26">
                  <c:v>5.2120944963307547</c:v>
                </c:pt>
                <c:pt idx="27">
                  <c:v>5.2120944963307547</c:v>
                </c:pt>
                <c:pt idx="28">
                  <c:v>5.2120944963307547</c:v>
                </c:pt>
                <c:pt idx="29">
                  <c:v>5.2120944963307547</c:v>
                </c:pt>
                <c:pt idx="30">
                  <c:v>4.8120944963307988</c:v>
                </c:pt>
                <c:pt idx="31">
                  <c:v>4.3705631149779656</c:v>
                </c:pt>
                <c:pt idx="32">
                  <c:v>4.6011175090900913</c:v>
                </c:pt>
                <c:pt idx="33">
                  <c:v>2.7526519111646941</c:v>
                </c:pt>
                <c:pt idx="34">
                  <c:v>3.2743847853453634</c:v>
                </c:pt>
                <c:pt idx="35">
                  <c:v>1.9880578337296835</c:v>
                </c:pt>
                <c:pt idx="36">
                  <c:v>2.2052868106952062</c:v>
                </c:pt>
                <c:pt idx="37">
                  <c:v>0.22467100198575363</c:v>
                </c:pt>
                <c:pt idx="38">
                  <c:v>-0.22830150320696241</c:v>
                </c:pt>
                <c:pt idx="39">
                  <c:v>-0.90590950716529228</c:v>
                </c:pt>
                <c:pt idx="40">
                  <c:v>-2.821849711500013</c:v>
                </c:pt>
                <c:pt idx="41">
                  <c:v>-4.2083525941738475</c:v>
                </c:pt>
                <c:pt idx="42">
                  <c:v>-8.8110512225878548</c:v>
                </c:pt>
                <c:pt idx="43">
                  <c:v>-6.1326326305108925</c:v>
                </c:pt>
                <c:pt idx="44">
                  <c:v>-4.8352799154678383</c:v>
                </c:pt>
                <c:pt idx="45">
                  <c:v>-7.3873389427669967</c:v>
                </c:pt>
                <c:pt idx="46">
                  <c:v>-4.6899705308096618</c:v>
                </c:pt>
                <c:pt idx="47">
                  <c:v>-10.837979700118128</c:v>
                </c:pt>
                <c:pt idx="48">
                  <c:v>-15.388277917385063</c:v>
                </c:pt>
                <c:pt idx="49">
                  <c:v>-33.900912874404774</c:v>
                </c:pt>
                <c:pt idx="50">
                  <c:v>-26.999088108548229</c:v>
                </c:pt>
                <c:pt idx="51">
                  <c:v>-15.955092081357813</c:v>
                </c:pt>
                <c:pt idx="52">
                  <c:v>-1.596611708661877</c:v>
                </c:pt>
                <c:pt idx="53">
                  <c:v>0.87487960825938238</c:v>
                </c:pt>
                <c:pt idx="54">
                  <c:v>6.012703068462022</c:v>
                </c:pt>
                <c:pt idx="55">
                  <c:v>9.3416682315046184</c:v>
                </c:pt>
                <c:pt idx="56">
                  <c:v>22.199945588761373</c:v>
                </c:pt>
                <c:pt idx="57">
                  <c:v>22.199945588761373</c:v>
                </c:pt>
                <c:pt idx="58">
                  <c:v>22.199945588761373</c:v>
                </c:pt>
                <c:pt idx="59">
                  <c:v>21.799945588761418</c:v>
                </c:pt>
                <c:pt idx="60">
                  <c:v>20.880147720938382</c:v>
                </c:pt>
                <c:pt idx="61">
                  <c:v>19.706858048517795</c:v>
                </c:pt>
                <c:pt idx="62">
                  <c:v>18.994110485339277</c:v>
                </c:pt>
                <c:pt idx="63">
                  <c:v>18.426844453203195</c:v>
                </c:pt>
                <c:pt idx="64">
                  <c:v>18.417113481112857</c:v>
                </c:pt>
                <c:pt idx="65">
                  <c:v>18.342098659159813</c:v>
                </c:pt>
                <c:pt idx="66">
                  <c:v>19.719269564194121</c:v>
                </c:pt>
                <c:pt idx="67">
                  <c:v>17.525293631099451</c:v>
                </c:pt>
                <c:pt idx="68">
                  <c:v>17.765525884166024</c:v>
                </c:pt>
                <c:pt idx="69">
                  <c:v>17.12890268668388</c:v>
                </c:pt>
                <c:pt idx="70">
                  <c:v>16.091702854375225</c:v>
                </c:pt>
                <c:pt idx="71">
                  <c:v>16.36577757501523</c:v>
                </c:pt>
                <c:pt idx="72">
                  <c:v>16.472668517397928</c:v>
                </c:pt>
                <c:pt idx="73">
                  <c:v>18.597119644887307</c:v>
                </c:pt>
                <c:pt idx="74">
                  <c:v>15.74832077368238</c:v>
                </c:pt>
                <c:pt idx="75">
                  <c:v>12.625882233061825</c:v>
                </c:pt>
                <c:pt idx="76">
                  <c:v>14.794934635408154</c:v>
                </c:pt>
                <c:pt idx="77">
                  <c:v>12.451617066582045</c:v>
                </c:pt>
                <c:pt idx="78">
                  <c:v>9.5964353693245315</c:v>
                </c:pt>
                <c:pt idx="79">
                  <c:v>12.642311099082761</c:v>
                </c:pt>
                <c:pt idx="80">
                  <c:v>7.5027405917633683</c:v>
                </c:pt>
                <c:pt idx="81">
                  <c:v>11.8307596981182</c:v>
                </c:pt>
                <c:pt idx="82">
                  <c:v>10.610511539942417</c:v>
                </c:pt>
                <c:pt idx="83">
                  <c:v>15.251179309686115</c:v>
                </c:pt>
                <c:pt idx="84">
                  <c:v>12.588464360588915</c:v>
                </c:pt>
                <c:pt idx="85">
                  <c:v>11.600311677906873</c:v>
                </c:pt>
                <c:pt idx="86">
                  <c:v>10.967615848978653</c:v>
                </c:pt>
                <c:pt idx="87">
                  <c:v>6.9232518993327385</c:v>
                </c:pt>
                <c:pt idx="88">
                  <c:v>13.765935306475853</c:v>
                </c:pt>
                <c:pt idx="89">
                  <c:v>7.6657880129207285</c:v>
                </c:pt>
                <c:pt idx="90">
                  <c:v>8.7242928075450532</c:v>
                </c:pt>
                <c:pt idx="91">
                  <c:v>16.084384131538123</c:v>
                </c:pt>
                <c:pt idx="92">
                  <c:v>18.488195208534066</c:v>
                </c:pt>
                <c:pt idx="93">
                  <c:v>16.475535795968945</c:v>
                </c:pt>
                <c:pt idx="94">
                  <c:v>17.371938032870517</c:v>
                </c:pt>
                <c:pt idx="95">
                  <c:v>20.43339865158589</c:v>
                </c:pt>
                <c:pt idx="96">
                  <c:v>18.411385534526261</c:v>
                </c:pt>
                <c:pt idx="97">
                  <c:v>20.302690634582234</c:v>
                </c:pt>
                <c:pt idx="98">
                  <c:v>19.909880287297234</c:v>
                </c:pt>
                <c:pt idx="99">
                  <c:v>15.714176878597776</c:v>
                </c:pt>
                <c:pt idx="100">
                  <c:v>7.5035421487521514</c:v>
                </c:pt>
                <c:pt idx="101">
                  <c:v>11.002333715587788</c:v>
                </c:pt>
                <c:pt idx="102">
                  <c:v>3.2162390947829707</c:v>
                </c:pt>
                <c:pt idx="103">
                  <c:v>3.7980218122292797E-2</c:v>
                </c:pt>
                <c:pt idx="104">
                  <c:v>-0.76763515428291029</c:v>
                </c:pt>
                <c:pt idx="105">
                  <c:v>1.1470420237473782</c:v>
                </c:pt>
                <c:pt idx="106">
                  <c:v>0.6666031965971726</c:v>
                </c:pt>
                <c:pt idx="107">
                  <c:v>0.59195412364565669</c:v>
                </c:pt>
                <c:pt idx="108">
                  <c:v>5.9708212168005943</c:v>
                </c:pt>
                <c:pt idx="109">
                  <c:v>12.61600553289788</c:v>
                </c:pt>
                <c:pt idx="110">
                  <c:v>6.0889571721920461</c:v>
                </c:pt>
                <c:pt idx="111">
                  <c:v>-7.4268950696956324</c:v>
                </c:pt>
                <c:pt idx="112">
                  <c:v>3.4994788536353312</c:v>
                </c:pt>
                <c:pt idx="113">
                  <c:v>-6.5686895157031024</c:v>
                </c:pt>
                <c:pt idx="114">
                  <c:v>2.6770752626601464</c:v>
                </c:pt>
                <c:pt idx="115">
                  <c:v>9.4094463723839468</c:v>
                </c:pt>
                <c:pt idx="116">
                  <c:v>14.442953197755905</c:v>
                </c:pt>
                <c:pt idx="117">
                  <c:v>13.52116482020427</c:v>
                </c:pt>
                <c:pt idx="118">
                  <c:v>5.3878100777156064</c:v>
                </c:pt>
                <c:pt idx="119">
                  <c:v>28.042507781851135</c:v>
                </c:pt>
                <c:pt idx="120">
                  <c:v>25.564223872013294</c:v>
                </c:pt>
                <c:pt idx="121">
                  <c:v>9.4581806909290762</c:v>
                </c:pt>
                <c:pt idx="122">
                  <c:v>6.7863909706724623</c:v>
                </c:pt>
                <c:pt idx="123">
                  <c:v>-3.7407379317448957</c:v>
                </c:pt>
                <c:pt idx="124">
                  <c:v>-4.7205297885410928</c:v>
                </c:pt>
                <c:pt idx="125">
                  <c:v>-10.986529269633614</c:v>
                </c:pt>
                <c:pt idx="126">
                  <c:v>-15.999578280935232</c:v>
                </c:pt>
                <c:pt idx="127">
                  <c:v>1.5611554369721077</c:v>
                </c:pt>
                <c:pt idx="128">
                  <c:v>-10.023506464671648</c:v>
                </c:pt>
                <c:pt idx="129">
                  <c:v>-6.5342173949203257</c:v>
                </c:pt>
                <c:pt idx="130">
                  <c:v>-13.351787905522492</c:v>
                </c:pt>
                <c:pt idx="131">
                  <c:v>-34.997595862586763</c:v>
                </c:pt>
                <c:pt idx="132">
                  <c:v>-34.638972500280701</c:v>
                </c:pt>
                <c:pt idx="133">
                  <c:v>-12.319535718584127</c:v>
                </c:pt>
                <c:pt idx="134">
                  <c:v>-30.745534205154584</c:v>
                </c:pt>
                <c:pt idx="135">
                  <c:v>-10.906781339178771</c:v>
                </c:pt>
                <c:pt idx="136">
                  <c:v>-20.236506480122657</c:v>
                </c:pt>
                <c:pt idx="137">
                  <c:v>-32.868349561143489</c:v>
                </c:pt>
                <c:pt idx="138">
                  <c:v>-16.769826394229746</c:v>
                </c:pt>
                <c:pt idx="139">
                  <c:v>1.3604736269152724</c:v>
                </c:pt>
                <c:pt idx="140">
                  <c:v>19.023246542479335</c:v>
                </c:pt>
                <c:pt idx="141">
                  <c:v>39.872899618687676</c:v>
                </c:pt>
                <c:pt idx="142">
                  <c:v>39.47289961868772</c:v>
                </c:pt>
                <c:pt idx="143">
                  <c:v>40.664012371012916</c:v>
                </c:pt>
                <c:pt idx="144">
                  <c:v>40.221021052486037</c:v>
                </c:pt>
                <c:pt idx="145">
                  <c:v>40.167258933360152</c:v>
                </c:pt>
                <c:pt idx="146">
                  <c:v>41.111202517491343</c:v>
                </c:pt>
                <c:pt idx="147">
                  <c:v>40.711202517491387</c:v>
                </c:pt>
                <c:pt idx="148">
                  <c:v>41.940806536945985</c:v>
                </c:pt>
                <c:pt idx="149">
                  <c:v>38.449243149072835</c:v>
                </c:pt>
                <c:pt idx="150">
                  <c:v>37.416559818363119</c:v>
                </c:pt>
                <c:pt idx="151">
                  <c:v>37.647374137337991</c:v>
                </c:pt>
                <c:pt idx="152">
                  <c:v>38.542506540977911</c:v>
                </c:pt>
                <c:pt idx="153">
                  <c:v>38.798979098639833</c:v>
                </c:pt>
                <c:pt idx="154">
                  <c:v>38.185500881850132</c:v>
                </c:pt>
                <c:pt idx="155">
                  <c:v>37.480312026614953</c:v>
                </c:pt>
                <c:pt idx="156">
                  <c:v>37.907744595481631</c:v>
                </c:pt>
                <c:pt idx="157">
                  <c:v>37.620921798730222</c:v>
                </c:pt>
                <c:pt idx="158">
                  <c:v>37.8564891951223</c:v>
                </c:pt>
                <c:pt idx="159">
                  <c:v>38.834454823770017</c:v>
                </c:pt>
                <c:pt idx="160">
                  <c:v>37.477129166936685</c:v>
                </c:pt>
                <c:pt idx="161">
                  <c:v>38.261830665649036</c:v>
                </c:pt>
                <c:pt idx="162">
                  <c:v>38.753275889536141</c:v>
                </c:pt>
                <c:pt idx="163">
                  <c:v>39.250415314171065</c:v>
                </c:pt>
                <c:pt idx="164">
                  <c:v>40.476241101136793</c:v>
                </c:pt>
                <c:pt idx="165">
                  <c:v>40.475897693428522</c:v>
                </c:pt>
                <c:pt idx="166">
                  <c:v>40.424982338811205</c:v>
                </c:pt>
                <c:pt idx="167">
                  <c:v>39.608747316387969</c:v>
                </c:pt>
                <c:pt idx="168">
                  <c:v>38.623767522814937</c:v>
                </c:pt>
                <c:pt idx="169">
                  <c:v>39.103731799605029</c:v>
                </c:pt>
                <c:pt idx="170">
                  <c:v>40.356072536599676</c:v>
                </c:pt>
                <c:pt idx="171">
                  <c:v>40.214522616870639</c:v>
                </c:pt>
                <c:pt idx="172">
                  <c:v>41.261590094854526</c:v>
                </c:pt>
                <c:pt idx="173">
                  <c:v>39.290141630759834</c:v>
                </c:pt>
                <c:pt idx="174">
                  <c:v>40.791169773068958</c:v>
                </c:pt>
                <c:pt idx="175">
                  <c:v>41.21827596173344</c:v>
                </c:pt>
                <c:pt idx="176">
                  <c:v>40.474851460335032</c:v>
                </c:pt>
                <c:pt idx="177">
                  <c:v>38.773895782313829</c:v>
                </c:pt>
                <c:pt idx="178">
                  <c:v>38.125104481613995</c:v>
                </c:pt>
                <c:pt idx="179">
                  <c:v>38.694502531533281</c:v>
                </c:pt>
                <c:pt idx="180">
                  <c:v>38.963898413155505</c:v>
                </c:pt>
                <c:pt idx="181">
                  <c:v>37.764407722502114</c:v>
                </c:pt>
                <c:pt idx="182">
                  <c:v>37.099904541063822</c:v>
                </c:pt>
                <c:pt idx="183">
                  <c:v>36.154351277188695</c:v>
                </c:pt>
                <c:pt idx="184">
                  <c:v>31.111982386401895</c:v>
                </c:pt>
                <c:pt idx="185">
                  <c:v>30.571846673766558</c:v>
                </c:pt>
                <c:pt idx="186">
                  <c:v>29.786954182394744</c:v>
                </c:pt>
                <c:pt idx="187">
                  <c:v>24.809059317299599</c:v>
                </c:pt>
                <c:pt idx="188">
                  <c:v>25.101420657325015</c:v>
                </c:pt>
                <c:pt idx="189">
                  <c:v>32.838298511020049</c:v>
                </c:pt>
                <c:pt idx="190">
                  <c:v>33.119462567149817</c:v>
                </c:pt>
                <c:pt idx="191">
                  <c:v>32.049577017401411</c:v>
                </c:pt>
                <c:pt idx="192">
                  <c:v>31.720008583181915</c:v>
                </c:pt>
                <c:pt idx="193">
                  <c:v>33.713090935877823</c:v>
                </c:pt>
                <c:pt idx="194">
                  <c:v>24.408947143843342</c:v>
                </c:pt>
                <c:pt idx="195">
                  <c:v>34.670754928237237</c:v>
                </c:pt>
                <c:pt idx="196">
                  <c:v>41.85782999209642</c:v>
                </c:pt>
                <c:pt idx="197">
                  <c:v>51.022810869143733</c:v>
                </c:pt>
                <c:pt idx="198">
                  <c:v>51.022810869143733</c:v>
                </c:pt>
                <c:pt idx="199">
                  <c:v>50.622810869143777</c:v>
                </c:pt>
                <c:pt idx="200">
                  <c:v>51.776160536096242</c:v>
                </c:pt>
              </c:numCache>
            </c:numRef>
          </c:val>
          <c:smooth val="0"/>
        </c:ser>
        <c:dLbls>
          <c:showLegendKey val="0"/>
          <c:showVal val="0"/>
          <c:showCatName val="0"/>
          <c:showSerName val="0"/>
          <c:showPercent val="0"/>
          <c:showBubbleSize val="0"/>
        </c:dLbls>
        <c:marker val="1"/>
        <c:smooth val="0"/>
        <c:axId val="175446528"/>
        <c:axId val="175259648"/>
      </c:lineChart>
      <c:catAx>
        <c:axId val="175446528"/>
        <c:scaling>
          <c:orientation val="minMax"/>
        </c:scaling>
        <c:delete val="0"/>
        <c:axPos val="b"/>
        <c:numFmt formatCode="General" sourceLinked="1"/>
        <c:majorTickMark val="none"/>
        <c:minorTickMark val="none"/>
        <c:tickLblPos val="low"/>
        <c:spPr>
          <a:ln w="25400">
            <a:solidFill>
              <a:srgbClr val="B3B3B3"/>
            </a:solidFill>
            <a:prstDash val="solid"/>
          </a:ln>
        </c:spPr>
        <c:txPr>
          <a:bodyPr rot="0" vert="horz"/>
          <a:lstStyle/>
          <a:p>
            <a:pPr>
              <a:defRPr sz="800" b="0" i="0" u="none" strike="noStrike" baseline="0">
                <a:solidFill>
                  <a:srgbClr val="DDDDDD"/>
                </a:solidFill>
                <a:latin typeface="Arial"/>
                <a:ea typeface="Arial"/>
                <a:cs typeface="Arial"/>
              </a:defRPr>
            </a:pPr>
            <a:endParaRPr lang="en-US"/>
          </a:p>
        </c:txPr>
        <c:crossAx val="175259648"/>
        <c:crossesAt val="0"/>
        <c:auto val="0"/>
        <c:lblAlgn val="ctr"/>
        <c:lblOffset val="100"/>
        <c:tickLblSkip val="20"/>
        <c:tickMarkSkip val="1"/>
        <c:noMultiLvlLbl val="0"/>
      </c:catAx>
      <c:valAx>
        <c:axId val="175259648"/>
        <c:scaling>
          <c:orientation val="minMax"/>
        </c:scaling>
        <c:delete val="0"/>
        <c:axPos val="l"/>
        <c:majorGridlines>
          <c:spPr>
            <a:ln w="3175">
              <a:solidFill>
                <a:sysClr val="window" lastClr="FFFFFF">
                  <a:lumMod val="75000"/>
                  <a:alpha val="35000"/>
                </a:sysClr>
              </a:solidFill>
              <a:prstDash val="solid"/>
            </a:ln>
          </c:spPr>
        </c:majorGridlines>
        <c:title>
          <c:tx>
            <c:rich>
              <a:bodyPr/>
              <a:lstStyle/>
              <a:p>
                <a:pPr>
                  <a:defRPr sz="1200" b="0" i="0" u="none" strike="noStrike" baseline="0">
                    <a:solidFill>
                      <a:srgbClr val="EEEEEE"/>
                    </a:solidFill>
                    <a:latin typeface="Arial"/>
                    <a:ea typeface="Arial"/>
                    <a:cs typeface="Arial"/>
                  </a:defRPr>
                </a:pPr>
                <a:r>
                  <a:rPr lang="en-GB"/>
                  <a:t>Profit $</a:t>
                </a:r>
              </a:p>
            </c:rich>
          </c:tx>
          <c:layout>
            <c:manualLayout>
              <c:xMode val="edge"/>
              <c:yMode val="edge"/>
              <c:x val="3.0448717948717983E-2"/>
              <c:y val="0.44221113763494491"/>
            </c:manualLayout>
          </c:layout>
          <c:overlay val="0"/>
          <c:spPr>
            <a:noFill/>
            <a:ln w="25400">
              <a:noFill/>
            </a:ln>
          </c:spPr>
        </c:title>
        <c:numFmt formatCode="[$$-409]#,##0;[Red]\-[$$-409]#,##0" sourceLinked="1"/>
        <c:majorTickMark val="out"/>
        <c:minorTickMark val="none"/>
        <c:tickLblPos val="nextTo"/>
        <c:spPr>
          <a:ln w="3175">
            <a:solidFill>
              <a:srgbClr val="B3B3B3"/>
            </a:solidFill>
            <a:prstDash val="solid"/>
          </a:ln>
        </c:spPr>
        <c:txPr>
          <a:bodyPr rot="0" vert="horz"/>
          <a:lstStyle/>
          <a:p>
            <a:pPr>
              <a:defRPr sz="800" b="0" i="0" u="none" strike="noStrike" baseline="0">
                <a:solidFill>
                  <a:srgbClr val="EEEEEE"/>
                </a:solidFill>
                <a:latin typeface="Arial"/>
                <a:ea typeface="Arial"/>
                <a:cs typeface="Arial"/>
              </a:defRPr>
            </a:pPr>
            <a:endParaRPr lang="en-US"/>
          </a:p>
        </c:txPr>
        <c:crossAx val="175446528"/>
        <c:crosses val="autoZero"/>
        <c:crossBetween val="midCat"/>
      </c:valAx>
      <c:spPr>
        <a:noFill/>
        <a:ln w="25400">
          <a:noFill/>
        </a:ln>
      </c:spPr>
    </c:plotArea>
    <c:legend>
      <c:legendPos val="b"/>
      <c:layout/>
      <c:overlay val="0"/>
      <c:spPr>
        <a:noFill/>
        <a:ln w="3175">
          <a:solidFill>
            <a:srgbClr val="000000"/>
          </a:solidFill>
          <a:prstDash val="solid"/>
        </a:ln>
      </c:spPr>
      <c:txPr>
        <a:bodyPr/>
        <a:lstStyle/>
        <a:p>
          <a:pPr>
            <a:defRPr sz="920" b="0" i="0" u="none" strike="noStrike" baseline="0">
              <a:solidFill>
                <a:srgbClr val="EEEEEE"/>
              </a:solidFill>
              <a:latin typeface="Arial"/>
              <a:ea typeface="Arial"/>
              <a:cs typeface="Arial"/>
            </a:defRPr>
          </a:pPr>
          <a:endParaRPr lang="en-US"/>
        </a:p>
      </c:txPr>
    </c:legend>
    <c:plotVisOnly val="1"/>
    <c:dispBlanksAs val="gap"/>
    <c:showDLblsOverMax val="0"/>
  </c:chart>
  <c:spPr>
    <a:solidFill>
      <a:srgbClr val="111111"/>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1180555555555562" footer="0.51180555555555562"/>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Currency</a:t>
            </a:r>
            <a:r>
              <a:rPr lang="en-US" baseline="0"/>
              <a:t> </a:t>
            </a:r>
            <a:r>
              <a:rPr lang="en-US"/>
              <a:t>Rate with15 Day</a:t>
            </a:r>
            <a:r>
              <a:rPr lang="en-US" baseline="0"/>
              <a:t> Moving Average</a:t>
            </a:r>
            <a:endParaRPr lang="en-US"/>
          </a:p>
        </c:rich>
      </c:tx>
      <c:layout>
        <c:manualLayout>
          <c:xMode val="edge"/>
          <c:yMode val="edge"/>
          <c:x val="0.30890280447227603"/>
          <c:y val="0"/>
        </c:manualLayout>
      </c:layout>
      <c:overlay val="0"/>
    </c:title>
    <c:autoTitleDeleted val="0"/>
    <c:plotArea>
      <c:layout>
        <c:manualLayout>
          <c:layoutTarget val="inner"/>
          <c:xMode val="edge"/>
          <c:yMode val="edge"/>
          <c:x val="0.10393700787401575"/>
          <c:y val="6.4197685661857781E-2"/>
          <c:w val="0.85511811023622042"/>
          <c:h val="0.82469334657925064"/>
        </c:manualLayout>
      </c:layout>
      <c:lineChart>
        <c:grouping val="standard"/>
        <c:varyColors val="0"/>
        <c:ser>
          <c:idx val="0"/>
          <c:order val="0"/>
          <c:spPr>
            <a:ln w="38100">
              <a:solidFill>
                <a:srgbClr val="004586"/>
              </a:solidFill>
              <a:prstDash val="solid"/>
            </a:ln>
          </c:spPr>
          <c:marker>
            <c:symbol val="none"/>
          </c:marker>
          <c:cat>
            <c:numRef>
              <c:f>Martingale!$A$30:$A$230</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cat>
          <c:val>
            <c:numRef>
              <c:f>Martingale!$B$30:$B$230</c:f>
              <c:numCache>
                <c:formatCode>0.0000</c:formatCode>
                <c:ptCount val="201"/>
                <c:pt idx="0">
                  <c:v>1.35</c:v>
                </c:pt>
                <c:pt idx="1">
                  <c:v>1.350197955597241</c:v>
                </c:pt>
                <c:pt idx="2">
                  <c:v>1.3515224749914452</c:v>
                </c:pt>
                <c:pt idx="3">
                  <c:v>1.3512257156237779</c:v>
                </c:pt>
                <c:pt idx="4">
                  <c:v>1.3510967268454437</c:v>
                </c:pt>
                <c:pt idx="5">
                  <c:v>1.3503314549259195</c:v>
                </c:pt>
                <c:pt idx="6">
                  <c:v>1.3498141996545159</c:v>
                </c:pt>
                <c:pt idx="7">
                  <c:v>1.3500049012766395</c:v>
                </c:pt>
                <c:pt idx="8">
                  <c:v>1.3484450972005291</c:v>
                </c:pt>
                <c:pt idx="9">
                  <c:v>1.3485169555361951</c:v>
                </c:pt>
                <c:pt idx="10">
                  <c:v>1.3486465193541608</c:v>
                </c:pt>
                <c:pt idx="11">
                  <c:v>1.3506105907674422</c:v>
                </c:pt>
                <c:pt idx="12">
                  <c:v>1.3496964240627558</c:v>
                </c:pt>
                <c:pt idx="13">
                  <c:v>1.3494574705441438</c:v>
                </c:pt>
                <c:pt idx="14">
                  <c:v>1.3489957935047072</c:v>
                </c:pt>
                <c:pt idx="15">
                  <c:v>1.3478195913267861</c:v>
                </c:pt>
                <c:pt idx="16">
                  <c:v>1.3472080986517156</c:v>
                </c:pt>
                <c:pt idx="17">
                  <c:v>1.3492988246367075</c:v>
                </c:pt>
                <c:pt idx="18">
                  <c:v>1.3503104751035317</c:v>
                </c:pt>
                <c:pt idx="19">
                  <c:v>1.352054907682313</c:v>
                </c:pt>
                <c:pt idx="20">
                  <c:v>1.3519928471903333</c:v>
                </c:pt>
                <c:pt idx="21">
                  <c:v>1.3516030297684931</c:v>
                </c:pt>
                <c:pt idx="22">
                  <c:v>1.3523616655545514</c:v>
                </c:pt>
                <c:pt idx="23">
                  <c:v>1.3510172628301254</c:v>
                </c:pt>
                <c:pt idx="24">
                  <c:v>1.3492875400628168</c:v>
                </c:pt>
                <c:pt idx="25">
                  <c:v>1.3501924935093639</c:v>
                </c:pt>
                <c:pt idx="26">
                  <c:v>1.3500606643912099</c:v>
                </c:pt>
                <c:pt idx="27">
                  <c:v>1.350570997002851</c:v>
                </c:pt>
                <c:pt idx="28">
                  <c:v>1.3510886984654293</c:v>
                </c:pt>
                <c:pt idx="29">
                  <c:v>1.3509004248793306</c:v>
                </c:pt>
                <c:pt idx="30">
                  <c:v>1.3490373064496577</c:v>
                </c:pt>
                <c:pt idx="31">
                  <c:v>1.3485957750683049</c:v>
                </c:pt>
                <c:pt idx="32">
                  <c:v>1.348826329462417</c:v>
                </c:pt>
                <c:pt idx="33">
                  <c:v>1.3469778638644916</c:v>
                </c:pt>
                <c:pt idx="34">
                  <c:v>1.3474995967386723</c:v>
                </c:pt>
                <c:pt idx="35">
                  <c:v>1.3462132697870566</c:v>
                </c:pt>
                <c:pt idx="36">
                  <c:v>1.3464304987640221</c:v>
                </c:pt>
                <c:pt idx="37">
                  <c:v>1.3444498829553126</c:v>
                </c:pt>
                <c:pt idx="38">
                  <c:v>1.3443969104501197</c:v>
                </c:pt>
                <c:pt idx="39">
                  <c:v>1.3440581064481405</c:v>
                </c:pt>
                <c:pt idx="40">
                  <c:v>1.3431001363459731</c:v>
                </c:pt>
                <c:pt idx="41">
                  <c:v>1.3428068849046364</c:v>
                </c:pt>
                <c:pt idx="42">
                  <c:v>1.3416562102475329</c:v>
                </c:pt>
                <c:pt idx="43">
                  <c:v>1.3423258148955521</c:v>
                </c:pt>
                <c:pt idx="44">
                  <c:v>1.3426501530743129</c:v>
                </c:pt>
                <c:pt idx="45">
                  <c:v>1.3420121383174881</c:v>
                </c:pt>
                <c:pt idx="46">
                  <c:v>1.3426864804204774</c:v>
                </c:pt>
                <c:pt idx="47">
                  <c:v>1.3411494781281503</c:v>
                </c:pt>
                <c:pt idx="48">
                  <c:v>1.3404119035738336</c:v>
                </c:pt>
                <c:pt idx="49">
                  <c:v>1.3380978242042061</c:v>
                </c:pt>
                <c:pt idx="50">
                  <c:v>1.3393605522999381</c:v>
                </c:pt>
                <c:pt idx="51">
                  <c:v>1.3400508020516375</c:v>
                </c:pt>
                <c:pt idx="52">
                  <c:v>1.340948207074931</c:v>
                </c:pt>
                <c:pt idx="53">
                  <c:v>1.3411026752822386</c:v>
                </c:pt>
                <c:pt idx="54">
                  <c:v>1.3414237892485013</c:v>
                </c:pt>
                <c:pt idx="55">
                  <c:v>1.3416318495711914</c:v>
                </c:pt>
                <c:pt idx="56">
                  <c:v>1.34243549190602</c:v>
                </c:pt>
                <c:pt idx="57">
                  <c:v>1.3420527499558366</c:v>
                </c:pt>
                <c:pt idx="58">
                  <c:v>1.3421001985264589</c:v>
                </c:pt>
                <c:pt idx="59">
                  <c:v>1.3437210942100644</c:v>
                </c:pt>
                <c:pt idx="60">
                  <c:v>1.3446408920778874</c:v>
                </c:pt>
                <c:pt idx="61">
                  <c:v>1.345814181750308</c:v>
                </c:pt>
                <c:pt idx="62">
                  <c:v>1.3465269293134865</c:v>
                </c:pt>
                <c:pt idx="63">
                  <c:v>1.3470941953456226</c:v>
                </c:pt>
                <c:pt idx="64">
                  <c:v>1.3471039263177129</c:v>
                </c:pt>
                <c:pt idx="65">
                  <c:v>1.347178941139666</c:v>
                </c:pt>
                <c:pt idx="66">
                  <c:v>1.3458017702346317</c:v>
                </c:pt>
                <c:pt idx="67">
                  <c:v>1.3479957461677263</c:v>
                </c:pt>
                <c:pt idx="68">
                  <c:v>1.34735551391466</c:v>
                </c:pt>
                <c:pt idx="69">
                  <c:v>1.3476738255134011</c:v>
                </c:pt>
                <c:pt idx="70">
                  <c:v>1.3481924254295554</c:v>
                </c:pt>
                <c:pt idx="71">
                  <c:v>1.3480553880692354</c:v>
                </c:pt>
                <c:pt idx="72">
                  <c:v>1.3480019425980441</c:v>
                </c:pt>
                <c:pt idx="73">
                  <c:v>1.3469397170342994</c:v>
                </c:pt>
                <c:pt idx="74">
                  <c:v>1.3483641164699018</c:v>
                </c:pt>
                <c:pt idx="75">
                  <c:v>1.3499253357402121</c:v>
                </c:pt>
                <c:pt idx="76">
                  <c:v>1.3484408095390388</c:v>
                </c:pt>
                <c:pt idx="77">
                  <c:v>1.3490266389312453</c:v>
                </c:pt>
                <c:pt idx="78">
                  <c:v>1.3497404343555597</c:v>
                </c:pt>
                <c:pt idx="79">
                  <c:v>1.3489789654231201</c:v>
                </c:pt>
                <c:pt idx="80">
                  <c:v>1.35026385804995</c:v>
                </c:pt>
                <c:pt idx="81">
                  <c:v>1.3491818532733613</c:v>
                </c:pt>
                <c:pt idx="82">
                  <c:v>1.3494869153129052</c:v>
                </c:pt>
                <c:pt idx="83">
                  <c:v>1.3483267483704693</c:v>
                </c:pt>
                <c:pt idx="84">
                  <c:v>1.3489924271077436</c:v>
                </c:pt>
                <c:pt idx="85">
                  <c:v>1.3492394652784141</c:v>
                </c:pt>
                <c:pt idx="86">
                  <c:v>1.3493976392356462</c:v>
                </c:pt>
                <c:pt idx="87">
                  <c:v>1.3504087302230576</c:v>
                </c:pt>
                <c:pt idx="88">
                  <c:v>1.3486980593712719</c:v>
                </c:pt>
                <c:pt idx="89">
                  <c:v>1.3502230961946606</c:v>
                </c:pt>
                <c:pt idx="90">
                  <c:v>1.3499584699960046</c:v>
                </c:pt>
                <c:pt idx="91">
                  <c:v>1.3481184471650063</c:v>
                </c:pt>
                <c:pt idx="92">
                  <c:v>1.3475174943957573</c:v>
                </c:pt>
                <c:pt idx="93">
                  <c:v>1.3480206592488986</c:v>
                </c:pt>
                <c:pt idx="94">
                  <c:v>1.3477965586896732</c:v>
                </c:pt>
                <c:pt idx="95">
                  <c:v>1.3470311935349943</c:v>
                </c:pt>
                <c:pt idx="96">
                  <c:v>1.3475366968142592</c:v>
                </c:pt>
                <c:pt idx="97">
                  <c:v>1.3470638705392453</c:v>
                </c:pt>
                <c:pt idx="98">
                  <c:v>1.3471620731260665</c:v>
                </c:pt>
                <c:pt idx="99">
                  <c:v>1.3482109989782414</c:v>
                </c:pt>
                <c:pt idx="100">
                  <c:v>1.3502636576607028</c:v>
                </c:pt>
                <c:pt idx="101">
                  <c:v>1.3493889597689939</c:v>
                </c:pt>
                <c:pt idx="102">
                  <c:v>1.3513354834241951</c:v>
                </c:pt>
                <c:pt idx="103">
                  <c:v>1.3517300481433603</c:v>
                </c:pt>
                <c:pt idx="104">
                  <c:v>1.3518307500649109</c:v>
                </c:pt>
                <c:pt idx="105">
                  <c:v>1.3515914154176571</c:v>
                </c:pt>
                <c:pt idx="106">
                  <c:v>1.3516514702710509</c:v>
                </c:pt>
                <c:pt idx="107">
                  <c:v>1.3516608014051699</c:v>
                </c:pt>
                <c:pt idx="108">
                  <c:v>1.3509884430185255</c:v>
                </c:pt>
                <c:pt idx="109">
                  <c:v>1.3501577949790133</c:v>
                </c:pt>
                <c:pt idx="110">
                  <c:v>1.3509736760241016</c:v>
                </c:pt>
                <c:pt idx="111">
                  <c:v>1.3526631575543375</c:v>
                </c:pt>
                <c:pt idx="112">
                  <c:v>1.3512973608139212</c:v>
                </c:pt>
                <c:pt idx="113">
                  <c:v>1.3525558818600885</c:v>
                </c:pt>
                <c:pt idx="114">
                  <c:v>1.3514001612627931</c:v>
                </c:pt>
                <c:pt idx="115">
                  <c:v>1.3505586148740776</c:v>
                </c:pt>
                <c:pt idx="116">
                  <c:v>1.3499294265209061</c:v>
                </c:pt>
                <c:pt idx="117">
                  <c:v>1.3500446500681</c:v>
                </c:pt>
                <c:pt idx="118">
                  <c:v>1.3510613194109111</c:v>
                </c:pt>
                <c:pt idx="119">
                  <c:v>1.3482294821978942</c:v>
                </c:pt>
                <c:pt idx="120">
                  <c:v>1.3485392676866239</c:v>
                </c:pt>
                <c:pt idx="121">
                  <c:v>1.3505525230842594</c:v>
                </c:pt>
                <c:pt idx="122">
                  <c:v>1.3508864967992915</c:v>
                </c:pt>
                <c:pt idx="123">
                  <c:v>1.3522023879120937</c:v>
                </c:pt>
                <c:pt idx="124">
                  <c:v>1.3523248618941932</c:v>
                </c:pt>
                <c:pt idx="125">
                  <c:v>1.3531081118293298</c:v>
                </c:pt>
                <c:pt idx="126">
                  <c:v>1.3533347429557427</c:v>
                </c:pt>
                <c:pt idx="127">
                  <c:v>1.3522371970983735</c:v>
                </c:pt>
                <c:pt idx="128">
                  <c:v>1.3529612384672263</c:v>
                </c:pt>
                <c:pt idx="129">
                  <c:v>1.3527431579003668</c:v>
                </c:pt>
                <c:pt idx="130">
                  <c:v>1.3531692560572794</c:v>
                </c:pt>
                <c:pt idx="131">
                  <c:v>1.354522119054596</c:v>
                </c:pt>
                <c:pt idx="132">
                  <c:v>1.3544997050944518</c:v>
                </c:pt>
                <c:pt idx="133">
                  <c:v>1.3531047402955958</c:v>
                </c:pt>
                <c:pt idx="134">
                  <c:v>1.3542563652010065</c:v>
                </c:pt>
                <c:pt idx="135">
                  <c:v>1.353016443146883</c:v>
                </c:pt>
                <c:pt idx="136">
                  <c:v>1.353599550968192</c:v>
                </c:pt>
                <c:pt idx="137">
                  <c:v>1.3543890411607558</c:v>
                </c:pt>
                <c:pt idx="138">
                  <c:v>1.3533828834628236</c:v>
                </c:pt>
                <c:pt idx="139">
                  <c:v>1.3522497397115021</c:v>
                </c:pt>
                <c:pt idx="140">
                  <c:v>1.3511458164042793</c:v>
                </c:pt>
                <c:pt idx="141">
                  <c:v>1.3498427130870163</c:v>
                </c:pt>
                <c:pt idx="142">
                  <c:v>1.3483161809527393</c:v>
                </c:pt>
                <c:pt idx="143">
                  <c:v>1.3495072937050645</c:v>
                </c:pt>
                <c:pt idx="144">
                  <c:v>1.3490643023865376</c:v>
                </c:pt>
                <c:pt idx="145">
                  <c:v>1.3490105402674117</c:v>
                </c:pt>
                <c:pt idx="146">
                  <c:v>1.3499544838515429</c:v>
                </c:pt>
                <c:pt idx="147">
                  <c:v>1.3499922516518343</c:v>
                </c:pt>
                <c:pt idx="148">
                  <c:v>1.3512218556712889</c:v>
                </c:pt>
                <c:pt idx="149">
                  <c:v>1.3477302922834158</c:v>
                </c:pt>
                <c:pt idx="150">
                  <c:v>1.3466976089527061</c:v>
                </c:pt>
                <c:pt idx="151">
                  <c:v>1.3469284232716809</c:v>
                </c:pt>
                <c:pt idx="152">
                  <c:v>1.3478235556753209</c:v>
                </c:pt>
                <c:pt idx="153">
                  <c:v>1.3480800282329828</c:v>
                </c:pt>
                <c:pt idx="154">
                  <c:v>1.3474665500161931</c:v>
                </c:pt>
                <c:pt idx="155">
                  <c:v>1.3467613611609579</c:v>
                </c:pt>
                <c:pt idx="156">
                  <c:v>1.3471887937298246</c:v>
                </c:pt>
                <c:pt idx="157">
                  <c:v>1.3469019709330732</c:v>
                </c:pt>
                <c:pt idx="158">
                  <c:v>1.3471375383294653</c:v>
                </c:pt>
                <c:pt idx="159">
                  <c:v>1.348115503958113</c:v>
                </c:pt>
                <c:pt idx="160">
                  <c:v>1.3467581783012796</c:v>
                </c:pt>
                <c:pt idx="161">
                  <c:v>1.347542879799992</c:v>
                </c:pt>
                <c:pt idx="162">
                  <c:v>1.3480343250238791</c:v>
                </c:pt>
                <c:pt idx="163">
                  <c:v>1.348531464448514</c:v>
                </c:pt>
                <c:pt idx="164">
                  <c:v>1.3497572902354797</c:v>
                </c:pt>
                <c:pt idx="165">
                  <c:v>1.3497569468277715</c:v>
                </c:pt>
                <c:pt idx="166">
                  <c:v>1.3497060314731542</c:v>
                </c:pt>
                <c:pt idx="167">
                  <c:v>1.3488897964507309</c:v>
                </c:pt>
                <c:pt idx="168">
                  <c:v>1.3479048166571579</c:v>
                </c:pt>
                <c:pt idx="169">
                  <c:v>1.348384780933948</c:v>
                </c:pt>
                <c:pt idx="170">
                  <c:v>1.3496371216709426</c:v>
                </c:pt>
                <c:pt idx="171">
                  <c:v>1.3494955717512136</c:v>
                </c:pt>
                <c:pt idx="172">
                  <c:v>1.3505426392291975</c:v>
                </c:pt>
                <c:pt idx="173">
                  <c:v>1.3485711907651028</c:v>
                </c:pt>
                <c:pt idx="174">
                  <c:v>1.3500722189074119</c:v>
                </c:pt>
                <c:pt idx="175">
                  <c:v>1.3504993250960764</c:v>
                </c:pt>
                <c:pt idx="176">
                  <c:v>1.349755900594678</c:v>
                </c:pt>
                <c:pt idx="177">
                  <c:v>1.3480549449166568</c:v>
                </c:pt>
                <c:pt idx="178">
                  <c:v>1.3474061536159569</c:v>
                </c:pt>
                <c:pt idx="179">
                  <c:v>1.3479755516658762</c:v>
                </c:pt>
                <c:pt idx="180">
                  <c:v>1.3482449475474985</c:v>
                </c:pt>
                <c:pt idx="181">
                  <c:v>1.3470454568568451</c:v>
                </c:pt>
                <c:pt idx="182">
                  <c:v>1.3463809536754068</c:v>
                </c:pt>
                <c:pt idx="183">
                  <c:v>1.3458354004115314</c:v>
                </c:pt>
                <c:pt idx="184">
                  <c:v>1.343314215966138</c:v>
                </c:pt>
                <c:pt idx="185">
                  <c:v>1.3434441481098203</c:v>
                </c:pt>
                <c:pt idx="186">
                  <c:v>1.3432479249869773</c:v>
                </c:pt>
                <c:pt idx="187">
                  <c:v>1.3420034512707035</c:v>
                </c:pt>
                <c:pt idx="188">
                  <c:v>1.3424765416057098</c:v>
                </c:pt>
                <c:pt idx="189">
                  <c:v>1.3434436513374217</c:v>
                </c:pt>
                <c:pt idx="190">
                  <c:v>1.3434787968444379</c:v>
                </c:pt>
                <c:pt idx="191">
                  <c:v>1.3433450611507194</c:v>
                </c:pt>
                <c:pt idx="192">
                  <c:v>1.343303865096442</c:v>
                </c:pt>
                <c:pt idx="193">
                  <c:v>1.3435530003905289</c:v>
                </c:pt>
                <c:pt idx="194">
                  <c:v>1.3423899824165246</c:v>
                </c:pt>
                <c:pt idx="195">
                  <c:v>1.3436727083895739</c:v>
                </c:pt>
                <c:pt idx="196">
                  <c:v>1.3445710927725563</c:v>
                </c:pt>
                <c:pt idx="197">
                  <c:v>1.3457167153821872</c:v>
                </c:pt>
                <c:pt idx="198">
                  <c:v>1.3447058773612932</c:v>
                </c:pt>
                <c:pt idx="199">
                  <c:v>1.3455452668843013</c:v>
                </c:pt>
                <c:pt idx="200">
                  <c:v>1.3443919172173489</c:v>
                </c:pt>
              </c:numCache>
            </c:numRef>
          </c:val>
          <c:smooth val="0"/>
        </c:ser>
        <c:ser>
          <c:idx val="1"/>
          <c:order val="1"/>
          <c:tx>
            <c:strRef>
              <c:f>Martingale!$E$30:$E$230</c:f>
              <c:strCache>
                <c:ptCount val="1"/>
                <c:pt idx="0">
                  <c:v>1.3510 1.3509 1.3507 1.3506 1.3504 1.3502 1.3501 1.3499 1.3498 1.3498 1.3497 1.3498 1.3499 1.3499 1.3499 1.3498 1.3496 1.3494 1.3494 1.3494 1.3495 1.3496 1.3498 1.3500 1.3500 1.3501 1.3501 1.3501 1.3503 1.3504 1.3505 1.3506 1.3505 1.3503 1.3500 1.3496 1.3</c:v>
                </c:pt>
              </c:strCache>
            </c:strRef>
          </c:tx>
          <c:spPr>
            <a:ln w="38100">
              <a:solidFill>
                <a:srgbClr val="FF420E"/>
              </a:solidFill>
              <a:prstDash val="solid"/>
            </a:ln>
          </c:spPr>
          <c:marker>
            <c:symbol val="none"/>
          </c:marker>
          <c:cat>
            <c:numRef>
              <c:f>Martingale!$A$30:$A$230</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cat>
          <c:val>
            <c:numRef>
              <c:f>Martingale!$E$30:$E$230</c:f>
              <c:numCache>
                <c:formatCode>0.0000</c:formatCode>
                <c:ptCount val="201"/>
                <c:pt idx="0">
                  <c:v>1.3510178161842561</c:v>
                </c:pt>
                <c:pt idx="1">
                  <c:v>1.3508610884110293</c:v>
                </c:pt>
                <c:pt idx="2">
                  <c:v>1.3507319703375664</c:v>
                </c:pt>
                <c:pt idx="3">
                  <c:v>1.3506070652026942</c:v>
                </c:pt>
                <c:pt idx="4">
                  <c:v>1.3504314032830755</c:v>
                </c:pt>
                <c:pt idx="5">
                  <c:v>1.3501778391576793</c:v>
                </c:pt>
                <c:pt idx="6">
                  <c:v>1.3500586200471971</c:v>
                </c:pt>
                <c:pt idx="7">
                  <c:v>1.3499279957959198</c:v>
                </c:pt>
                <c:pt idx="8">
                  <c:v>1.3497573511617298</c:v>
                </c:pt>
                <c:pt idx="9">
                  <c:v>1.3498267648004585</c:v>
                </c:pt>
                <c:pt idx="10">
                  <c:v>1.3497374365724863</c:v>
                </c:pt>
                <c:pt idx="11">
                  <c:v>1.3498009648155807</c:v>
                </c:pt>
                <c:pt idx="12">
                  <c:v>1.3499342646223</c:v>
                </c:pt>
                <c:pt idx="13">
                  <c:v>1.3499024878874368</c:v>
                </c:pt>
                <c:pt idx="14">
                  <c:v>1.3499041519923276</c:v>
                </c:pt>
                <c:pt idx="15">
                  <c:v>1.3497587914141134</c:v>
                </c:pt>
                <c:pt idx="16">
                  <c:v>1.3495594676177449</c:v>
                </c:pt>
                <c:pt idx="17">
                  <c:v>1.3494112242607625</c:v>
                </c:pt>
                <c:pt idx="18">
                  <c:v>1.3493502082260798</c:v>
                </c:pt>
                <c:pt idx="19">
                  <c:v>1.3494140869485374</c:v>
                </c:pt>
                <c:pt idx="20">
                  <c:v>1.3495248464328318</c:v>
                </c:pt>
                <c:pt idx="21">
                  <c:v>1.3496441017737637</c:v>
                </c:pt>
                <c:pt idx="22">
                  <c:v>1.3498012193922913</c:v>
                </c:pt>
                <c:pt idx="23">
                  <c:v>1.3499726971009309</c:v>
                </c:pt>
                <c:pt idx="24">
                  <c:v>1.3500240694027057</c:v>
                </c:pt>
                <c:pt idx="25">
                  <c:v>1.3501271343463861</c:v>
                </c:pt>
                <c:pt idx="26">
                  <c:v>1.3500904725879705</c:v>
                </c:pt>
                <c:pt idx="27">
                  <c:v>1.3501487774506435</c:v>
                </c:pt>
                <c:pt idx="28">
                  <c:v>1.3502575259787291</c:v>
                </c:pt>
                <c:pt idx="29">
                  <c:v>1.3503845014037039</c:v>
                </c:pt>
                <c:pt idx="30">
                  <c:v>1.3504656824118952</c:v>
                </c:pt>
                <c:pt idx="31">
                  <c:v>1.3505581941730014</c:v>
                </c:pt>
                <c:pt idx="32">
                  <c:v>1.350526694494715</c:v>
                </c:pt>
                <c:pt idx="33">
                  <c:v>1.3503045204121127</c:v>
                </c:pt>
                <c:pt idx="34">
                  <c:v>1.3500008330158699</c:v>
                </c:pt>
                <c:pt idx="35">
                  <c:v>1.3496155278556514</c:v>
                </c:pt>
                <c:pt idx="36">
                  <c:v>1.3492706924553532</c:v>
                </c:pt>
                <c:pt idx="37">
                  <c:v>1.3487432402820709</c:v>
                </c:pt>
                <c:pt idx="38">
                  <c:v>1.3483018834567371</c:v>
                </c:pt>
                <c:pt idx="39">
                  <c:v>1.3479532545490922</c:v>
                </c:pt>
                <c:pt idx="40">
                  <c:v>1.3474804307381991</c:v>
                </c:pt>
                <c:pt idx="41">
                  <c:v>1.3469968454390944</c:v>
                </c:pt>
                <c:pt idx="42">
                  <c:v>1.3464025263220731</c:v>
                </c:pt>
                <c:pt idx="43">
                  <c:v>1.3458183340840815</c:v>
                </c:pt>
                <c:pt idx="44">
                  <c:v>1.3452683159637471</c:v>
                </c:pt>
                <c:pt idx="45">
                  <c:v>1.3447999714216023</c:v>
                </c:pt>
                <c:pt idx="46">
                  <c:v>1.3444060184450806</c:v>
                </c:pt>
                <c:pt idx="47">
                  <c:v>1.3438942283561297</c:v>
                </c:pt>
                <c:pt idx="48">
                  <c:v>1.3434564976700858</c:v>
                </c:pt>
                <c:pt idx="49">
                  <c:v>1.3428297128344544</c:v>
                </c:pt>
                <c:pt idx="50">
                  <c:v>1.3423728650019797</c:v>
                </c:pt>
                <c:pt idx="51">
                  <c:v>1.3419475518878206</c:v>
                </c:pt>
                <c:pt idx="52">
                  <c:v>1.3417141068291287</c:v>
                </c:pt>
                <c:pt idx="53">
                  <c:v>1.3414944911512701</c:v>
                </c:pt>
                <c:pt idx="54">
                  <c:v>1.3413188700046275</c:v>
                </c:pt>
                <c:pt idx="55">
                  <c:v>1.3412209842196421</c:v>
                </c:pt>
                <c:pt idx="56">
                  <c:v>1.3411962246864007</c:v>
                </c:pt>
                <c:pt idx="57">
                  <c:v>1.3412226606669542</c:v>
                </c:pt>
                <c:pt idx="58">
                  <c:v>1.3412076195756815</c:v>
                </c:pt>
                <c:pt idx="59">
                  <c:v>1.3412790156513983</c:v>
                </c:pt>
                <c:pt idx="60">
                  <c:v>1.3414542659020914</c:v>
                </c:pt>
                <c:pt idx="61">
                  <c:v>1.3416627793240801</c:v>
                </c:pt>
                <c:pt idx="62">
                  <c:v>1.3420212760697696</c:v>
                </c:pt>
                <c:pt idx="63">
                  <c:v>1.3424667621878887</c:v>
                </c:pt>
                <c:pt idx="64">
                  <c:v>1.3430671689954556</c:v>
                </c:pt>
                <c:pt idx="65">
                  <c:v>1.3435883949181042</c:v>
                </c:pt>
                <c:pt idx="66">
                  <c:v>1.3439717927969708</c:v>
                </c:pt>
                <c:pt idx="67">
                  <c:v>1.3444416287364904</c:v>
                </c:pt>
                <c:pt idx="68">
                  <c:v>1.3448584846453182</c:v>
                </c:pt>
                <c:pt idx="69">
                  <c:v>1.345275153729645</c:v>
                </c:pt>
                <c:pt idx="70">
                  <c:v>1.3457125254535358</c:v>
                </c:pt>
                <c:pt idx="71">
                  <c:v>1.3460871851977498</c:v>
                </c:pt>
                <c:pt idx="72">
                  <c:v>1.3464837980405637</c:v>
                </c:pt>
                <c:pt idx="73">
                  <c:v>1.3468064326077531</c:v>
                </c:pt>
                <c:pt idx="74">
                  <c:v>1.3471159674250759</c:v>
                </c:pt>
                <c:pt idx="75">
                  <c:v>1.347468263669231</c:v>
                </c:pt>
                <c:pt idx="76">
                  <c:v>1.3476433721884797</c:v>
                </c:pt>
                <c:pt idx="77">
                  <c:v>1.3478100194963303</c:v>
                </c:pt>
                <c:pt idx="78">
                  <c:v>1.3479864354303261</c:v>
                </c:pt>
                <c:pt idx="79">
                  <c:v>1.3481114380373533</c:v>
                </c:pt>
                <c:pt idx="80">
                  <c:v>1.3483170991647055</c:v>
                </c:pt>
                <c:pt idx="81">
                  <c:v>1.3485424380339539</c:v>
                </c:pt>
                <c:pt idx="82">
                  <c:v>1.3486418493102994</c:v>
                </c:pt>
                <c:pt idx="83">
                  <c:v>1.3487065982740198</c:v>
                </c:pt>
                <c:pt idx="84">
                  <c:v>1.3487945050469758</c:v>
                </c:pt>
                <c:pt idx="85">
                  <c:v>1.3488643077035669</c:v>
                </c:pt>
                <c:pt idx="86">
                  <c:v>1.3489537911146607</c:v>
                </c:pt>
                <c:pt idx="87">
                  <c:v>1.349114243622995</c:v>
                </c:pt>
                <c:pt idx="88">
                  <c:v>1.3492314664454599</c:v>
                </c:pt>
                <c:pt idx="89">
                  <c:v>1.3493553984271105</c:v>
                </c:pt>
                <c:pt idx="90">
                  <c:v>1.3493576073774964</c:v>
                </c:pt>
                <c:pt idx="91">
                  <c:v>1.349336116552561</c:v>
                </c:pt>
                <c:pt idx="92">
                  <c:v>1.3492355069168616</c:v>
                </c:pt>
                <c:pt idx="93">
                  <c:v>1.3491208552430842</c:v>
                </c:pt>
                <c:pt idx="94">
                  <c:v>1.3490420281275211</c:v>
                </c:pt>
                <c:pt idx="95">
                  <c:v>1.3488265171598575</c:v>
                </c:pt>
                <c:pt idx="96">
                  <c:v>1.348716840062584</c:v>
                </c:pt>
                <c:pt idx="97">
                  <c:v>1.3485553037443403</c:v>
                </c:pt>
                <c:pt idx="98">
                  <c:v>1.3484776587280467</c:v>
                </c:pt>
                <c:pt idx="99">
                  <c:v>1.3484255635194133</c:v>
                </c:pt>
                <c:pt idx="100">
                  <c:v>1.3484938430115656</c:v>
                </c:pt>
                <c:pt idx="101">
                  <c:v>1.3484932643804555</c:v>
                </c:pt>
                <c:pt idx="102">
                  <c:v>1.3485550479271979</c:v>
                </c:pt>
                <c:pt idx="103">
                  <c:v>1.3487571805120036</c:v>
                </c:pt>
                <c:pt idx="104">
                  <c:v>1.3488643574366868</c:v>
                </c:pt>
                <c:pt idx="105">
                  <c:v>1.3489732204647973</c:v>
                </c:pt>
                <c:pt idx="106">
                  <c:v>1.3492087553385337</c:v>
                </c:pt>
                <c:pt idx="107">
                  <c:v>1.349484975805828</c:v>
                </c:pt>
                <c:pt idx="108">
                  <c:v>1.3496828280571365</c:v>
                </c:pt>
                <c:pt idx="109">
                  <c:v>1.3498402438097592</c:v>
                </c:pt>
                <c:pt idx="110">
                  <c:v>1.3501030759756996</c:v>
                </c:pt>
                <c:pt idx="111">
                  <c:v>1.3504448400250382</c:v>
                </c:pt>
                <c:pt idx="112">
                  <c:v>1.3507270727100165</c:v>
                </c:pt>
                <c:pt idx="113">
                  <c:v>1.3510866599589513</c:v>
                </c:pt>
                <c:pt idx="114">
                  <c:v>1.3512992707779214</c:v>
                </c:pt>
                <c:pt idx="115">
                  <c:v>1.3513189345921464</c:v>
                </c:pt>
                <c:pt idx="116">
                  <c:v>1.3513549657089405</c:v>
                </c:pt>
                <c:pt idx="117">
                  <c:v>1.3512689101518673</c:v>
                </c:pt>
                <c:pt idx="118">
                  <c:v>1.3512243282363707</c:v>
                </c:pt>
                <c:pt idx="119">
                  <c:v>1.3509842437119031</c:v>
                </c:pt>
                <c:pt idx="120">
                  <c:v>1.3507807671965009</c:v>
                </c:pt>
                <c:pt idx="121">
                  <c:v>1.3507075040507148</c:v>
                </c:pt>
                <c:pt idx="122">
                  <c:v>1.3506558837436564</c:v>
                </c:pt>
                <c:pt idx="123">
                  <c:v>1.3507368134032274</c:v>
                </c:pt>
                <c:pt idx="124">
                  <c:v>1.3508812845309062</c:v>
                </c:pt>
                <c:pt idx="125">
                  <c:v>1.3510235802512547</c:v>
                </c:pt>
                <c:pt idx="126">
                  <c:v>1.3510683526113483</c:v>
                </c:pt>
                <c:pt idx="127">
                  <c:v>1.351131008363645</c:v>
                </c:pt>
                <c:pt idx="128">
                  <c:v>1.3511580321374541</c:v>
                </c:pt>
                <c:pt idx="129">
                  <c:v>1.351247565246626</c:v>
                </c:pt>
                <c:pt idx="130">
                  <c:v>1.3514216079921726</c:v>
                </c:pt>
                <c:pt idx="131">
                  <c:v>1.3517277874944187</c:v>
                </c:pt>
                <c:pt idx="132">
                  <c:v>1.3520247911628422</c:v>
                </c:pt>
                <c:pt idx="133">
                  <c:v>1.3521610192218212</c:v>
                </c:pt>
                <c:pt idx="134">
                  <c:v>1.3525628114220287</c:v>
                </c:pt>
                <c:pt idx="135">
                  <c:v>1.3528612897860459</c:v>
                </c:pt>
                <c:pt idx="136">
                  <c:v>1.3530644249783079</c:v>
                </c:pt>
                <c:pt idx="137">
                  <c:v>1.3532979279357389</c:v>
                </c:pt>
                <c:pt idx="138">
                  <c:v>1.353376627639121</c:v>
                </c:pt>
                <c:pt idx="139">
                  <c:v>1.3533716194936083</c:v>
                </c:pt>
                <c:pt idx="140">
                  <c:v>1.3532407997986051</c:v>
                </c:pt>
                <c:pt idx="141">
                  <c:v>1.3530079978073568</c:v>
                </c:pt>
                <c:pt idx="142">
                  <c:v>1.3527465967309811</c:v>
                </c:pt>
                <c:pt idx="143">
                  <c:v>1.3525163337468367</c:v>
                </c:pt>
                <c:pt idx="144">
                  <c:v>1.3522710767125814</c:v>
                </c:pt>
                <c:pt idx="145">
                  <c:v>1.3519938289932569</c:v>
                </c:pt>
                <c:pt idx="146">
                  <c:v>1.35168931997972</c:v>
                </c:pt>
                <c:pt idx="147">
                  <c:v>1.3513888230835458</c:v>
                </c:pt>
                <c:pt idx="148">
                  <c:v>1.3512632974419252</c:v>
                </c:pt>
                <c:pt idx="149">
                  <c:v>1.3508282259140856</c:v>
                </c:pt>
                <c:pt idx="150">
                  <c:v>1.3504069703011405</c:v>
                </c:pt>
                <c:pt idx="151">
                  <c:v>1.3499622284547066</c:v>
                </c:pt>
                <c:pt idx="152">
                  <c:v>1.3495245294223441</c:v>
                </c:pt>
                <c:pt idx="153">
                  <c:v>1.349171005740355</c:v>
                </c:pt>
                <c:pt idx="154">
                  <c:v>1.3488521264273343</c:v>
                </c:pt>
                <c:pt idx="155">
                  <c:v>1.3485598294111127</c:v>
                </c:pt>
                <c:pt idx="156">
                  <c:v>1.3483829014539668</c:v>
                </c:pt>
                <c:pt idx="157">
                  <c:v>1.348288620785989</c:v>
                </c:pt>
                <c:pt idx="158">
                  <c:v>1.3481306370942825</c:v>
                </c:pt>
                <c:pt idx="159">
                  <c:v>1.3480673838657209</c:v>
                </c:pt>
                <c:pt idx="160">
                  <c:v>1.3479172264013117</c:v>
                </c:pt>
                <c:pt idx="161">
                  <c:v>1.3477564527978751</c:v>
                </c:pt>
                <c:pt idx="162">
                  <c:v>1.3476259243560116</c:v>
                </c:pt>
                <c:pt idx="163">
                  <c:v>1.3474465649411596</c:v>
                </c:pt>
                <c:pt idx="164">
                  <c:v>1.347581698137964</c:v>
                </c:pt>
                <c:pt idx="165">
                  <c:v>1.3477856539963016</c:v>
                </c:pt>
                <c:pt idx="166">
                  <c:v>1.3479708278763998</c:v>
                </c:pt>
                <c:pt idx="167">
                  <c:v>1.3480419105947605</c:v>
                </c:pt>
                <c:pt idx="168">
                  <c:v>1.3480302298230393</c:v>
                </c:pt>
                <c:pt idx="169">
                  <c:v>1.3480914452175563</c:v>
                </c:pt>
                <c:pt idx="170">
                  <c:v>1.3482831625848883</c:v>
                </c:pt>
                <c:pt idx="171">
                  <c:v>1.3484369477863143</c:v>
                </c:pt>
                <c:pt idx="172">
                  <c:v>1.3486796590060557</c:v>
                </c:pt>
                <c:pt idx="173">
                  <c:v>1.3487752358350982</c:v>
                </c:pt>
                <c:pt idx="174">
                  <c:v>1.3489056834983848</c:v>
                </c:pt>
                <c:pt idx="175">
                  <c:v>1.3491550932847047</c:v>
                </c:pt>
                <c:pt idx="176">
                  <c:v>1.3493026280043503</c:v>
                </c:pt>
                <c:pt idx="177">
                  <c:v>1.3493040026638694</c:v>
                </c:pt>
                <c:pt idx="178">
                  <c:v>1.3492289819416985</c:v>
                </c:pt>
                <c:pt idx="179">
                  <c:v>1.3491101993703913</c:v>
                </c:pt>
                <c:pt idx="180">
                  <c:v>1.3490093994183734</c:v>
                </c:pt>
                <c:pt idx="181">
                  <c:v>1.3488320277772863</c:v>
                </c:pt>
                <c:pt idx="182">
                  <c:v>1.3486647715922646</c:v>
                </c:pt>
                <c:pt idx="183">
                  <c:v>1.3485268105092227</c:v>
                </c:pt>
                <c:pt idx="184">
                  <c:v>1.348188772844702</c:v>
                </c:pt>
                <c:pt idx="185">
                  <c:v>1.3477759079406271</c:v>
                </c:pt>
                <c:pt idx="186">
                  <c:v>1.347359398156345</c:v>
                </c:pt>
                <c:pt idx="187">
                  <c:v>1.3467901189591118</c:v>
                </c:pt>
                <c:pt idx="188">
                  <c:v>1.3463838090151521</c:v>
                </c:pt>
                <c:pt idx="189">
                  <c:v>1.3459419045104861</c:v>
                </c:pt>
                <c:pt idx="190">
                  <c:v>1.3454738692937103</c:v>
                </c:pt>
                <c:pt idx="191">
                  <c:v>1.3450464799974464</c:v>
                </c:pt>
                <c:pt idx="192">
                  <c:v>1.3447297413427655</c:v>
                </c:pt>
                <c:pt idx="193">
                  <c:v>1.3444728644610704</c:v>
                </c:pt>
                <c:pt idx="194">
                  <c:v>1.3441004931777802</c:v>
                </c:pt>
                <c:pt idx="195">
                  <c:v>1.3437956772339186</c:v>
                </c:pt>
                <c:pt idx="196">
                  <c:v>1.3436307196282995</c:v>
                </c:pt>
                <c:pt idx="197">
                  <c:v>1.3435864370754182</c:v>
                </c:pt>
                <c:pt idx="198">
                  <c:v>1.3435111355387357</c:v>
                </c:pt>
                <c:pt idx="199">
                  <c:v>1.3436598722666131</c:v>
                </c:pt>
                <c:pt idx="200">
                  <c:v>1.3437230568737815</c:v>
                </c:pt>
              </c:numCache>
            </c:numRef>
          </c:val>
          <c:smooth val="0"/>
        </c:ser>
        <c:dLbls>
          <c:showLegendKey val="0"/>
          <c:showVal val="0"/>
          <c:showCatName val="0"/>
          <c:showSerName val="0"/>
          <c:showPercent val="0"/>
          <c:showBubbleSize val="0"/>
        </c:dLbls>
        <c:marker val="1"/>
        <c:smooth val="0"/>
        <c:axId val="175447552"/>
        <c:axId val="175261376"/>
      </c:lineChart>
      <c:catAx>
        <c:axId val="175447552"/>
        <c:scaling>
          <c:orientation val="minMax"/>
        </c:scaling>
        <c:delete val="0"/>
        <c:axPos val="b"/>
        <c:title>
          <c:tx>
            <c:rich>
              <a:bodyPr/>
              <a:lstStyle/>
              <a:p>
                <a:pPr>
                  <a:defRPr/>
                </a:pPr>
                <a:r>
                  <a:rPr lang="en-GB"/>
                  <a:t>Tick</a:t>
                </a:r>
              </a:p>
            </c:rich>
          </c:tx>
          <c:layout/>
          <c:overlay val="0"/>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5261376"/>
        <c:crossesAt val="0"/>
        <c:auto val="1"/>
        <c:lblAlgn val="ctr"/>
        <c:lblOffset val="100"/>
        <c:tickLblSkip val="20"/>
        <c:tickMarkSkip val="5"/>
        <c:noMultiLvlLbl val="0"/>
      </c:catAx>
      <c:valAx>
        <c:axId val="175261376"/>
        <c:scaling>
          <c:orientation val="minMax"/>
        </c:scaling>
        <c:delete val="0"/>
        <c:axPos val="l"/>
        <c:majorGridlines>
          <c:spPr>
            <a:ln w="3175">
              <a:solidFill>
                <a:srgbClr val="B3B3B3"/>
              </a:solidFill>
              <a:prstDash val="solid"/>
            </a:ln>
          </c:spPr>
        </c:majorGridlines>
        <c:title>
          <c:tx>
            <c:rich>
              <a:bodyPr rot="-5400000" vert="horz"/>
              <a:lstStyle/>
              <a:p>
                <a:pPr>
                  <a:defRPr/>
                </a:pPr>
                <a:r>
                  <a:rPr lang="en-GB"/>
                  <a:t>Price</a:t>
                </a:r>
              </a:p>
            </c:rich>
          </c:tx>
          <c:layout/>
          <c:overlay val="0"/>
        </c:title>
        <c:numFmt formatCode="0.0000"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5447552"/>
        <c:crossesAt val="1"/>
        <c:crossBetween val="midCat"/>
      </c:valAx>
      <c:spPr>
        <a:noFill/>
        <a:ln w="3175">
          <a:solidFill>
            <a:srgbClr val="B3B3B3"/>
          </a:solidFill>
          <a:prstDash val="solid"/>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1180555555555562" footer="0.51180555555555562"/>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285750</xdr:colOff>
      <xdr:row>0</xdr:row>
      <xdr:rowOff>0</xdr:rowOff>
    </xdr:from>
    <xdr:to>
      <xdr:col>23</xdr:col>
      <xdr:colOff>495300</xdr:colOff>
      <xdr:row>37</xdr:row>
      <xdr:rowOff>66675</xdr:rowOff>
    </xdr:to>
    <xdr:graphicFrame macro="">
      <xdr:nvGraphicFramePr>
        <xdr:cNvPr id="105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209550</xdr:colOff>
      <xdr:row>38</xdr:row>
      <xdr:rowOff>76200</xdr:rowOff>
    </xdr:from>
    <xdr:to>
      <xdr:col>23</xdr:col>
      <xdr:colOff>523875</xdr:colOff>
      <xdr:row>62</xdr:row>
      <xdr:rowOff>47625</xdr:rowOff>
    </xdr:to>
    <xdr:graphicFrame macro="">
      <xdr:nvGraphicFramePr>
        <xdr:cNvPr id="10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0</xdr:row>
      <xdr:rowOff>0</xdr:rowOff>
    </xdr:from>
    <xdr:to>
      <xdr:col>5</xdr:col>
      <xdr:colOff>28575</xdr:colOff>
      <xdr:row>2</xdr:row>
      <xdr:rowOff>47625</xdr:rowOff>
    </xdr:to>
    <xdr:pic>
      <xdr:nvPicPr>
        <xdr:cNvPr id="1057" name="Picture 5" descr="forexop_white.png"/>
        <xdr:cNvPicPr>
          <a:picLocks noChangeAspect="1"/>
        </xdr:cNvPicPr>
      </xdr:nvPicPr>
      <xdr:blipFill>
        <a:blip xmlns:r="http://schemas.openxmlformats.org/officeDocument/2006/relationships" r:embed="rId3" cstate="print"/>
        <a:srcRect/>
        <a:stretch>
          <a:fillRect/>
        </a:stretch>
      </xdr:blipFill>
      <xdr:spPr bwMode="auto">
        <a:xfrm>
          <a:off x="47625" y="0"/>
          <a:ext cx="2276475" cy="7905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orexo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2035"/>
  <sheetViews>
    <sheetView tabSelected="1" zoomScaleNormal="100" workbookViewId="0">
      <selection activeCell="A3" sqref="A3:D3"/>
    </sheetView>
  </sheetViews>
  <sheetFormatPr defaultColWidth="11.5703125" defaultRowHeight="12.75"/>
  <cols>
    <col min="1" max="1" width="5.85546875" style="4" customWidth="1"/>
    <col min="2" max="5" width="7.140625" style="4" customWidth="1"/>
    <col min="6" max="6" width="11" style="4" customWidth="1"/>
    <col min="7" max="7" width="6.42578125" style="4" customWidth="1"/>
    <col min="8" max="8" width="4.5703125" style="4" bestFit="1" customWidth="1"/>
    <col min="9" max="9" width="7.85546875" style="4" customWidth="1"/>
    <col min="10" max="10" width="10.7109375" style="4" customWidth="1"/>
    <col min="11" max="11" width="8.7109375" style="4" bestFit="1" customWidth="1"/>
    <col min="12" max="12" width="8.7109375" style="4" customWidth="1"/>
    <col min="13" max="13" width="12.140625" style="4" customWidth="1"/>
    <col min="14" max="14" width="11.85546875" style="4" customWidth="1"/>
    <col min="15" max="15" width="9.5703125" style="4" customWidth="1"/>
    <col min="16" max="16" width="11.5703125" style="4" hidden="1" customWidth="1"/>
    <col min="17" max="17" width="8.7109375" style="4" bestFit="1" customWidth="1"/>
    <col min="18" max="18" width="11.5703125" style="4"/>
    <col min="19" max="19" width="28.140625" style="4" customWidth="1"/>
    <col min="20" max="16384" width="11.5703125" style="4"/>
  </cols>
  <sheetData>
    <row r="1" spans="1:27" ht="45.75" customHeight="1">
      <c r="A1" s="2"/>
      <c r="B1" s="2"/>
      <c r="C1" s="2"/>
      <c r="D1" s="2"/>
      <c r="E1" s="3"/>
      <c r="F1" s="1" t="s">
        <v>48</v>
      </c>
      <c r="G1" s="3"/>
      <c r="H1" s="3"/>
      <c r="I1" s="3"/>
      <c r="J1" s="3"/>
      <c r="K1" s="2"/>
      <c r="L1" s="2"/>
      <c r="M1" s="2"/>
      <c r="N1" s="2"/>
      <c r="O1" s="39" t="s">
        <v>49</v>
      </c>
      <c r="P1" s="40"/>
      <c r="Q1" s="41"/>
      <c r="Y1" s="24"/>
      <c r="Z1" s="24"/>
      <c r="AA1" s="24"/>
    </row>
    <row r="2" spans="1:27">
      <c r="A2" s="3"/>
      <c r="B2" s="2"/>
      <c r="C2" s="2"/>
      <c r="D2" s="2"/>
      <c r="E2" s="3"/>
      <c r="F2" s="3"/>
      <c r="G2" s="3"/>
      <c r="H2" s="3"/>
      <c r="I2" s="3"/>
      <c r="J2" s="3"/>
      <c r="K2" s="3"/>
      <c r="L2" s="3"/>
      <c r="M2" s="3"/>
      <c r="N2" s="3"/>
      <c r="O2" s="42"/>
      <c r="P2" s="42"/>
      <c r="Q2" s="40"/>
      <c r="Y2" s="24"/>
      <c r="Z2" s="24"/>
      <c r="AA2" s="24"/>
    </row>
    <row r="3" spans="1:27">
      <c r="A3" s="50" t="s">
        <v>0</v>
      </c>
      <c r="B3" s="50"/>
      <c r="C3" s="50"/>
      <c r="D3" s="50"/>
      <c r="E3" s="3"/>
      <c r="F3" s="3"/>
      <c r="G3" s="3"/>
      <c r="H3" s="3"/>
      <c r="I3" s="3"/>
      <c r="J3" s="3"/>
      <c r="K3" s="3"/>
      <c r="L3" s="3"/>
      <c r="M3" s="3"/>
      <c r="N3" s="3"/>
      <c r="O3" s="42"/>
      <c r="P3" s="42"/>
      <c r="Q3" s="40"/>
      <c r="Y3" s="24"/>
      <c r="Z3" s="24"/>
      <c r="AA3" s="24"/>
    </row>
    <row r="4" spans="1:27">
      <c r="A4" s="2"/>
      <c r="B4" s="2"/>
      <c r="C4" s="2"/>
      <c r="D4" s="2"/>
      <c r="E4" s="3"/>
      <c r="F4" s="3"/>
      <c r="G4" s="3"/>
      <c r="H4" s="3"/>
      <c r="I4" s="3"/>
      <c r="J4" s="3"/>
      <c r="K4" s="3"/>
      <c r="L4" s="3"/>
      <c r="M4" s="3"/>
      <c r="N4" s="3"/>
      <c r="O4" s="3"/>
      <c r="P4" s="3"/>
      <c r="Q4" s="2"/>
      <c r="Y4" s="24"/>
      <c r="Z4" s="24"/>
      <c r="AA4" s="24"/>
    </row>
    <row r="5" spans="1:27">
      <c r="A5" s="51" t="s">
        <v>1</v>
      </c>
      <c r="B5" s="51"/>
      <c r="C5" s="51"/>
      <c r="D5" s="3"/>
      <c r="E5" s="3"/>
      <c r="F5" s="51" t="s">
        <v>2</v>
      </c>
      <c r="G5" s="51"/>
      <c r="H5" s="51"/>
      <c r="I5" s="3"/>
      <c r="J5" s="3"/>
      <c r="K5" s="3"/>
      <c r="L5" s="51" t="s">
        <v>3</v>
      </c>
      <c r="M5" s="51"/>
      <c r="N5" s="3"/>
      <c r="O5" s="3"/>
      <c r="P5" s="3"/>
      <c r="Q5" s="3"/>
      <c r="Y5" s="24"/>
      <c r="Z5" s="24"/>
      <c r="AA5" s="24"/>
    </row>
    <row r="6" spans="1:27">
      <c r="A6" s="3" t="s">
        <v>4</v>
      </c>
      <c r="B6" s="3"/>
      <c r="C6" s="3"/>
      <c r="D6" s="21">
        <v>1.35</v>
      </c>
      <c r="E6" s="3"/>
      <c r="F6" s="3" t="s">
        <v>5</v>
      </c>
      <c r="G6" s="3"/>
      <c r="H6" s="3"/>
      <c r="I6" s="3"/>
      <c r="J6" s="19">
        <v>2</v>
      </c>
      <c r="K6" s="5"/>
      <c r="L6" s="49" t="s">
        <v>6</v>
      </c>
      <c r="M6" s="49"/>
      <c r="N6" s="6">
        <f ca="1">MIN(M30:M230)*10*D8</f>
        <v>-57.197541451348137</v>
      </c>
      <c r="O6" s="2"/>
      <c r="P6" s="2"/>
      <c r="Q6" s="3"/>
      <c r="Y6" s="24"/>
      <c r="Z6" s="24"/>
      <c r="AA6" s="24"/>
    </row>
    <row r="7" spans="1:27">
      <c r="A7" s="3" t="s">
        <v>7</v>
      </c>
      <c r="B7" s="3"/>
      <c r="C7" s="3"/>
      <c r="D7" s="22">
        <v>4</v>
      </c>
      <c r="E7" s="3"/>
      <c r="F7" s="3" t="s">
        <v>8</v>
      </c>
      <c r="G7" s="3"/>
      <c r="H7" s="3"/>
      <c r="I7" s="3"/>
      <c r="J7" s="19">
        <v>12</v>
      </c>
      <c r="K7" s="5"/>
      <c r="L7" s="49" t="s">
        <v>9</v>
      </c>
      <c r="M7" s="49"/>
      <c r="N7" s="7">
        <f ca="1">SUM(N30:N230)</f>
        <v>51.022810869143733</v>
      </c>
      <c r="O7" s="2"/>
      <c r="P7" s="2"/>
      <c r="Q7" s="3"/>
      <c r="Y7" s="24"/>
      <c r="Z7" s="24"/>
      <c r="AA7" s="24"/>
    </row>
    <row r="8" spans="1:27">
      <c r="A8" s="3" t="s">
        <v>10</v>
      </c>
      <c r="B8" s="3"/>
      <c r="C8" s="3"/>
      <c r="D8" s="22">
        <v>0.01</v>
      </c>
      <c r="E8" s="3"/>
      <c r="F8" s="3" t="s">
        <v>11</v>
      </c>
      <c r="G8" s="3"/>
      <c r="H8" s="3"/>
      <c r="I8" s="3"/>
      <c r="J8" s="19">
        <v>10</v>
      </c>
      <c r="K8" s="5"/>
      <c r="L8" s="49" t="s">
        <v>12</v>
      </c>
      <c r="M8" s="49"/>
      <c r="N8" s="6">
        <f ca="1">IF(K230="Yes",0,IF(M230="",0,M230)*10*D8)</f>
        <v>0.7533496669525076</v>
      </c>
      <c r="O8" s="2"/>
      <c r="P8" s="2"/>
      <c r="Q8" s="3"/>
      <c r="Y8" s="24"/>
      <c r="Z8" s="24"/>
      <c r="AA8" s="24"/>
    </row>
    <row r="9" spans="1:27">
      <c r="A9" s="3" t="s">
        <v>13</v>
      </c>
      <c r="B9" s="3"/>
      <c r="C9" s="3"/>
      <c r="D9" s="23">
        <v>1E-3</v>
      </c>
      <c r="E9" s="3"/>
      <c r="F9" s="3" t="s">
        <v>14</v>
      </c>
      <c r="G9" s="3"/>
      <c r="H9" s="3"/>
      <c r="I9" s="3"/>
      <c r="J9" s="19">
        <v>40</v>
      </c>
      <c r="K9" s="5"/>
      <c r="L9" s="7" t="s">
        <v>15</v>
      </c>
      <c r="N9" s="7">
        <f ca="1">N7+N8</f>
        <v>51.776160536096242</v>
      </c>
      <c r="O9" s="2"/>
      <c r="P9" s="2"/>
      <c r="Q9" s="3"/>
      <c r="Y9" s="24"/>
      <c r="Z9" s="24"/>
      <c r="AA9" s="24"/>
    </row>
    <row r="10" spans="1:27">
      <c r="A10" s="3" t="s">
        <v>16</v>
      </c>
      <c r="B10" s="3"/>
      <c r="C10" s="3"/>
      <c r="D10" s="22">
        <v>1</v>
      </c>
      <c r="E10" s="3"/>
      <c r="F10" s="3" t="s">
        <v>17</v>
      </c>
      <c r="G10" s="3"/>
      <c r="H10" s="3"/>
      <c r="I10" s="3"/>
      <c r="J10" s="19">
        <v>1000</v>
      </c>
      <c r="K10" s="3"/>
      <c r="L10" s="49" t="s">
        <v>18</v>
      </c>
      <c r="M10" s="49"/>
      <c r="N10" s="6">
        <f ca="1">SUM(N7:N8)+J10</f>
        <v>1051.7761605360963</v>
      </c>
      <c r="O10" s="2"/>
      <c r="P10" s="2"/>
      <c r="Q10" s="3"/>
      <c r="Y10" s="24"/>
      <c r="Z10" s="24"/>
      <c r="AA10" s="24"/>
    </row>
    <row r="11" spans="1:27">
      <c r="A11" s="3" t="s">
        <v>19</v>
      </c>
      <c r="B11" s="3"/>
      <c r="C11" s="3"/>
      <c r="D11" s="22">
        <v>0</v>
      </c>
      <c r="E11" s="3"/>
      <c r="F11" s="3" t="s">
        <v>20</v>
      </c>
      <c r="G11" s="3"/>
      <c r="H11" s="3"/>
      <c r="I11" s="3"/>
      <c r="J11" s="20">
        <v>1</v>
      </c>
      <c r="K11" s="3"/>
      <c r="L11" s="7" t="s">
        <v>21</v>
      </c>
      <c r="N11" s="8">
        <f ca="1">IF(J10=0,"",N9/J10)</f>
        <v>5.1776160536096245E-2</v>
      </c>
      <c r="O11" s="3"/>
      <c r="P11" s="3"/>
      <c r="Q11" s="3"/>
      <c r="Y11" s="24"/>
      <c r="Z11" s="24"/>
      <c r="AA11" s="24"/>
    </row>
    <row r="12" spans="1:27">
      <c r="A12" s="3"/>
      <c r="B12" s="3"/>
      <c r="C12" s="3"/>
      <c r="D12" s="3"/>
      <c r="E12" s="3"/>
      <c r="F12" s="3" t="s">
        <v>22</v>
      </c>
      <c r="G12" s="3"/>
      <c r="H12" s="3"/>
      <c r="I12" s="3"/>
      <c r="J12" s="20" t="s">
        <v>23</v>
      </c>
      <c r="K12" s="3"/>
      <c r="L12" s="9" t="s">
        <v>47</v>
      </c>
      <c r="M12" s="9"/>
      <c r="N12" s="24">
        <f ca="1">SUMIFS(H30:H230,K30:K230,"Yes")+IF(N230="",0,H230)</f>
        <v>44</v>
      </c>
      <c r="O12" s="3"/>
      <c r="P12" s="3"/>
      <c r="Q12" s="3"/>
      <c r="Y12" s="24"/>
      <c r="Z12" s="24"/>
      <c r="AA12" s="24"/>
    </row>
    <row r="13" spans="1:27">
      <c r="A13" s="3"/>
      <c r="B13" s="3"/>
      <c r="C13" s="3"/>
      <c r="D13" s="3"/>
      <c r="E13" s="3"/>
      <c r="F13" s="3"/>
      <c r="G13" s="3"/>
      <c r="H13" s="3"/>
      <c r="I13" s="3"/>
      <c r="J13" s="3"/>
      <c r="K13" s="3"/>
      <c r="L13" s="9" t="s">
        <v>46</v>
      </c>
      <c r="M13" s="9"/>
      <c r="N13" s="24">
        <f ca="1">N11*J10*10/(N12)</f>
        <v>11.767309212749147</v>
      </c>
      <c r="O13" s="3"/>
      <c r="P13" s="3"/>
      <c r="Q13" s="3"/>
      <c r="Y13" s="24"/>
      <c r="Z13" s="24"/>
      <c r="AA13" s="24"/>
    </row>
    <row r="14" spans="1:27">
      <c r="A14" s="3" t="s">
        <v>24</v>
      </c>
      <c r="B14" s="3"/>
      <c r="C14" s="3"/>
      <c r="D14" s="3"/>
      <c r="E14" s="3" t="s">
        <v>25</v>
      </c>
      <c r="F14" s="3"/>
      <c r="G14" s="3" t="s">
        <v>26</v>
      </c>
      <c r="H14" s="2"/>
      <c r="I14" s="2"/>
      <c r="J14" s="2"/>
      <c r="K14" s="2"/>
      <c r="L14" s="3" t="s">
        <v>27</v>
      </c>
      <c r="M14" s="2"/>
      <c r="N14" s="2"/>
      <c r="O14" s="2"/>
      <c r="P14" s="2"/>
      <c r="Q14" s="2"/>
      <c r="Y14" s="24"/>
      <c r="Z14" s="24"/>
      <c r="AA14" s="24"/>
    </row>
    <row r="15" spans="1:27">
      <c r="A15" s="3" t="s">
        <v>28</v>
      </c>
      <c r="B15" s="2" t="s">
        <v>29</v>
      </c>
      <c r="C15" s="2" t="s">
        <v>30</v>
      </c>
      <c r="D15" s="2" t="s">
        <v>31</v>
      </c>
      <c r="E15" s="2" t="s">
        <v>32</v>
      </c>
      <c r="F15" s="2" t="s">
        <v>33</v>
      </c>
      <c r="G15" s="2" t="s">
        <v>34</v>
      </c>
      <c r="H15" s="2" t="s">
        <v>35</v>
      </c>
      <c r="I15" s="2" t="s">
        <v>36</v>
      </c>
      <c r="J15" s="2" t="s">
        <v>37</v>
      </c>
      <c r="K15" s="2" t="s">
        <v>38</v>
      </c>
      <c r="L15" s="2" t="s">
        <v>39</v>
      </c>
      <c r="M15" s="2" t="s">
        <v>40</v>
      </c>
      <c r="N15" s="2" t="s">
        <v>41</v>
      </c>
      <c r="O15" s="2" t="s">
        <v>42</v>
      </c>
      <c r="P15" s="2" t="s">
        <v>43</v>
      </c>
      <c r="Q15" s="2" t="s">
        <v>27</v>
      </c>
      <c r="Y15" s="24"/>
      <c r="Z15" s="24"/>
      <c r="AA15" s="24"/>
    </row>
    <row r="16" spans="1:27" hidden="1">
      <c r="A16" s="10">
        <v>-14</v>
      </c>
      <c r="B16" s="11">
        <f t="shared" ref="B16:B22" ca="1" si="0">B17+$D$9*NORMINV(RAND(),$D$11,$D$10)</f>
        <v>1.3525488721956451</v>
      </c>
      <c r="C16" s="11"/>
      <c r="D16" s="11"/>
      <c r="E16" s="12"/>
      <c r="F16" s="13"/>
      <c r="G16" s="4">
        <v>0</v>
      </c>
      <c r="H16" s="4">
        <v>0</v>
      </c>
      <c r="Y16" s="24"/>
      <c r="Z16" s="24"/>
      <c r="AA16" s="24"/>
    </row>
    <row r="17" spans="1:27" hidden="1">
      <c r="A17" s="10">
        <f t="shared" ref="A17:A80" si="1">A16+1</f>
        <v>-13</v>
      </c>
      <c r="B17" s="11">
        <f t="shared" ca="1" si="0"/>
        <v>1.3534592460933885</v>
      </c>
      <c r="C17" s="11"/>
      <c r="D17" s="11"/>
      <c r="E17" s="12"/>
      <c r="F17" s="13"/>
      <c r="G17" s="4">
        <v>0</v>
      </c>
      <c r="H17" s="4">
        <v>0</v>
      </c>
      <c r="Y17" s="24"/>
      <c r="Z17" s="24"/>
      <c r="AA17" s="24"/>
    </row>
    <row r="18" spans="1:27" hidden="1">
      <c r="A18" s="10">
        <f t="shared" si="1"/>
        <v>-12</v>
      </c>
      <c r="B18" s="11">
        <f t="shared" ca="1" si="0"/>
        <v>1.3530992926468595</v>
      </c>
      <c r="C18" s="11"/>
      <c r="D18" s="11"/>
      <c r="E18" s="12"/>
      <c r="F18" s="13"/>
      <c r="G18" s="4">
        <v>0</v>
      </c>
      <c r="H18" s="4">
        <v>0</v>
      </c>
      <c r="Y18" s="24"/>
      <c r="Z18" s="24"/>
      <c r="AA18" s="24"/>
    </row>
    <row r="19" spans="1:27" hidden="1">
      <c r="A19" s="10">
        <f t="shared" si="1"/>
        <v>-11</v>
      </c>
      <c r="B19" s="11">
        <f t="shared" ca="1" si="0"/>
        <v>1.3537316556397194</v>
      </c>
      <c r="C19" s="11"/>
      <c r="D19" s="11"/>
      <c r="E19" s="12"/>
      <c r="F19" s="13"/>
      <c r="G19" s="4">
        <v>0</v>
      </c>
      <c r="H19" s="4">
        <v>0</v>
      </c>
      <c r="Y19" s="24"/>
      <c r="Z19" s="24"/>
      <c r="AA19" s="24"/>
    </row>
    <row r="20" spans="1:27" hidden="1">
      <c r="A20" s="10">
        <f t="shared" si="1"/>
        <v>-10</v>
      </c>
      <c r="B20" s="11">
        <f t="shared" ca="1" si="0"/>
        <v>1.3541349168068642</v>
      </c>
      <c r="C20" s="11"/>
      <c r="D20" s="11"/>
      <c r="E20" s="12"/>
      <c r="F20" s="13"/>
      <c r="G20" s="4">
        <v>0</v>
      </c>
      <c r="H20" s="4">
        <v>0</v>
      </c>
      <c r="Y20" s="24"/>
      <c r="Z20" s="24"/>
      <c r="AA20" s="24"/>
    </row>
    <row r="21" spans="1:27" hidden="1">
      <c r="A21" s="10">
        <f t="shared" si="1"/>
        <v>-9</v>
      </c>
      <c r="B21" s="11">
        <f t="shared" ca="1" si="0"/>
        <v>1.3516024863117475</v>
      </c>
      <c r="C21" s="11"/>
      <c r="D21" s="11"/>
      <c r="E21" s="12"/>
      <c r="F21" s="13"/>
      <c r="G21" s="4">
        <v>0</v>
      </c>
      <c r="H21" s="4">
        <v>0</v>
      </c>
      <c r="Y21" s="24"/>
      <c r="Z21" s="24"/>
      <c r="AA21" s="24"/>
    </row>
    <row r="22" spans="1:27" hidden="1">
      <c r="A22" s="10">
        <f t="shared" si="1"/>
        <v>-8</v>
      </c>
      <c r="B22" s="11">
        <f t="shared" ca="1" si="0"/>
        <v>1.3519642650458006</v>
      </c>
      <c r="C22" s="11"/>
      <c r="D22" s="11"/>
      <c r="E22" s="12"/>
      <c r="F22" s="13"/>
      <c r="G22" s="4">
        <v>0</v>
      </c>
      <c r="H22" s="4">
        <v>0</v>
      </c>
      <c r="Y22" s="24"/>
      <c r="Z22" s="24"/>
      <c r="AA22" s="24"/>
    </row>
    <row r="23" spans="1:27" hidden="1">
      <c r="A23" s="10">
        <f t="shared" si="1"/>
        <v>-7</v>
      </c>
      <c r="B23" s="11">
        <f ca="1">B25+$D$9*NORMINV(RAND(),$D$11,$D$10)</f>
        <v>1.3510047667133855</v>
      </c>
      <c r="C23" s="11"/>
      <c r="D23" s="11"/>
      <c r="E23" s="12"/>
      <c r="F23" s="13"/>
      <c r="G23" s="4">
        <v>0</v>
      </c>
      <c r="H23" s="4">
        <v>0</v>
      </c>
      <c r="Y23" s="24"/>
      <c r="Z23" s="24"/>
      <c r="AA23" s="24"/>
    </row>
    <row r="24" spans="1:27" hidden="1">
      <c r="A24" s="10">
        <f t="shared" si="1"/>
        <v>-6</v>
      </c>
      <c r="B24" s="11">
        <f ca="1">B26+$D$9*NORMINV(RAND(),$D$11,$D$10)</f>
        <v>1.3474757509552615</v>
      </c>
      <c r="C24" s="11"/>
      <c r="D24" s="11"/>
      <c r="E24" s="12"/>
      <c r="F24" s="13"/>
      <c r="G24" s="4">
        <v>0</v>
      </c>
      <c r="H24" s="4">
        <v>0</v>
      </c>
      <c r="Y24" s="24"/>
      <c r="Z24" s="24"/>
      <c r="AA24" s="24"/>
    </row>
    <row r="25" spans="1:27" hidden="1">
      <c r="A25" s="10">
        <f t="shared" si="1"/>
        <v>-5</v>
      </c>
      <c r="B25" s="11">
        <f ca="1">B26+$D$9*NORMINV(RAND(),$D$11,$D$10)</f>
        <v>1.3499864427737405</v>
      </c>
      <c r="C25" s="11"/>
      <c r="D25" s="11"/>
      <c r="E25" s="12"/>
      <c r="F25" s="13"/>
      <c r="G25" s="4">
        <v>0</v>
      </c>
      <c r="H25" s="4">
        <v>0</v>
      </c>
      <c r="Y25" s="24"/>
      <c r="Z25" s="24"/>
      <c r="AA25" s="24"/>
    </row>
    <row r="26" spans="1:27" hidden="1">
      <c r="A26" s="10">
        <f t="shared" si="1"/>
        <v>-4</v>
      </c>
      <c r="B26" s="11">
        <f ca="1">B27+$D$9*NORMINV(RAND(),$D$11,$D$10)</f>
        <v>1.3496576671210294</v>
      </c>
      <c r="C26" s="11"/>
      <c r="D26" s="11"/>
      <c r="E26" s="12"/>
      <c r="F26" s="13"/>
      <c r="G26" s="4">
        <v>0</v>
      </c>
      <c r="H26" s="4">
        <v>0</v>
      </c>
      <c r="Y26" s="24"/>
      <c r="Z26" s="24"/>
      <c r="AA26" s="24"/>
    </row>
    <row r="27" spans="1:27" hidden="1">
      <c r="A27" s="10">
        <f t="shared" si="1"/>
        <v>-3</v>
      </c>
      <c r="B27" s="11">
        <f ca="1">B28+$D$9*NORMINV(RAND(),$D$11,$D$10)</f>
        <v>1.3476969269619636</v>
      </c>
      <c r="C27" s="11"/>
      <c r="D27" s="11"/>
      <c r="E27" s="12"/>
      <c r="F27" s="13"/>
      <c r="G27" s="4">
        <v>0</v>
      </c>
      <c r="H27" s="4">
        <v>0</v>
      </c>
      <c r="Y27" s="24"/>
      <c r="Z27" s="24"/>
      <c r="AA27" s="24"/>
    </row>
    <row r="28" spans="1:27" hidden="1">
      <c r="A28" s="10">
        <f t="shared" si="1"/>
        <v>-2</v>
      </c>
      <c r="B28" s="11">
        <f ca="1">B29+$D$9*NORMINV(RAND(),$D$11,$D$10)</f>
        <v>1.3499341215670941</v>
      </c>
      <c r="C28" s="11"/>
      <c r="D28" s="11"/>
      <c r="E28" s="12"/>
      <c r="F28" s="13"/>
      <c r="G28" s="4">
        <v>0</v>
      </c>
      <c r="H28" s="4">
        <v>0</v>
      </c>
      <c r="Y28" s="24"/>
      <c r="Z28" s="24"/>
      <c r="AA28" s="24"/>
    </row>
    <row r="29" spans="1:27" hidden="1">
      <c r="A29" s="10">
        <f t="shared" si="1"/>
        <v>-1</v>
      </c>
      <c r="B29" s="11">
        <f ca="1">B30+$D$9*NORMINV(RAND(),$D$11,$D$10)</f>
        <v>1.3489708319313409</v>
      </c>
      <c r="C29" s="11"/>
      <c r="D29" s="11"/>
      <c r="E29" s="12"/>
      <c r="F29" s="13"/>
      <c r="G29" s="4">
        <v>0</v>
      </c>
      <c r="H29" s="4">
        <v>0</v>
      </c>
      <c r="L29" s="4">
        <v>0</v>
      </c>
      <c r="Y29" s="24"/>
      <c r="Z29" s="24"/>
      <c r="AA29" s="24"/>
    </row>
    <row r="30" spans="1:27">
      <c r="A30" s="32">
        <f t="shared" si="1"/>
        <v>0</v>
      </c>
      <c r="B30" s="33">
        <f>D6</f>
        <v>1.35</v>
      </c>
      <c r="C30" s="33">
        <f>B30+(0.5)*$D$7/10000</f>
        <v>1.3502000000000001</v>
      </c>
      <c r="D30" s="33">
        <f>B30-(0.5)*$D$7/10000</f>
        <v>1.3498000000000001</v>
      </c>
      <c r="E30" s="34">
        <f t="shared" ref="E30:E93" ca="1" si="2">AVERAGE(B16:B30)</f>
        <v>1.3510178161842561</v>
      </c>
      <c r="F30" s="35">
        <f t="shared" ref="F30:F93" ca="1" si="3">(E30-B30)*10000</f>
        <v>10.178161842560041</v>
      </c>
      <c r="G30" s="36" t="str">
        <f ca="1">IF(F30&gt;$J$7,IF($J$12&lt;&gt;"Short only","Buy",""),IF(F30&lt;-$J$7,IF($J$12&lt;&gt;"Long only","Sell",""),""))</f>
        <v/>
      </c>
      <c r="H30" s="36">
        <f ca="1">IF(G30&lt;&gt;"",1,0)</f>
        <v>0</v>
      </c>
      <c r="I30" s="36" t="str">
        <f ca="1">IF(G30="Buy","Long",IF(G30="Sell","Short",""))</f>
        <v/>
      </c>
      <c r="J30" s="34" t="str">
        <f ca="1">IF(H30=0,"",IF(I30="Long",C30,D30))</f>
        <v/>
      </c>
      <c r="K30" s="37" t="str">
        <f ca="1">IF(H30=0,"","No")</f>
        <v/>
      </c>
      <c r="L30" s="35" t="str">
        <f t="shared" ref="L30:L93" ca="1" si="4">IF(H30=0,"",-IF(I30="Long",J30-D30,(C30-J30))*10000)</f>
        <v/>
      </c>
      <c r="M30" s="35" t="str">
        <f t="shared" ref="M30:M93" ca="1" si="5">IF(H30=0,"",H30*L30)</f>
        <v/>
      </c>
      <c r="N30" s="38"/>
      <c r="O30" s="38" t="str">
        <f ca="1">IF(M30&lt;&gt;"",IF(M30="",0,M30)*10*$D$8+Q30,"")</f>
        <v/>
      </c>
      <c r="P30" s="38">
        <f>J10*J11</f>
        <v>1000</v>
      </c>
      <c r="Q30" s="38">
        <f>0</f>
        <v>0</v>
      </c>
      <c r="Y30" s="24"/>
      <c r="Z30" s="24"/>
      <c r="AA30" s="24"/>
    </row>
    <row r="31" spans="1:27">
      <c r="A31" s="10">
        <f t="shared" si="1"/>
        <v>1</v>
      </c>
      <c r="B31" s="11">
        <f t="shared" ref="B31:B62" ca="1" si="6">B30+$D$9*NORMINV(RAND(),$D$11,$D$10)</f>
        <v>1.350197955597241</v>
      </c>
      <c r="C31" s="11">
        <f t="shared" ref="C31:C62" ca="1" si="7">B31+0.5*$D$7/10000</f>
        <v>1.350397955597241</v>
      </c>
      <c r="D31" s="11">
        <f t="shared" ref="D31:D62" ca="1" si="8">B31-0.5*$D$7/10000</f>
        <v>1.349997955597241</v>
      </c>
      <c r="E31" s="14">
        <f t="shared" ca="1" si="2"/>
        <v>1.3508610884110293</v>
      </c>
      <c r="F31" s="15">
        <f t="shared" ca="1" si="3"/>
        <v>6.6313281378826971</v>
      </c>
      <c r="G31" s="4" t="str">
        <f t="shared" ref="G31:G62" ca="1" si="9">IF(AND(H30&gt;0,N30=""),"",IF(F31&gt;$J$7,IF($J$12&lt;&gt;"Short only","Buy",""),IF(F31&lt;-$J$7,IF($J$12&lt;&gt;"Long only","Sell",""),"")))</f>
        <v/>
      </c>
      <c r="H31" s="16">
        <f t="shared" ref="H31:H62" ca="1" si="10">IF(AND(H30&gt;0,L30&lt;-$J$9),H30*$J$6,IF(OR(G31="Buy",G31="Sell"),1,IF(N30="",H30,IF(AND(N30&lt;&gt;"",G31=""),0,1))))</f>
        <v>0</v>
      </c>
      <c r="I31" s="4" t="str">
        <f t="shared" ref="I31:I62" ca="1" si="11">IF(G31="Buy","Long",IF(G31="Sell","Short",IF(H31=0,"",I30)))</f>
        <v/>
      </c>
      <c r="J31" s="14" t="str">
        <f ca="1">IF(H31=0,"",IF(AND(H30=H31,K30&lt;&gt;"Yes"),J30,IF(K30&lt;&gt;"Yes",(IF(J30="",0,J30)*H30+(H31-H30)*IF(I31="Long",C31,D31))/(H31),IF(I31="Long",C31,D31))))</f>
        <v/>
      </c>
      <c r="K31" s="17" t="str">
        <f ca="1">IF(H31=0,"",IF(OR(L31&gt;$J$8,AND(L31*10*$D$8*H31&lt;-P31*$J$11,$J$11&gt;0,$J$10&gt;0)),"Yes","No"))</f>
        <v/>
      </c>
      <c r="L31" s="15" t="str">
        <f t="shared" ca="1" si="4"/>
        <v/>
      </c>
      <c r="M31" s="15" t="str">
        <f t="shared" ca="1" si="5"/>
        <v/>
      </c>
      <c r="N31" s="18" t="str">
        <f t="shared" ref="N31:N62" ca="1" si="12">IF(H31=0,"",IF(K31="Yes",L31*H31*10*$D$8,""))</f>
        <v/>
      </c>
      <c r="O31" s="18">
        <f t="shared" ref="O31:O62" ca="1" si="13">IF(N31&lt;&gt;"",Q31,IF(M31="",0,M31)*10*$D$8+Q31)</f>
        <v>0</v>
      </c>
      <c r="P31" s="18">
        <f>P30+IF(N30="",0,N30)</f>
        <v>1000</v>
      </c>
      <c r="Q31" s="18">
        <f t="shared" ref="Q31:Q62" ca="1" si="14">IF(N31="",0,N31)+Q30</f>
        <v>0</v>
      </c>
      <c r="Y31" s="24"/>
      <c r="Z31" s="24"/>
      <c r="AA31" s="24"/>
    </row>
    <row r="32" spans="1:27">
      <c r="A32" s="10">
        <f t="shared" si="1"/>
        <v>2</v>
      </c>
      <c r="B32" s="11">
        <f t="shared" ca="1" si="6"/>
        <v>1.3515224749914452</v>
      </c>
      <c r="C32" s="11">
        <f t="shared" ca="1" si="7"/>
        <v>1.3517224749914452</v>
      </c>
      <c r="D32" s="11">
        <f t="shared" ca="1" si="8"/>
        <v>1.3513224749914452</v>
      </c>
      <c r="E32" s="14">
        <f t="shared" ca="1" si="2"/>
        <v>1.3507319703375664</v>
      </c>
      <c r="F32" s="15">
        <f t="shared" ca="1" si="3"/>
        <v>-7.9050465387875413</v>
      </c>
      <c r="G32" s="4" t="str">
        <f t="shared" ca="1" si="9"/>
        <v/>
      </c>
      <c r="H32" s="16">
        <f t="shared" ca="1" si="10"/>
        <v>0</v>
      </c>
      <c r="I32" s="4" t="str">
        <f t="shared" ca="1" si="11"/>
        <v/>
      </c>
      <c r="J32" s="14" t="str">
        <f t="shared" ref="J32:J95" ca="1" si="15">IF(H32=0,"",IF(AND(H31=H32,K31&lt;&gt;"Yes"),J31,IF(K31&lt;&gt;"Yes",(IF(J31="",0,J31)*H31+(H32-H31)*IF(I32="Long",C32,D32))/(H32),IF(I32="Long",C32,D32))))</f>
        <v/>
      </c>
      <c r="K32" s="17" t="str">
        <f t="shared" ref="K32:K95" ca="1" si="16">IF(H32=0,"",IF(OR(L32&gt;$J$8,AND(L32*10*$D$8*H32&lt;-P32*$J$11,$J$11&gt;0,$J$10&gt;0)),"Yes","No"))</f>
        <v/>
      </c>
      <c r="L32" s="15" t="str">
        <f t="shared" ca="1" si="4"/>
        <v/>
      </c>
      <c r="M32" s="15" t="str">
        <f t="shared" ca="1" si="5"/>
        <v/>
      </c>
      <c r="N32" s="18" t="str">
        <f t="shared" ca="1" si="12"/>
        <v/>
      </c>
      <c r="O32" s="18">
        <f t="shared" ca="1" si="13"/>
        <v>0</v>
      </c>
      <c r="P32" s="18">
        <v>1000</v>
      </c>
      <c r="Q32" s="18">
        <f ca="1">IF(N32="",0,N32)+Q31</f>
        <v>0</v>
      </c>
      <c r="Y32" s="24"/>
      <c r="Z32" s="24"/>
      <c r="AA32" s="24"/>
    </row>
    <row r="33" spans="1:27">
      <c r="A33" s="10">
        <f t="shared" si="1"/>
        <v>3</v>
      </c>
      <c r="B33" s="11">
        <f t="shared" ca="1" si="6"/>
        <v>1.3512257156237779</v>
      </c>
      <c r="C33" s="11">
        <f t="shared" ca="1" si="7"/>
        <v>1.3514257156237779</v>
      </c>
      <c r="D33" s="11">
        <f t="shared" ca="1" si="8"/>
        <v>1.3510257156237779</v>
      </c>
      <c r="E33" s="14">
        <f t="shared" ca="1" si="2"/>
        <v>1.3506070652026942</v>
      </c>
      <c r="F33" s="15">
        <f t="shared" ca="1" si="3"/>
        <v>-6.186504210836663</v>
      </c>
      <c r="G33" s="4" t="str">
        <f t="shared" ca="1" si="9"/>
        <v/>
      </c>
      <c r="H33" s="16">
        <f t="shared" ca="1" si="10"/>
        <v>0</v>
      </c>
      <c r="I33" s="4" t="str">
        <f t="shared" ca="1" si="11"/>
        <v/>
      </c>
      <c r="J33" s="14" t="str">
        <f t="shared" ca="1" si="15"/>
        <v/>
      </c>
      <c r="K33" s="17" t="str">
        <f t="shared" ca="1" si="16"/>
        <v/>
      </c>
      <c r="L33" s="15" t="str">
        <f t="shared" ca="1" si="4"/>
        <v/>
      </c>
      <c r="M33" s="15" t="str">
        <f t="shared" ca="1" si="5"/>
        <v/>
      </c>
      <c r="N33" s="18" t="str">
        <f ca="1">IF(H33=0,"",IF(K33="Yes",L33*H33*10*$D$8,""))</f>
        <v/>
      </c>
      <c r="O33" s="18">
        <f t="shared" ca="1" si="13"/>
        <v>0</v>
      </c>
      <c r="P33" s="18">
        <f t="shared" ref="P33:P96" ca="1" si="17">P32+IF(N32="",0,N32)</f>
        <v>1000</v>
      </c>
      <c r="Q33" s="18">
        <f t="shared" ca="1" si="14"/>
        <v>0</v>
      </c>
      <c r="Y33" s="24"/>
      <c r="Z33" s="24"/>
      <c r="AA33" s="24"/>
    </row>
    <row r="34" spans="1:27">
      <c r="A34" s="10">
        <f t="shared" si="1"/>
        <v>4</v>
      </c>
      <c r="B34" s="11">
        <f t="shared" ca="1" si="6"/>
        <v>1.3510967268454437</v>
      </c>
      <c r="C34" s="11">
        <f t="shared" ca="1" si="7"/>
        <v>1.3512967268454437</v>
      </c>
      <c r="D34" s="11">
        <f t="shared" ca="1" si="8"/>
        <v>1.3508967268454437</v>
      </c>
      <c r="E34" s="14">
        <f t="shared" ca="1" si="2"/>
        <v>1.3504314032830755</v>
      </c>
      <c r="F34" s="15">
        <f t="shared" ca="1" si="3"/>
        <v>-6.6532356236814749</v>
      </c>
      <c r="G34" s="4" t="str">
        <f t="shared" ca="1" si="9"/>
        <v/>
      </c>
      <c r="H34" s="16">
        <f t="shared" ca="1" si="10"/>
        <v>0</v>
      </c>
      <c r="I34" s="4" t="str">
        <f t="shared" ca="1" si="11"/>
        <v/>
      </c>
      <c r="J34" s="14" t="str">
        <f t="shared" ca="1" si="15"/>
        <v/>
      </c>
      <c r="K34" s="17" t="str">
        <f t="shared" ca="1" si="16"/>
        <v/>
      </c>
      <c r="L34" s="15" t="str">
        <f t="shared" ca="1" si="4"/>
        <v/>
      </c>
      <c r="M34" s="15" t="str">
        <f t="shared" ca="1" si="5"/>
        <v/>
      </c>
      <c r="N34" s="18" t="str">
        <f t="shared" ca="1" si="12"/>
        <v/>
      </c>
      <c r="O34" s="18">
        <f t="shared" ca="1" si="13"/>
        <v>0</v>
      </c>
      <c r="P34" s="18">
        <f t="shared" ca="1" si="17"/>
        <v>1000</v>
      </c>
      <c r="Q34" s="18">
        <f t="shared" ca="1" si="14"/>
        <v>0</v>
      </c>
      <c r="Y34" s="24"/>
      <c r="Z34" s="24"/>
      <c r="AA34" s="24"/>
    </row>
    <row r="35" spans="1:27">
      <c r="A35" s="10">
        <f t="shared" si="1"/>
        <v>5</v>
      </c>
      <c r="B35" s="11">
        <f t="shared" ca="1" si="6"/>
        <v>1.3503314549259195</v>
      </c>
      <c r="C35" s="11">
        <f t="shared" ca="1" si="7"/>
        <v>1.3505314549259195</v>
      </c>
      <c r="D35" s="11">
        <f t="shared" ca="1" si="8"/>
        <v>1.3501314549259196</v>
      </c>
      <c r="E35" s="14">
        <f t="shared" ca="1" si="2"/>
        <v>1.3501778391576793</v>
      </c>
      <c r="F35" s="15">
        <f t="shared" ca="1" si="3"/>
        <v>-1.5361576824024503</v>
      </c>
      <c r="G35" s="4" t="str">
        <f t="shared" ca="1" si="9"/>
        <v/>
      </c>
      <c r="H35" s="16">
        <f t="shared" ca="1" si="10"/>
        <v>0</v>
      </c>
      <c r="I35" s="4" t="str">
        <f t="shared" ca="1" si="11"/>
        <v/>
      </c>
      <c r="J35" s="14" t="str">
        <f t="shared" ca="1" si="15"/>
        <v/>
      </c>
      <c r="K35" s="17" t="str">
        <f t="shared" ca="1" si="16"/>
        <v/>
      </c>
      <c r="L35" s="15" t="str">
        <f t="shared" ca="1" si="4"/>
        <v/>
      </c>
      <c r="M35" s="15" t="str">
        <f t="shared" ca="1" si="5"/>
        <v/>
      </c>
      <c r="N35" s="18" t="str">
        <f t="shared" ca="1" si="12"/>
        <v/>
      </c>
      <c r="O35" s="18">
        <f t="shared" ca="1" si="13"/>
        <v>0</v>
      </c>
      <c r="P35" s="18">
        <f t="shared" ca="1" si="17"/>
        <v>1000</v>
      </c>
      <c r="Q35" s="18">
        <f t="shared" ca="1" si="14"/>
        <v>0</v>
      </c>
      <c r="Y35" s="24"/>
      <c r="Z35" s="24"/>
      <c r="AA35" s="24"/>
    </row>
    <row r="36" spans="1:27">
      <c r="A36" s="10">
        <f t="shared" si="1"/>
        <v>6</v>
      </c>
      <c r="B36" s="11">
        <f t="shared" ca="1" si="6"/>
        <v>1.3498141996545159</v>
      </c>
      <c r="C36" s="11">
        <f t="shared" ca="1" si="7"/>
        <v>1.3500141996545159</v>
      </c>
      <c r="D36" s="11">
        <f t="shared" ca="1" si="8"/>
        <v>1.3496141996545159</v>
      </c>
      <c r="E36" s="14">
        <f t="shared" ca="1" si="2"/>
        <v>1.3500586200471971</v>
      </c>
      <c r="F36" s="15">
        <f t="shared" ca="1" si="3"/>
        <v>2.4442039268124383</v>
      </c>
      <c r="G36" s="4" t="str">
        <f t="shared" ca="1" si="9"/>
        <v/>
      </c>
      <c r="H36" s="16">
        <f t="shared" ca="1" si="10"/>
        <v>0</v>
      </c>
      <c r="I36" s="4" t="str">
        <f t="shared" ca="1" si="11"/>
        <v/>
      </c>
      <c r="J36" s="14" t="str">
        <f t="shared" ca="1" si="15"/>
        <v/>
      </c>
      <c r="K36" s="17" t="str">
        <f t="shared" ca="1" si="16"/>
        <v/>
      </c>
      <c r="L36" s="15" t="str">
        <f t="shared" ca="1" si="4"/>
        <v/>
      </c>
      <c r="M36" s="15" t="str">
        <f t="shared" ca="1" si="5"/>
        <v/>
      </c>
      <c r="N36" s="18" t="str">
        <f t="shared" ca="1" si="12"/>
        <v/>
      </c>
      <c r="O36" s="18">
        <f t="shared" ca="1" si="13"/>
        <v>0</v>
      </c>
      <c r="P36" s="18">
        <f t="shared" ca="1" si="17"/>
        <v>1000</v>
      </c>
      <c r="Q36" s="18">
        <f t="shared" ca="1" si="14"/>
        <v>0</v>
      </c>
      <c r="Y36" s="24"/>
      <c r="Z36" s="24"/>
      <c r="AA36" s="24"/>
    </row>
    <row r="37" spans="1:27">
      <c r="A37" s="10">
        <f t="shared" si="1"/>
        <v>7</v>
      </c>
      <c r="B37" s="11">
        <f t="shared" ca="1" si="6"/>
        <v>1.3500049012766395</v>
      </c>
      <c r="C37" s="11">
        <f t="shared" ca="1" si="7"/>
        <v>1.3502049012766395</v>
      </c>
      <c r="D37" s="11">
        <f t="shared" ca="1" si="8"/>
        <v>1.3498049012766395</v>
      </c>
      <c r="E37" s="14">
        <f t="shared" ca="1" si="2"/>
        <v>1.3499279957959198</v>
      </c>
      <c r="F37" s="15">
        <f t="shared" ca="1" si="3"/>
        <v>-0.76905480719702268</v>
      </c>
      <c r="G37" s="4" t="str">
        <f t="shared" ca="1" si="9"/>
        <v/>
      </c>
      <c r="H37" s="16">
        <f t="shared" ca="1" si="10"/>
        <v>0</v>
      </c>
      <c r="I37" s="4" t="str">
        <f t="shared" ca="1" si="11"/>
        <v/>
      </c>
      <c r="J37" s="14" t="str">
        <f t="shared" ca="1" si="15"/>
        <v/>
      </c>
      <c r="K37" s="17" t="str">
        <f t="shared" ca="1" si="16"/>
        <v/>
      </c>
      <c r="L37" s="15" t="str">
        <f t="shared" ca="1" si="4"/>
        <v/>
      </c>
      <c r="M37" s="15" t="str">
        <f t="shared" ca="1" si="5"/>
        <v/>
      </c>
      <c r="N37" s="18" t="str">
        <f t="shared" ca="1" si="12"/>
        <v/>
      </c>
      <c r="O37" s="18">
        <f t="shared" ca="1" si="13"/>
        <v>0</v>
      </c>
      <c r="P37" s="18">
        <f t="shared" ca="1" si="17"/>
        <v>1000</v>
      </c>
      <c r="Q37" s="18">
        <f t="shared" ca="1" si="14"/>
        <v>0</v>
      </c>
      <c r="Y37" s="24"/>
      <c r="Z37" s="24"/>
      <c r="AA37" s="24"/>
    </row>
    <row r="38" spans="1:27">
      <c r="A38" s="10">
        <f t="shared" si="1"/>
        <v>8</v>
      </c>
      <c r="B38" s="11">
        <f t="shared" ca="1" si="6"/>
        <v>1.3484450972005291</v>
      </c>
      <c r="C38" s="11">
        <f t="shared" ca="1" si="7"/>
        <v>1.3486450972005291</v>
      </c>
      <c r="D38" s="11">
        <f t="shared" ca="1" si="8"/>
        <v>1.3482450972005291</v>
      </c>
      <c r="E38" s="14">
        <f t="shared" ca="1" si="2"/>
        <v>1.3497573511617298</v>
      </c>
      <c r="F38" s="15">
        <f t="shared" ca="1" si="3"/>
        <v>13.122539612007156</v>
      </c>
      <c r="G38" s="4" t="str">
        <f t="shared" ca="1" si="9"/>
        <v>Buy</v>
      </c>
      <c r="H38" s="16">
        <f t="shared" ca="1" si="10"/>
        <v>1</v>
      </c>
      <c r="I38" s="4" t="str">
        <f t="shared" ca="1" si="11"/>
        <v>Long</v>
      </c>
      <c r="J38" s="14">
        <f t="shared" ca="1" si="15"/>
        <v>1.3486450972005291</v>
      </c>
      <c r="K38" s="17" t="str">
        <f t="shared" ca="1" si="16"/>
        <v>No</v>
      </c>
      <c r="L38" s="15">
        <f t="shared" ca="1" si="4"/>
        <v>-3.9999999999995595</v>
      </c>
      <c r="M38" s="15">
        <f t="shared" ca="1" si="5"/>
        <v>-3.9999999999995595</v>
      </c>
      <c r="N38" s="18" t="str">
        <f t="shared" ca="1" si="12"/>
        <v/>
      </c>
      <c r="O38" s="18">
        <f t="shared" ca="1" si="13"/>
        <v>-0.39999999999995595</v>
      </c>
      <c r="P38" s="18">
        <f t="shared" ca="1" si="17"/>
        <v>1000</v>
      </c>
      <c r="Q38" s="18">
        <f t="shared" ca="1" si="14"/>
        <v>0</v>
      </c>
      <c r="Y38" s="24"/>
      <c r="Z38" s="24"/>
      <c r="AA38" s="24"/>
    </row>
    <row r="39" spans="1:27">
      <c r="A39" s="10">
        <f t="shared" si="1"/>
        <v>9</v>
      </c>
      <c r="B39" s="11">
        <f t="shared" ca="1" si="6"/>
        <v>1.3485169555361951</v>
      </c>
      <c r="C39" s="11">
        <f t="shared" ca="1" si="7"/>
        <v>1.3487169555361951</v>
      </c>
      <c r="D39" s="11">
        <f t="shared" ca="1" si="8"/>
        <v>1.3483169555361951</v>
      </c>
      <c r="E39" s="14">
        <f t="shared" ca="1" si="2"/>
        <v>1.3498267648004585</v>
      </c>
      <c r="F39" s="15">
        <f t="shared" ca="1" si="3"/>
        <v>13.098092642633841</v>
      </c>
      <c r="G39" s="4" t="str">
        <f t="shared" ca="1" si="9"/>
        <v/>
      </c>
      <c r="H39" s="16">
        <f t="shared" ca="1" si="10"/>
        <v>1</v>
      </c>
      <c r="I39" s="4" t="str">
        <f t="shared" ca="1" si="11"/>
        <v>Long</v>
      </c>
      <c r="J39" s="14">
        <f t="shared" ca="1" si="15"/>
        <v>1.3486450972005291</v>
      </c>
      <c r="K39" s="17" t="str">
        <f t="shared" ca="1" si="16"/>
        <v>No</v>
      </c>
      <c r="L39" s="15">
        <f t="shared" ca="1" si="4"/>
        <v>-3.2814166433392522</v>
      </c>
      <c r="M39" s="15">
        <f t="shared" ca="1" si="5"/>
        <v>-3.2814166433392522</v>
      </c>
      <c r="N39" s="18" t="str">
        <f t="shared" ca="1" si="12"/>
        <v/>
      </c>
      <c r="O39" s="18">
        <f t="shared" ca="1" si="13"/>
        <v>-0.32814166433392522</v>
      </c>
      <c r="P39" s="18">
        <f t="shared" ca="1" si="17"/>
        <v>1000</v>
      </c>
      <c r="Q39" s="18">
        <f t="shared" ca="1" si="14"/>
        <v>0</v>
      </c>
      <c r="Y39" s="24"/>
      <c r="Z39" s="24"/>
      <c r="AA39" s="24"/>
    </row>
    <row r="40" spans="1:27">
      <c r="A40" s="10">
        <f t="shared" si="1"/>
        <v>10</v>
      </c>
      <c r="B40" s="11">
        <f t="shared" ca="1" si="6"/>
        <v>1.3486465193541608</v>
      </c>
      <c r="C40" s="11">
        <f t="shared" ca="1" si="7"/>
        <v>1.3488465193541608</v>
      </c>
      <c r="D40" s="11">
        <f t="shared" ca="1" si="8"/>
        <v>1.3484465193541608</v>
      </c>
      <c r="E40" s="14">
        <f t="shared" ca="1" si="2"/>
        <v>1.3497374365724863</v>
      </c>
      <c r="F40" s="15">
        <f t="shared" ca="1" si="3"/>
        <v>10.909172183255489</v>
      </c>
      <c r="G40" s="4" t="str">
        <f t="shared" ca="1" si="9"/>
        <v/>
      </c>
      <c r="H40" s="16">
        <f t="shared" ca="1" si="10"/>
        <v>1</v>
      </c>
      <c r="I40" s="4" t="str">
        <f t="shared" ca="1" si="11"/>
        <v>Long</v>
      </c>
      <c r="J40" s="14">
        <f t="shared" ca="1" si="15"/>
        <v>1.3486450972005291</v>
      </c>
      <c r="K40" s="17" t="str">
        <f t="shared" ca="1" si="16"/>
        <v>No</v>
      </c>
      <c r="L40" s="15">
        <f t="shared" ca="1" si="4"/>
        <v>-1.9857784636823084</v>
      </c>
      <c r="M40" s="15">
        <f t="shared" ca="1" si="5"/>
        <v>-1.9857784636823084</v>
      </c>
      <c r="N40" s="18" t="str">
        <f t="shared" ca="1" si="12"/>
        <v/>
      </c>
      <c r="O40" s="18">
        <f t="shared" ca="1" si="13"/>
        <v>-0.19857784636823084</v>
      </c>
      <c r="P40" s="18">
        <f t="shared" ca="1" si="17"/>
        <v>1000</v>
      </c>
      <c r="Q40" s="18">
        <f t="shared" ca="1" si="14"/>
        <v>0</v>
      </c>
      <c r="Y40" s="24"/>
      <c r="Z40" s="24"/>
      <c r="AA40" s="24"/>
    </row>
    <row r="41" spans="1:27">
      <c r="A41" s="10">
        <f t="shared" si="1"/>
        <v>11</v>
      </c>
      <c r="B41" s="11">
        <f t="shared" ca="1" si="6"/>
        <v>1.3506105907674422</v>
      </c>
      <c r="C41" s="11">
        <f t="shared" ca="1" si="7"/>
        <v>1.3508105907674421</v>
      </c>
      <c r="D41" s="11">
        <f t="shared" ca="1" si="8"/>
        <v>1.3504105907674422</v>
      </c>
      <c r="E41" s="14">
        <f t="shared" ca="1" si="2"/>
        <v>1.3498009648155807</v>
      </c>
      <c r="F41" s="15">
        <f t="shared" ca="1" si="3"/>
        <v>-8.0962595186151454</v>
      </c>
      <c r="G41" s="4" t="str">
        <f t="shared" ca="1" si="9"/>
        <v/>
      </c>
      <c r="H41" s="16">
        <f t="shared" ca="1" si="10"/>
        <v>1</v>
      </c>
      <c r="I41" s="4" t="str">
        <f t="shared" ca="1" si="11"/>
        <v>Long</v>
      </c>
      <c r="J41" s="14">
        <f t="shared" ca="1" si="15"/>
        <v>1.3486450972005291</v>
      </c>
      <c r="K41" s="17" t="str">
        <f t="shared" ca="1" si="16"/>
        <v>Yes</v>
      </c>
      <c r="L41" s="15">
        <f t="shared" ca="1" si="4"/>
        <v>17.654935669131344</v>
      </c>
      <c r="M41" s="15">
        <f t="shared" ca="1" si="5"/>
        <v>17.654935669131344</v>
      </c>
      <c r="N41" s="18">
        <f t="shared" ca="1" si="12"/>
        <v>1.7654935669131344</v>
      </c>
      <c r="O41" s="18">
        <f t="shared" ca="1" si="13"/>
        <v>1.7654935669131344</v>
      </c>
      <c r="P41" s="18">
        <f t="shared" ca="1" si="17"/>
        <v>1000</v>
      </c>
      <c r="Q41" s="18">
        <f t="shared" ca="1" si="14"/>
        <v>1.7654935669131344</v>
      </c>
      <c r="Y41" s="24"/>
      <c r="Z41" s="24"/>
      <c r="AA41" s="24"/>
    </row>
    <row r="42" spans="1:27">
      <c r="A42" s="10">
        <f t="shared" si="1"/>
        <v>12</v>
      </c>
      <c r="B42" s="11">
        <f t="shared" ca="1" si="6"/>
        <v>1.3496964240627558</v>
      </c>
      <c r="C42" s="11">
        <f t="shared" ca="1" si="7"/>
        <v>1.3498964240627558</v>
      </c>
      <c r="D42" s="11">
        <f t="shared" ca="1" si="8"/>
        <v>1.3494964240627558</v>
      </c>
      <c r="E42" s="14">
        <f t="shared" ca="1" si="2"/>
        <v>1.3499342646223</v>
      </c>
      <c r="F42" s="15">
        <f t="shared" ca="1" si="3"/>
        <v>2.3784055954423344</v>
      </c>
      <c r="G42" s="4" t="str">
        <f t="shared" ca="1" si="9"/>
        <v/>
      </c>
      <c r="H42" s="16">
        <f t="shared" ca="1" si="10"/>
        <v>0</v>
      </c>
      <c r="I42" s="4" t="str">
        <f t="shared" ca="1" si="11"/>
        <v/>
      </c>
      <c r="J42" s="14" t="str">
        <f t="shared" ca="1" si="15"/>
        <v/>
      </c>
      <c r="K42" s="17" t="str">
        <f t="shared" ca="1" si="16"/>
        <v/>
      </c>
      <c r="L42" s="15" t="str">
        <f t="shared" ca="1" si="4"/>
        <v/>
      </c>
      <c r="M42" s="15" t="str">
        <f t="shared" ca="1" si="5"/>
        <v/>
      </c>
      <c r="N42" s="18" t="str">
        <f t="shared" ca="1" si="12"/>
        <v/>
      </c>
      <c r="O42" s="18">
        <f t="shared" ca="1" si="13"/>
        <v>1.7654935669131344</v>
      </c>
      <c r="P42" s="18">
        <f t="shared" ca="1" si="17"/>
        <v>1001.7654935669132</v>
      </c>
      <c r="Q42" s="18">
        <f t="shared" ca="1" si="14"/>
        <v>1.7654935669131344</v>
      </c>
      <c r="Y42" s="24"/>
      <c r="Z42" s="24"/>
      <c r="AA42" s="24"/>
    </row>
    <row r="43" spans="1:27">
      <c r="A43" s="10">
        <f t="shared" si="1"/>
        <v>13</v>
      </c>
      <c r="B43" s="11">
        <f t="shared" ca="1" si="6"/>
        <v>1.3494574705441438</v>
      </c>
      <c r="C43" s="11">
        <f t="shared" ca="1" si="7"/>
        <v>1.3496574705441438</v>
      </c>
      <c r="D43" s="11">
        <f t="shared" ca="1" si="8"/>
        <v>1.3492574705441438</v>
      </c>
      <c r="E43" s="14">
        <f t="shared" ca="1" si="2"/>
        <v>1.3499024878874368</v>
      </c>
      <c r="F43" s="15">
        <f t="shared" ca="1" si="3"/>
        <v>4.4501734329305265</v>
      </c>
      <c r="G43" s="4" t="str">
        <f t="shared" ca="1" si="9"/>
        <v/>
      </c>
      <c r="H43" s="16">
        <f t="shared" ca="1" si="10"/>
        <v>0</v>
      </c>
      <c r="I43" s="4" t="str">
        <f t="shared" ca="1" si="11"/>
        <v/>
      </c>
      <c r="J43" s="14" t="str">
        <f t="shared" ca="1" si="15"/>
        <v/>
      </c>
      <c r="K43" s="17" t="str">
        <f t="shared" ca="1" si="16"/>
        <v/>
      </c>
      <c r="L43" s="15" t="str">
        <f t="shared" ca="1" si="4"/>
        <v/>
      </c>
      <c r="M43" s="15" t="str">
        <f t="shared" ca="1" si="5"/>
        <v/>
      </c>
      <c r="N43" s="18" t="str">
        <f t="shared" ca="1" si="12"/>
        <v/>
      </c>
      <c r="O43" s="18">
        <f t="shared" ca="1" si="13"/>
        <v>1.7654935669131344</v>
      </c>
      <c r="P43" s="18">
        <f t="shared" ca="1" si="17"/>
        <v>1001.7654935669132</v>
      </c>
      <c r="Q43" s="18">
        <f t="shared" ca="1" si="14"/>
        <v>1.7654935669131344</v>
      </c>
      <c r="Y43" s="24"/>
      <c r="Z43" s="24"/>
      <c r="AA43" s="24"/>
    </row>
    <row r="44" spans="1:27">
      <c r="A44" s="10">
        <f t="shared" si="1"/>
        <v>14</v>
      </c>
      <c r="B44" s="11">
        <f t="shared" ca="1" si="6"/>
        <v>1.3489957935047072</v>
      </c>
      <c r="C44" s="11">
        <f t="shared" ca="1" si="7"/>
        <v>1.3491957935047072</v>
      </c>
      <c r="D44" s="11">
        <f t="shared" ca="1" si="8"/>
        <v>1.3487957935047072</v>
      </c>
      <c r="E44" s="14">
        <f t="shared" ca="1" si="2"/>
        <v>1.3499041519923276</v>
      </c>
      <c r="F44" s="15">
        <f t="shared" ca="1" si="3"/>
        <v>9.0835848762038651</v>
      </c>
      <c r="G44" s="4" t="str">
        <f t="shared" ca="1" si="9"/>
        <v/>
      </c>
      <c r="H44" s="16">
        <f t="shared" ca="1" si="10"/>
        <v>0</v>
      </c>
      <c r="I44" s="4" t="str">
        <f t="shared" ca="1" si="11"/>
        <v/>
      </c>
      <c r="J44" s="14" t="str">
        <f t="shared" ca="1" si="15"/>
        <v/>
      </c>
      <c r="K44" s="17" t="str">
        <f t="shared" ca="1" si="16"/>
        <v/>
      </c>
      <c r="L44" s="15" t="str">
        <f t="shared" ca="1" si="4"/>
        <v/>
      </c>
      <c r="M44" s="15" t="str">
        <f t="shared" ca="1" si="5"/>
        <v/>
      </c>
      <c r="N44" s="18" t="str">
        <f t="shared" ca="1" si="12"/>
        <v/>
      </c>
      <c r="O44" s="18">
        <f t="shared" ca="1" si="13"/>
        <v>1.7654935669131344</v>
      </c>
      <c r="P44" s="18">
        <f t="shared" ca="1" si="17"/>
        <v>1001.7654935669132</v>
      </c>
      <c r="Q44" s="18">
        <f t="shared" ca="1" si="14"/>
        <v>1.7654935669131344</v>
      </c>
      <c r="Y44" s="24"/>
      <c r="Z44" s="24"/>
      <c r="AA44" s="24"/>
    </row>
    <row r="45" spans="1:27">
      <c r="A45" s="10">
        <f t="shared" si="1"/>
        <v>15</v>
      </c>
      <c r="B45" s="11">
        <f t="shared" ca="1" si="6"/>
        <v>1.3478195913267861</v>
      </c>
      <c r="C45" s="11">
        <f t="shared" ca="1" si="7"/>
        <v>1.3480195913267861</v>
      </c>
      <c r="D45" s="11">
        <f t="shared" ca="1" si="8"/>
        <v>1.3476195913267861</v>
      </c>
      <c r="E45" s="14">
        <f t="shared" ca="1" si="2"/>
        <v>1.3497587914141134</v>
      </c>
      <c r="F45" s="15">
        <f t="shared" ca="1" si="3"/>
        <v>19.392000873272863</v>
      </c>
      <c r="G45" s="4" t="str">
        <f t="shared" ca="1" si="9"/>
        <v>Buy</v>
      </c>
      <c r="H45" s="16">
        <f t="shared" ca="1" si="10"/>
        <v>1</v>
      </c>
      <c r="I45" s="4" t="str">
        <f t="shared" ca="1" si="11"/>
        <v>Long</v>
      </c>
      <c r="J45" s="14">
        <f t="shared" ca="1" si="15"/>
        <v>1.3480195913267861</v>
      </c>
      <c r="K45" s="17" t="str">
        <f t="shared" ca="1" si="16"/>
        <v>No</v>
      </c>
      <c r="L45" s="15">
        <f t="shared" ca="1" si="4"/>
        <v>-3.9999999999995595</v>
      </c>
      <c r="M45" s="15">
        <f t="shared" ca="1" si="5"/>
        <v>-3.9999999999995595</v>
      </c>
      <c r="N45" s="18" t="str">
        <f t="shared" ca="1" si="12"/>
        <v/>
      </c>
      <c r="O45" s="18">
        <f t="shared" ca="1" si="13"/>
        <v>1.3654935669131785</v>
      </c>
      <c r="P45" s="18">
        <f t="shared" ca="1" si="17"/>
        <v>1001.7654935669132</v>
      </c>
      <c r="Q45" s="18">
        <f t="shared" ca="1" si="14"/>
        <v>1.7654935669131344</v>
      </c>
      <c r="Y45" s="24"/>
      <c r="Z45" s="24"/>
      <c r="AA45" s="24"/>
    </row>
    <row r="46" spans="1:27">
      <c r="A46" s="10">
        <f t="shared" si="1"/>
        <v>16</v>
      </c>
      <c r="B46" s="11">
        <f t="shared" ca="1" si="6"/>
        <v>1.3472080986517156</v>
      </c>
      <c r="C46" s="11">
        <f t="shared" ca="1" si="7"/>
        <v>1.3474080986517156</v>
      </c>
      <c r="D46" s="11">
        <f t="shared" ca="1" si="8"/>
        <v>1.3470080986517157</v>
      </c>
      <c r="E46" s="14">
        <f t="shared" ca="1" si="2"/>
        <v>1.3495594676177449</v>
      </c>
      <c r="F46" s="15">
        <f t="shared" ca="1" si="3"/>
        <v>23.513689660292769</v>
      </c>
      <c r="G46" s="4" t="str">
        <f t="shared" ca="1" si="9"/>
        <v/>
      </c>
      <c r="H46" s="16">
        <f t="shared" ca="1" si="10"/>
        <v>1</v>
      </c>
      <c r="I46" s="4" t="str">
        <f t="shared" ca="1" si="11"/>
        <v>Long</v>
      </c>
      <c r="J46" s="14">
        <f t="shared" ca="1" si="15"/>
        <v>1.3480195913267861</v>
      </c>
      <c r="K46" s="17" t="str">
        <f t="shared" ca="1" si="16"/>
        <v>No</v>
      </c>
      <c r="L46" s="15">
        <f t="shared" ca="1" si="4"/>
        <v>-10.114926750703912</v>
      </c>
      <c r="M46" s="15">
        <f t="shared" ca="1" si="5"/>
        <v>-10.114926750703912</v>
      </c>
      <c r="N46" s="18" t="str">
        <f t="shared" ca="1" si="12"/>
        <v/>
      </c>
      <c r="O46" s="18">
        <f t="shared" ca="1" si="13"/>
        <v>0.75400089184274321</v>
      </c>
      <c r="P46" s="18">
        <f t="shared" ca="1" si="17"/>
        <v>1001.7654935669132</v>
      </c>
      <c r="Q46" s="18">
        <f t="shared" ca="1" si="14"/>
        <v>1.7654935669131344</v>
      </c>
      <c r="Y46" s="24"/>
      <c r="Z46" s="24"/>
      <c r="AA46" s="24"/>
    </row>
    <row r="47" spans="1:27">
      <c r="A47" s="10">
        <f t="shared" si="1"/>
        <v>17</v>
      </c>
      <c r="B47" s="11">
        <f t="shared" ca="1" si="6"/>
        <v>1.3492988246367075</v>
      </c>
      <c r="C47" s="11">
        <f t="shared" ca="1" si="7"/>
        <v>1.3494988246367075</v>
      </c>
      <c r="D47" s="11">
        <f t="shared" ca="1" si="8"/>
        <v>1.3490988246367075</v>
      </c>
      <c r="E47" s="14">
        <f t="shared" ca="1" si="2"/>
        <v>1.3494112242607625</v>
      </c>
      <c r="F47" s="15">
        <f t="shared" ca="1" si="3"/>
        <v>1.1239962405507065</v>
      </c>
      <c r="G47" s="4" t="str">
        <f t="shared" ca="1" si="9"/>
        <v/>
      </c>
      <c r="H47" s="16">
        <f t="shared" ca="1" si="10"/>
        <v>1</v>
      </c>
      <c r="I47" s="4" t="str">
        <f t="shared" ca="1" si="11"/>
        <v>Long</v>
      </c>
      <c r="J47" s="14">
        <f t="shared" ca="1" si="15"/>
        <v>1.3480195913267861</v>
      </c>
      <c r="K47" s="17" t="str">
        <f t="shared" ca="1" si="16"/>
        <v>Yes</v>
      </c>
      <c r="L47" s="15">
        <f t="shared" ca="1" si="4"/>
        <v>10.792333099214346</v>
      </c>
      <c r="M47" s="15">
        <f t="shared" ca="1" si="5"/>
        <v>10.792333099214346</v>
      </c>
      <c r="N47" s="18">
        <f t="shared" ca="1" si="12"/>
        <v>1.0792333099214346</v>
      </c>
      <c r="O47" s="18">
        <f t="shared" ca="1" si="13"/>
        <v>2.844726876834569</v>
      </c>
      <c r="P47" s="18">
        <f t="shared" ca="1" si="17"/>
        <v>1001.7654935669132</v>
      </c>
      <c r="Q47" s="18">
        <f t="shared" ca="1" si="14"/>
        <v>2.844726876834569</v>
      </c>
      <c r="Y47" s="24"/>
      <c r="Z47" s="24"/>
      <c r="AA47" s="24"/>
    </row>
    <row r="48" spans="1:27">
      <c r="A48" s="10">
        <f t="shared" si="1"/>
        <v>18</v>
      </c>
      <c r="B48" s="11">
        <f t="shared" ca="1" si="6"/>
        <v>1.3503104751035317</v>
      </c>
      <c r="C48" s="11">
        <f t="shared" ca="1" si="7"/>
        <v>1.3505104751035317</v>
      </c>
      <c r="D48" s="11">
        <f t="shared" ca="1" si="8"/>
        <v>1.3501104751035318</v>
      </c>
      <c r="E48" s="14">
        <f t="shared" ca="1" si="2"/>
        <v>1.3493502082260798</v>
      </c>
      <c r="F48" s="15">
        <f t="shared" ca="1" si="3"/>
        <v>-9.6026687745198736</v>
      </c>
      <c r="G48" s="4" t="str">
        <f t="shared" ca="1" si="9"/>
        <v/>
      </c>
      <c r="H48" s="16">
        <f t="shared" ca="1" si="10"/>
        <v>0</v>
      </c>
      <c r="I48" s="4" t="str">
        <f t="shared" ca="1" si="11"/>
        <v/>
      </c>
      <c r="J48" s="14" t="str">
        <f t="shared" ca="1" si="15"/>
        <v/>
      </c>
      <c r="K48" s="17" t="str">
        <f t="shared" ca="1" si="16"/>
        <v/>
      </c>
      <c r="L48" s="15" t="str">
        <f t="shared" ca="1" si="4"/>
        <v/>
      </c>
      <c r="M48" s="15" t="str">
        <f t="shared" ca="1" si="5"/>
        <v/>
      </c>
      <c r="N48" s="18" t="str">
        <f t="shared" ca="1" si="12"/>
        <v/>
      </c>
      <c r="O48" s="18">
        <f t="shared" ca="1" si="13"/>
        <v>2.844726876834569</v>
      </c>
      <c r="P48" s="18">
        <f t="shared" ca="1" si="17"/>
        <v>1002.8447268768346</v>
      </c>
      <c r="Q48" s="18">
        <f t="shared" ca="1" si="14"/>
        <v>2.844726876834569</v>
      </c>
      <c r="Y48" s="24"/>
      <c r="Z48" s="24"/>
      <c r="AA48" s="24"/>
    </row>
    <row r="49" spans="1:27">
      <c r="A49" s="10">
        <f t="shared" si="1"/>
        <v>19</v>
      </c>
      <c r="B49" s="11">
        <f t="shared" ca="1" si="6"/>
        <v>1.352054907682313</v>
      </c>
      <c r="C49" s="11">
        <f t="shared" ca="1" si="7"/>
        <v>1.3522549076823129</v>
      </c>
      <c r="D49" s="11">
        <f t="shared" ca="1" si="8"/>
        <v>1.351854907682313</v>
      </c>
      <c r="E49" s="14">
        <f t="shared" ca="1" si="2"/>
        <v>1.3494140869485374</v>
      </c>
      <c r="F49" s="15">
        <f t="shared" ca="1" si="3"/>
        <v>-26.40820733775584</v>
      </c>
      <c r="G49" s="4" t="str">
        <f t="shared" ca="1" si="9"/>
        <v>Sell</v>
      </c>
      <c r="H49" s="16">
        <f t="shared" ca="1" si="10"/>
        <v>1</v>
      </c>
      <c r="I49" s="4" t="str">
        <f t="shared" ca="1" si="11"/>
        <v>Short</v>
      </c>
      <c r="J49" s="14">
        <f t="shared" ca="1" si="15"/>
        <v>1.351854907682313</v>
      </c>
      <c r="K49" s="17" t="str">
        <f t="shared" ca="1" si="16"/>
        <v>No</v>
      </c>
      <c r="L49" s="15">
        <f t="shared" ca="1" si="4"/>
        <v>-3.9999999999995595</v>
      </c>
      <c r="M49" s="15">
        <f t="shared" ca="1" si="5"/>
        <v>-3.9999999999995595</v>
      </c>
      <c r="N49" s="18" t="str">
        <f t="shared" ca="1" si="12"/>
        <v/>
      </c>
      <c r="O49" s="18">
        <f t="shared" ca="1" si="13"/>
        <v>2.4447268768346131</v>
      </c>
      <c r="P49" s="18">
        <f t="shared" ca="1" si="17"/>
        <v>1002.8447268768346</v>
      </c>
      <c r="Q49" s="18">
        <f t="shared" ca="1" si="14"/>
        <v>2.844726876834569</v>
      </c>
      <c r="Y49" s="24"/>
      <c r="Z49" s="24"/>
      <c r="AA49" s="24"/>
    </row>
    <row r="50" spans="1:27">
      <c r="A50" s="10">
        <f t="shared" si="1"/>
        <v>20</v>
      </c>
      <c r="B50" s="11">
        <f t="shared" ca="1" si="6"/>
        <v>1.3519928471903333</v>
      </c>
      <c r="C50" s="11">
        <f t="shared" ca="1" si="7"/>
        <v>1.3521928471903333</v>
      </c>
      <c r="D50" s="11">
        <f t="shared" ca="1" si="8"/>
        <v>1.3517928471903333</v>
      </c>
      <c r="E50" s="14">
        <f t="shared" ca="1" si="2"/>
        <v>1.3495248464328318</v>
      </c>
      <c r="F50" s="15">
        <f t="shared" ca="1" si="3"/>
        <v>-24.680007575015317</v>
      </c>
      <c r="G50" s="4" t="str">
        <f t="shared" ca="1" si="9"/>
        <v/>
      </c>
      <c r="H50" s="16">
        <f t="shared" ca="1" si="10"/>
        <v>1</v>
      </c>
      <c r="I50" s="4" t="str">
        <f t="shared" ca="1" si="11"/>
        <v>Short</v>
      </c>
      <c r="J50" s="14">
        <f t="shared" ca="1" si="15"/>
        <v>1.351854907682313</v>
      </c>
      <c r="K50" s="17" t="str">
        <f t="shared" ca="1" si="16"/>
        <v>No</v>
      </c>
      <c r="L50" s="15">
        <f t="shared" ca="1" si="4"/>
        <v>-3.3793950802030182</v>
      </c>
      <c r="M50" s="15">
        <f t="shared" ca="1" si="5"/>
        <v>-3.3793950802030182</v>
      </c>
      <c r="N50" s="18" t="str">
        <f t="shared" ca="1" si="12"/>
        <v/>
      </c>
      <c r="O50" s="18">
        <f t="shared" ca="1" si="13"/>
        <v>2.5067873688142672</v>
      </c>
      <c r="P50" s="18">
        <f t="shared" ca="1" si="17"/>
        <v>1002.8447268768346</v>
      </c>
      <c r="Q50" s="18">
        <f t="shared" ca="1" si="14"/>
        <v>2.844726876834569</v>
      </c>
      <c r="Y50" s="24"/>
      <c r="Z50" s="24"/>
      <c r="AA50" s="24"/>
    </row>
    <row r="51" spans="1:27">
      <c r="A51" s="10">
        <f t="shared" si="1"/>
        <v>21</v>
      </c>
      <c r="B51" s="11">
        <f t="shared" ca="1" si="6"/>
        <v>1.3516030297684931</v>
      </c>
      <c r="C51" s="11">
        <f t="shared" ca="1" si="7"/>
        <v>1.3518030297684931</v>
      </c>
      <c r="D51" s="11">
        <f t="shared" ca="1" si="8"/>
        <v>1.3514030297684931</v>
      </c>
      <c r="E51" s="14">
        <f t="shared" ca="1" si="2"/>
        <v>1.3496441017737637</v>
      </c>
      <c r="F51" s="15">
        <f t="shared" ca="1" si="3"/>
        <v>-19.589279947294091</v>
      </c>
      <c r="G51" s="4" t="str">
        <f t="shared" ca="1" si="9"/>
        <v/>
      </c>
      <c r="H51" s="16">
        <f t="shared" ca="1" si="10"/>
        <v>1</v>
      </c>
      <c r="I51" s="4" t="str">
        <f t="shared" ca="1" si="11"/>
        <v>Short</v>
      </c>
      <c r="J51" s="14">
        <f t="shared" ca="1" si="15"/>
        <v>1.351854907682313</v>
      </c>
      <c r="K51" s="17" t="str">
        <f t="shared" ca="1" si="16"/>
        <v>No</v>
      </c>
      <c r="L51" s="15">
        <f t="shared" ca="1" si="4"/>
        <v>0.51877913819886601</v>
      </c>
      <c r="M51" s="15">
        <f t="shared" ca="1" si="5"/>
        <v>0.51877913819886601</v>
      </c>
      <c r="N51" s="18" t="str">
        <f t="shared" ca="1" si="12"/>
        <v/>
      </c>
      <c r="O51" s="18">
        <f t="shared" ca="1" si="13"/>
        <v>2.8966047906544556</v>
      </c>
      <c r="P51" s="18">
        <f t="shared" ca="1" si="17"/>
        <v>1002.8447268768346</v>
      </c>
      <c r="Q51" s="18">
        <f t="shared" ca="1" si="14"/>
        <v>2.844726876834569</v>
      </c>
      <c r="Y51" s="24"/>
      <c r="Z51" s="24"/>
      <c r="AA51" s="24"/>
    </row>
    <row r="52" spans="1:27">
      <c r="A52" s="10">
        <f t="shared" si="1"/>
        <v>22</v>
      </c>
      <c r="B52" s="11">
        <f t="shared" ca="1" si="6"/>
        <v>1.3523616655545514</v>
      </c>
      <c r="C52" s="11">
        <f t="shared" ca="1" si="7"/>
        <v>1.3525616655545514</v>
      </c>
      <c r="D52" s="11">
        <f t="shared" ca="1" si="8"/>
        <v>1.3521616655545514</v>
      </c>
      <c r="E52" s="14">
        <f t="shared" ca="1" si="2"/>
        <v>1.3498012193922913</v>
      </c>
      <c r="F52" s="15">
        <f t="shared" ca="1" si="3"/>
        <v>-25.604461622601438</v>
      </c>
      <c r="G52" s="4" t="str">
        <f t="shared" ca="1" si="9"/>
        <v/>
      </c>
      <c r="H52" s="16">
        <f t="shared" ca="1" si="10"/>
        <v>1</v>
      </c>
      <c r="I52" s="4" t="str">
        <f t="shared" ca="1" si="11"/>
        <v>Short</v>
      </c>
      <c r="J52" s="14">
        <f t="shared" ca="1" si="15"/>
        <v>1.351854907682313</v>
      </c>
      <c r="K52" s="17" t="str">
        <f t="shared" ca="1" si="16"/>
        <v>No</v>
      </c>
      <c r="L52" s="15">
        <f t="shared" ca="1" si="4"/>
        <v>-7.0675787223839492</v>
      </c>
      <c r="M52" s="15">
        <f t="shared" ca="1" si="5"/>
        <v>-7.0675787223839492</v>
      </c>
      <c r="N52" s="18" t="str">
        <f t="shared" ca="1" si="12"/>
        <v/>
      </c>
      <c r="O52" s="18">
        <f t="shared" ca="1" si="13"/>
        <v>2.1379690045961741</v>
      </c>
      <c r="P52" s="18">
        <f t="shared" ca="1" si="17"/>
        <v>1002.8447268768346</v>
      </c>
      <c r="Q52" s="18">
        <f t="shared" ca="1" si="14"/>
        <v>2.844726876834569</v>
      </c>
      <c r="Y52" s="24"/>
      <c r="Z52" s="24"/>
      <c r="AA52" s="24"/>
    </row>
    <row r="53" spans="1:27">
      <c r="A53" s="10">
        <f t="shared" si="1"/>
        <v>23</v>
      </c>
      <c r="B53" s="11">
        <f t="shared" ca="1" si="6"/>
        <v>1.3510172628301254</v>
      </c>
      <c r="C53" s="11">
        <f t="shared" ca="1" si="7"/>
        <v>1.3512172628301253</v>
      </c>
      <c r="D53" s="11">
        <f t="shared" ca="1" si="8"/>
        <v>1.3508172628301254</v>
      </c>
      <c r="E53" s="14">
        <f t="shared" ca="1" si="2"/>
        <v>1.3499726971009309</v>
      </c>
      <c r="F53" s="15">
        <f t="shared" ca="1" si="3"/>
        <v>-10.445657291944244</v>
      </c>
      <c r="G53" s="4" t="str">
        <f t="shared" ca="1" si="9"/>
        <v/>
      </c>
      <c r="H53" s="16">
        <f t="shared" ca="1" si="10"/>
        <v>1</v>
      </c>
      <c r="I53" s="4" t="str">
        <f t="shared" ca="1" si="11"/>
        <v>Short</v>
      </c>
      <c r="J53" s="14">
        <f t="shared" ca="1" si="15"/>
        <v>1.351854907682313</v>
      </c>
      <c r="K53" s="17" t="str">
        <f t="shared" ca="1" si="16"/>
        <v>No</v>
      </c>
      <c r="L53" s="15">
        <f t="shared" ca="1" si="4"/>
        <v>6.3764485218764655</v>
      </c>
      <c r="M53" s="15">
        <f t="shared" ca="1" si="5"/>
        <v>6.3764485218764655</v>
      </c>
      <c r="N53" s="18" t="str">
        <f t="shared" ca="1" si="12"/>
        <v/>
      </c>
      <c r="O53" s="18">
        <f t="shared" ca="1" si="13"/>
        <v>3.4823717290222156</v>
      </c>
      <c r="P53" s="18">
        <f t="shared" ca="1" si="17"/>
        <v>1002.8447268768346</v>
      </c>
      <c r="Q53" s="18">
        <f t="shared" ca="1" si="14"/>
        <v>2.844726876834569</v>
      </c>
      <c r="Y53" s="24"/>
      <c r="Z53" s="24"/>
      <c r="AA53" s="24"/>
    </row>
    <row r="54" spans="1:27">
      <c r="A54" s="10">
        <f t="shared" si="1"/>
        <v>24</v>
      </c>
      <c r="B54" s="11">
        <f t="shared" ca="1" si="6"/>
        <v>1.3492875400628168</v>
      </c>
      <c r="C54" s="11">
        <f t="shared" ca="1" si="7"/>
        <v>1.3494875400628168</v>
      </c>
      <c r="D54" s="11">
        <f t="shared" ca="1" si="8"/>
        <v>1.3490875400628168</v>
      </c>
      <c r="E54" s="14">
        <f t="shared" ca="1" si="2"/>
        <v>1.3500240694027057</v>
      </c>
      <c r="F54" s="15">
        <f t="shared" ca="1" si="3"/>
        <v>7.3652933988888059</v>
      </c>
      <c r="G54" s="4" t="str">
        <f t="shared" ca="1" si="9"/>
        <v/>
      </c>
      <c r="H54" s="16">
        <f t="shared" ca="1" si="10"/>
        <v>1</v>
      </c>
      <c r="I54" s="4" t="str">
        <f t="shared" ca="1" si="11"/>
        <v>Short</v>
      </c>
      <c r="J54" s="14">
        <f t="shared" ca="1" si="15"/>
        <v>1.351854907682313</v>
      </c>
      <c r="K54" s="17" t="str">
        <f t="shared" ca="1" si="16"/>
        <v>Yes</v>
      </c>
      <c r="L54" s="15">
        <f t="shared" ca="1" si="4"/>
        <v>23.673676194961857</v>
      </c>
      <c r="M54" s="15">
        <f t="shared" ca="1" si="5"/>
        <v>23.673676194961857</v>
      </c>
      <c r="N54" s="18">
        <f t="shared" ca="1" si="12"/>
        <v>2.3673676194961857</v>
      </c>
      <c r="O54" s="18">
        <f t="shared" ca="1" si="13"/>
        <v>5.2120944963307547</v>
      </c>
      <c r="P54" s="18">
        <f t="shared" ca="1" si="17"/>
        <v>1002.8447268768346</v>
      </c>
      <c r="Q54" s="18">
        <f t="shared" ca="1" si="14"/>
        <v>5.2120944963307547</v>
      </c>
      <c r="Y54" s="24"/>
      <c r="Z54" s="24"/>
      <c r="AA54" s="24"/>
    </row>
    <row r="55" spans="1:27">
      <c r="A55" s="10">
        <f t="shared" si="1"/>
        <v>25</v>
      </c>
      <c r="B55" s="11">
        <f t="shared" ca="1" si="6"/>
        <v>1.3501924935093639</v>
      </c>
      <c r="C55" s="11">
        <f t="shared" ca="1" si="7"/>
        <v>1.3503924935093639</v>
      </c>
      <c r="D55" s="11">
        <f t="shared" ca="1" si="8"/>
        <v>1.3499924935093639</v>
      </c>
      <c r="E55" s="14">
        <f t="shared" ca="1" si="2"/>
        <v>1.3501271343463861</v>
      </c>
      <c r="F55" s="15">
        <f t="shared" ca="1" si="3"/>
        <v>-0.6535916297778499</v>
      </c>
      <c r="G55" s="4" t="str">
        <f t="shared" ca="1" si="9"/>
        <v/>
      </c>
      <c r="H55" s="16">
        <f t="shared" ca="1" si="10"/>
        <v>0</v>
      </c>
      <c r="I55" s="4" t="str">
        <f t="shared" ca="1" si="11"/>
        <v/>
      </c>
      <c r="J55" s="14" t="str">
        <f t="shared" ca="1" si="15"/>
        <v/>
      </c>
      <c r="K55" s="17" t="str">
        <f t="shared" ca="1" si="16"/>
        <v/>
      </c>
      <c r="L55" s="15" t="str">
        <f t="shared" ca="1" si="4"/>
        <v/>
      </c>
      <c r="M55" s="15" t="str">
        <f t="shared" ca="1" si="5"/>
        <v/>
      </c>
      <c r="N55" s="18" t="str">
        <f t="shared" ca="1" si="12"/>
        <v/>
      </c>
      <c r="O55" s="18">
        <f t="shared" ca="1" si="13"/>
        <v>5.2120944963307547</v>
      </c>
      <c r="P55" s="18">
        <f t="shared" ca="1" si="17"/>
        <v>1005.2120944963308</v>
      </c>
      <c r="Q55" s="18">
        <f t="shared" ca="1" si="14"/>
        <v>5.2120944963307547</v>
      </c>
      <c r="S55" s="7"/>
      <c r="T55" s="6"/>
      <c r="Y55" s="24"/>
      <c r="Z55" s="24"/>
      <c r="AA55" s="24"/>
    </row>
    <row r="56" spans="1:27">
      <c r="A56" s="10">
        <f t="shared" si="1"/>
        <v>26</v>
      </c>
      <c r="B56" s="11">
        <f t="shared" ca="1" si="6"/>
        <v>1.3500606643912099</v>
      </c>
      <c r="C56" s="11">
        <f t="shared" ca="1" si="7"/>
        <v>1.3502606643912098</v>
      </c>
      <c r="D56" s="11">
        <f t="shared" ca="1" si="8"/>
        <v>1.3498606643912099</v>
      </c>
      <c r="E56" s="14">
        <f t="shared" ca="1" si="2"/>
        <v>1.3500904725879705</v>
      </c>
      <c r="F56" s="15">
        <f t="shared" ca="1" si="3"/>
        <v>0.29808196760683359</v>
      </c>
      <c r="G56" s="4" t="str">
        <f t="shared" ca="1" si="9"/>
        <v/>
      </c>
      <c r="H56" s="16">
        <f t="shared" ca="1" si="10"/>
        <v>0</v>
      </c>
      <c r="I56" s="4" t="str">
        <f t="shared" ca="1" si="11"/>
        <v/>
      </c>
      <c r="J56" s="14" t="str">
        <f t="shared" ca="1" si="15"/>
        <v/>
      </c>
      <c r="K56" s="17" t="str">
        <f t="shared" ca="1" si="16"/>
        <v/>
      </c>
      <c r="L56" s="15" t="str">
        <f t="shared" ca="1" si="4"/>
        <v/>
      </c>
      <c r="M56" s="15" t="str">
        <f t="shared" ca="1" si="5"/>
        <v/>
      </c>
      <c r="N56" s="18" t="str">
        <f t="shared" ca="1" si="12"/>
        <v/>
      </c>
      <c r="O56" s="18">
        <f t="shared" ca="1" si="13"/>
        <v>5.2120944963307547</v>
      </c>
      <c r="P56" s="18">
        <f t="shared" ca="1" si="17"/>
        <v>1005.2120944963308</v>
      </c>
      <c r="Q56" s="18">
        <f t="shared" ca="1" si="14"/>
        <v>5.2120944963307547</v>
      </c>
      <c r="Y56" s="24"/>
      <c r="Z56" s="24"/>
      <c r="AA56" s="24"/>
    </row>
    <row r="57" spans="1:27">
      <c r="A57" s="10">
        <f t="shared" si="1"/>
        <v>27</v>
      </c>
      <c r="B57" s="11">
        <f t="shared" ca="1" si="6"/>
        <v>1.350570997002851</v>
      </c>
      <c r="C57" s="11">
        <f t="shared" ca="1" si="7"/>
        <v>1.350770997002851</v>
      </c>
      <c r="D57" s="11">
        <f t="shared" ca="1" si="8"/>
        <v>1.350370997002851</v>
      </c>
      <c r="E57" s="14">
        <f t="shared" ca="1" si="2"/>
        <v>1.3501487774506435</v>
      </c>
      <c r="F57" s="15">
        <f t="shared" ca="1" si="3"/>
        <v>-4.2221955220744789</v>
      </c>
      <c r="G57" s="4" t="str">
        <f t="shared" ca="1" si="9"/>
        <v/>
      </c>
      <c r="H57" s="16">
        <f t="shared" ca="1" si="10"/>
        <v>0</v>
      </c>
      <c r="I57" s="4" t="str">
        <f t="shared" ca="1" si="11"/>
        <v/>
      </c>
      <c r="J57" s="14" t="str">
        <f t="shared" ca="1" si="15"/>
        <v/>
      </c>
      <c r="K57" s="17" t="str">
        <f t="shared" ca="1" si="16"/>
        <v/>
      </c>
      <c r="L57" s="15" t="str">
        <f t="shared" ca="1" si="4"/>
        <v/>
      </c>
      <c r="M57" s="15" t="str">
        <f t="shared" ca="1" si="5"/>
        <v/>
      </c>
      <c r="N57" s="18" t="str">
        <f t="shared" ca="1" si="12"/>
        <v/>
      </c>
      <c r="O57" s="18">
        <f t="shared" ca="1" si="13"/>
        <v>5.2120944963307547</v>
      </c>
      <c r="P57" s="18">
        <f t="shared" ca="1" si="17"/>
        <v>1005.2120944963308</v>
      </c>
      <c r="Q57" s="18">
        <f t="shared" ca="1" si="14"/>
        <v>5.2120944963307547</v>
      </c>
      <c r="Y57" s="24"/>
      <c r="Z57" s="24"/>
      <c r="AA57" s="24"/>
    </row>
    <row r="58" spans="1:27">
      <c r="A58" s="10">
        <f t="shared" si="1"/>
        <v>28</v>
      </c>
      <c r="B58" s="11">
        <f t="shared" ca="1" si="6"/>
        <v>1.3510886984654293</v>
      </c>
      <c r="C58" s="11">
        <f t="shared" ca="1" si="7"/>
        <v>1.3512886984654293</v>
      </c>
      <c r="D58" s="11">
        <f t="shared" ca="1" si="8"/>
        <v>1.3508886984654294</v>
      </c>
      <c r="E58" s="14">
        <f t="shared" ca="1" si="2"/>
        <v>1.3502575259787291</v>
      </c>
      <c r="F58" s="15">
        <f t="shared" ca="1" si="3"/>
        <v>-8.3117248670028232</v>
      </c>
      <c r="G58" s="4" t="str">
        <f t="shared" ca="1" si="9"/>
        <v/>
      </c>
      <c r="H58" s="16">
        <f t="shared" ca="1" si="10"/>
        <v>0</v>
      </c>
      <c r="I58" s="4" t="str">
        <f t="shared" ca="1" si="11"/>
        <v/>
      </c>
      <c r="J58" s="14" t="str">
        <f t="shared" ca="1" si="15"/>
        <v/>
      </c>
      <c r="K58" s="17" t="str">
        <f t="shared" ca="1" si="16"/>
        <v/>
      </c>
      <c r="L58" s="15" t="str">
        <f t="shared" ca="1" si="4"/>
        <v/>
      </c>
      <c r="M58" s="15" t="str">
        <f t="shared" ca="1" si="5"/>
        <v/>
      </c>
      <c r="N58" s="18" t="str">
        <f t="shared" ca="1" si="12"/>
        <v/>
      </c>
      <c r="O58" s="18">
        <f t="shared" ca="1" si="13"/>
        <v>5.2120944963307547</v>
      </c>
      <c r="P58" s="18">
        <f t="shared" ca="1" si="17"/>
        <v>1005.2120944963308</v>
      </c>
      <c r="Q58" s="18">
        <f t="shared" ca="1" si="14"/>
        <v>5.2120944963307547</v>
      </c>
      <c r="Y58" s="24"/>
      <c r="Z58" s="24"/>
      <c r="AA58" s="24"/>
    </row>
    <row r="59" spans="1:27">
      <c r="A59" s="10">
        <f t="shared" si="1"/>
        <v>29</v>
      </c>
      <c r="B59" s="11">
        <f t="shared" ca="1" si="6"/>
        <v>1.3509004248793306</v>
      </c>
      <c r="C59" s="11">
        <f t="shared" ca="1" si="7"/>
        <v>1.3511004248793306</v>
      </c>
      <c r="D59" s="11">
        <f t="shared" ca="1" si="8"/>
        <v>1.3507004248793306</v>
      </c>
      <c r="E59" s="14">
        <f t="shared" ca="1" si="2"/>
        <v>1.3503845014037039</v>
      </c>
      <c r="F59" s="15">
        <f t="shared" ca="1" si="3"/>
        <v>-5.159234756266784</v>
      </c>
      <c r="G59" s="4" t="str">
        <f t="shared" ca="1" si="9"/>
        <v/>
      </c>
      <c r="H59" s="16">
        <f t="shared" ca="1" si="10"/>
        <v>0</v>
      </c>
      <c r="I59" s="4" t="str">
        <f t="shared" ca="1" si="11"/>
        <v/>
      </c>
      <c r="J59" s="14" t="str">
        <f t="shared" ca="1" si="15"/>
        <v/>
      </c>
      <c r="K59" s="17" t="str">
        <f t="shared" ca="1" si="16"/>
        <v/>
      </c>
      <c r="L59" s="15" t="str">
        <f t="shared" ca="1" si="4"/>
        <v/>
      </c>
      <c r="M59" s="15" t="str">
        <f t="shared" ca="1" si="5"/>
        <v/>
      </c>
      <c r="N59" s="18" t="str">
        <f t="shared" ca="1" si="12"/>
        <v/>
      </c>
      <c r="O59" s="18">
        <f t="shared" ca="1" si="13"/>
        <v>5.2120944963307547</v>
      </c>
      <c r="P59" s="18">
        <f t="shared" ca="1" si="17"/>
        <v>1005.2120944963308</v>
      </c>
      <c r="Q59" s="18">
        <f t="shared" ca="1" si="14"/>
        <v>5.2120944963307547</v>
      </c>
      <c r="Y59" s="24"/>
      <c r="Z59" s="24"/>
      <c r="AA59" s="24"/>
    </row>
    <row r="60" spans="1:27">
      <c r="A60" s="10">
        <f t="shared" si="1"/>
        <v>30</v>
      </c>
      <c r="B60" s="11">
        <f t="shared" ca="1" si="6"/>
        <v>1.3490373064496577</v>
      </c>
      <c r="C60" s="11">
        <f t="shared" ca="1" si="7"/>
        <v>1.3492373064496577</v>
      </c>
      <c r="D60" s="11">
        <f t="shared" ca="1" si="8"/>
        <v>1.3488373064496577</v>
      </c>
      <c r="E60" s="14">
        <f t="shared" ca="1" si="2"/>
        <v>1.3504656824118952</v>
      </c>
      <c r="F60" s="15">
        <f t="shared" ca="1" si="3"/>
        <v>14.283759622375491</v>
      </c>
      <c r="G60" s="4" t="str">
        <f t="shared" ca="1" si="9"/>
        <v>Buy</v>
      </c>
      <c r="H60" s="16">
        <f t="shared" ca="1" si="10"/>
        <v>1</v>
      </c>
      <c r="I60" s="4" t="str">
        <f t="shared" ca="1" si="11"/>
        <v>Long</v>
      </c>
      <c r="J60" s="14">
        <f t="shared" ca="1" si="15"/>
        <v>1.3492373064496577</v>
      </c>
      <c r="K60" s="17" t="str">
        <f t="shared" ca="1" si="16"/>
        <v>No</v>
      </c>
      <c r="L60" s="15">
        <f t="shared" ca="1" si="4"/>
        <v>-3.9999999999995595</v>
      </c>
      <c r="M60" s="15">
        <f t="shared" ca="1" si="5"/>
        <v>-3.9999999999995595</v>
      </c>
      <c r="N60" s="18" t="str">
        <f t="shared" ca="1" si="12"/>
        <v/>
      </c>
      <c r="O60" s="18">
        <f t="shared" ca="1" si="13"/>
        <v>4.8120944963307988</v>
      </c>
      <c r="P60" s="18">
        <f t="shared" ca="1" si="17"/>
        <v>1005.2120944963308</v>
      </c>
      <c r="Q60" s="18">
        <f t="shared" ca="1" si="14"/>
        <v>5.2120944963307547</v>
      </c>
      <c r="Y60" s="24"/>
      <c r="Z60" s="24"/>
      <c r="AA60" s="24"/>
    </row>
    <row r="61" spans="1:27">
      <c r="A61" s="10">
        <f t="shared" si="1"/>
        <v>31</v>
      </c>
      <c r="B61" s="11">
        <f t="shared" ca="1" si="6"/>
        <v>1.3485957750683049</v>
      </c>
      <c r="C61" s="11">
        <f t="shared" ca="1" si="7"/>
        <v>1.3487957750683048</v>
      </c>
      <c r="D61" s="11">
        <f t="shared" ca="1" si="8"/>
        <v>1.3483957750683049</v>
      </c>
      <c r="E61" s="14">
        <f t="shared" ca="1" si="2"/>
        <v>1.3505581941730014</v>
      </c>
      <c r="F61" s="15">
        <f t="shared" ca="1" si="3"/>
        <v>19.624191046965223</v>
      </c>
      <c r="G61" s="4" t="str">
        <f t="shared" ca="1" si="9"/>
        <v/>
      </c>
      <c r="H61" s="16">
        <f t="shared" ca="1" si="10"/>
        <v>1</v>
      </c>
      <c r="I61" s="4" t="str">
        <f t="shared" ca="1" si="11"/>
        <v>Long</v>
      </c>
      <c r="J61" s="14">
        <f t="shared" ca="1" si="15"/>
        <v>1.3492373064496577</v>
      </c>
      <c r="K61" s="17" t="str">
        <f t="shared" ca="1" si="16"/>
        <v>No</v>
      </c>
      <c r="L61" s="15">
        <f t="shared" ca="1" si="4"/>
        <v>-8.4153138135278915</v>
      </c>
      <c r="M61" s="15">
        <f t="shared" ca="1" si="5"/>
        <v>-8.4153138135278915</v>
      </c>
      <c r="N61" s="18" t="str">
        <f t="shared" ca="1" si="12"/>
        <v/>
      </c>
      <c r="O61" s="18">
        <f t="shared" ca="1" si="13"/>
        <v>4.3705631149779656</v>
      </c>
      <c r="P61" s="18">
        <f t="shared" ca="1" si="17"/>
        <v>1005.2120944963308</v>
      </c>
      <c r="Q61" s="18">
        <f t="shared" ca="1" si="14"/>
        <v>5.2120944963307547</v>
      </c>
      <c r="Y61" s="24"/>
      <c r="Z61" s="24"/>
      <c r="AA61" s="24"/>
    </row>
    <row r="62" spans="1:27">
      <c r="A62" s="10">
        <f t="shared" si="1"/>
        <v>32</v>
      </c>
      <c r="B62" s="11">
        <f t="shared" ca="1" si="6"/>
        <v>1.348826329462417</v>
      </c>
      <c r="C62" s="11">
        <f t="shared" ca="1" si="7"/>
        <v>1.349026329462417</v>
      </c>
      <c r="D62" s="11">
        <f t="shared" ca="1" si="8"/>
        <v>1.348626329462417</v>
      </c>
      <c r="E62" s="14">
        <f t="shared" ca="1" si="2"/>
        <v>1.350526694494715</v>
      </c>
      <c r="F62" s="15">
        <f t="shared" ca="1" si="3"/>
        <v>17.003650322979791</v>
      </c>
      <c r="G62" s="4" t="str">
        <f t="shared" ca="1" si="9"/>
        <v/>
      </c>
      <c r="H62" s="16">
        <f t="shared" ca="1" si="10"/>
        <v>1</v>
      </c>
      <c r="I62" s="4" t="str">
        <f t="shared" ca="1" si="11"/>
        <v>Long</v>
      </c>
      <c r="J62" s="14">
        <f t="shared" ca="1" si="15"/>
        <v>1.3492373064496577</v>
      </c>
      <c r="K62" s="17" t="str">
        <f t="shared" ca="1" si="16"/>
        <v>No</v>
      </c>
      <c r="L62" s="15">
        <f t="shared" ca="1" si="4"/>
        <v>-6.1097698724066341</v>
      </c>
      <c r="M62" s="15">
        <f t="shared" ca="1" si="5"/>
        <v>-6.1097698724066341</v>
      </c>
      <c r="N62" s="18" t="str">
        <f t="shared" ca="1" si="12"/>
        <v/>
      </c>
      <c r="O62" s="18">
        <f t="shared" ca="1" si="13"/>
        <v>4.6011175090900913</v>
      </c>
      <c r="P62" s="18">
        <f t="shared" ca="1" si="17"/>
        <v>1005.2120944963308</v>
      </c>
      <c r="Q62" s="18">
        <f t="shared" ca="1" si="14"/>
        <v>5.2120944963307547</v>
      </c>
      <c r="Y62" s="24"/>
      <c r="Z62" s="24"/>
      <c r="AA62" s="24"/>
    </row>
    <row r="63" spans="1:27">
      <c r="A63" s="10">
        <f t="shared" si="1"/>
        <v>33</v>
      </c>
      <c r="B63" s="11">
        <f t="shared" ref="B63:B94" ca="1" si="18">B62+$D$9*NORMINV(RAND(),$D$11,$D$10)</f>
        <v>1.3469778638644916</v>
      </c>
      <c r="C63" s="11">
        <f t="shared" ref="C63:C94" ca="1" si="19">B63+0.5*$D$7/10000</f>
        <v>1.3471778638644916</v>
      </c>
      <c r="D63" s="11">
        <f t="shared" ref="D63:D94" ca="1" si="20">B63-0.5*$D$7/10000</f>
        <v>1.3467778638644916</v>
      </c>
      <c r="E63" s="14">
        <f t="shared" ca="1" si="2"/>
        <v>1.3503045204121127</v>
      </c>
      <c r="F63" s="15">
        <f t="shared" ca="1" si="3"/>
        <v>33.266565476210985</v>
      </c>
      <c r="G63" s="4" t="str">
        <f t="shared" ref="G63:G94" ca="1" si="21">IF(AND(H62&gt;0,N62=""),"",IF(F63&gt;$J$7,IF($J$12&lt;&gt;"Short only","Buy",""),IF(F63&lt;-$J$7,IF($J$12&lt;&gt;"Long only","Sell",""),"")))</f>
        <v/>
      </c>
      <c r="H63" s="16">
        <f t="shared" ref="H63:H94" ca="1" si="22">IF(AND(H62&gt;0,L62&lt;-$J$9),H62*$J$6,IF(OR(G63="Buy",G63="Sell"),1,IF(N62="",H62,IF(AND(N62&lt;&gt;"",G63=""),0,1))))</f>
        <v>1</v>
      </c>
      <c r="I63" s="4" t="str">
        <f t="shared" ref="I63:I94" ca="1" si="23">IF(G63="Buy","Long",IF(G63="Sell","Short",IF(H63=0,"",I62)))</f>
        <v>Long</v>
      </c>
      <c r="J63" s="14">
        <f t="shared" ca="1" si="15"/>
        <v>1.3492373064496577</v>
      </c>
      <c r="K63" s="17" t="str">
        <f t="shared" ca="1" si="16"/>
        <v>No</v>
      </c>
      <c r="L63" s="15">
        <f t="shared" ca="1" si="4"/>
        <v>-24.594425851660606</v>
      </c>
      <c r="M63" s="15">
        <f t="shared" ca="1" si="5"/>
        <v>-24.594425851660606</v>
      </c>
      <c r="N63" s="18" t="str">
        <f t="shared" ref="N63:N94" ca="1" si="24">IF(H63=0,"",IF(K63="Yes",L63*H63*10*$D$8,""))</f>
        <v/>
      </c>
      <c r="O63" s="18">
        <f t="shared" ref="O63:O94" ca="1" si="25">IF(N63&lt;&gt;"",Q63,IF(M63="",0,M63)*10*$D$8+Q63)</f>
        <v>2.7526519111646941</v>
      </c>
      <c r="P63" s="18">
        <f t="shared" ca="1" si="17"/>
        <v>1005.2120944963308</v>
      </c>
      <c r="Q63" s="18">
        <f t="shared" ref="Q63:Q94" ca="1" si="26">IF(N63="",0,N63)+Q62</f>
        <v>5.2120944963307547</v>
      </c>
      <c r="Y63" s="24"/>
      <c r="Z63" s="24"/>
      <c r="AA63" s="24"/>
    </row>
    <row r="64" spans="1:27">
      <c r="A64" s="10">
        <f t="shared" si="1"/>
        <v>34</v>
      </c>
      <c r="B64" s="11">
        <f t="shared" ca="1" si="18"/>
        <v>1.3474995967386723</v>
      </c>
      <c r="C64" s="11">
        <f t="shared" ca="1" si="19"/>
        <v>1.3476995967386722</v>
      </c>
      <c r="D64" s="11">
        <f t="shared" ca="1" si="20"/>
        <v>1.3472995967386723</v>
      </c>
      <c r="E64" s="14">
        <f t="shared" ca="1" si="2"/>
        <v>1.3500008330158699</v>
      </c>
      <c r="F64" s="15">
        <f t="shared" ca="1" si="3"/>
        <v>25.012362771976715</v>
      </c>
      <c r="G64" s="4" t="str">
        <f t="shared" ca="1" si="21"/>
        <v/>
      </c>
      <c r="H64" s="16">
        <f t="shared" ca="1" si="22"/>
        <v>1</v>
      </c>
      <c r="I64" s="4" t="str">
        <f t="shared" ca="1" si="23"/>
        <v>Long</v>
      </c>
      <c r="J64" s="14">
        <f t="shared" ca="1" si="15"/>
        <v>1.3492373064496577</v>
      </c>
      <c r="K64" s="17" t="str">
        <f t="shared" ca="1" si="16"/>
        <v>No</v>
      </c>
      <c r="L64" s="15">
        <f t="shared" ca="1" si="4"/>
        <v>-19.377097109853914</v>
      </c>
      <c r="M64" s="15">
        <f t="shared" ca="1" si="5"/>
        <v>-19.377097109853914</v>
      </c>
      <c r="N64" s="18" t="str">
        <f t="shared" ca="1" si="24"/>
        <v/>
      </c>
      <c r="O64" s="18">
        <f t="shared" ca="1" si="25"/>
        <v>3.2743847853453634</v>
      </c>
      <c r="P64" s="18">
        <f t="shared" ca="1" si="17"/>
        <v>1005.2120944963308</v>
      </c>
      <c r="Q64" s="18">
        <f t="shared" ca="1" si="26"/>
        <v>5.2120944963307547</v>
      </c>
      <c r="Y64" s="24"/>
      <c r="Z64" s="24"/>
      <c r="AA64" s="24"/>
    </row>
    <row r="65" spans="1:27">
      <c r="A65" s="10">
        <f t="shared" si="1"/>
        <v>35</v>
      </c>
      <c r="B65" s="11">
        <f t="shared" ca="1" si="18"/>
        <v>1.3462132697870566</v>
      </c>
      <c r="C65" s="11">
        <f t="shared" ca="1" si="19"/>
        <v>1.3464132697870566</v>
      </c>
      <c r="D65" s="11">
        <f t="shared" ca="1" si="20"/>
        <v>1.3460132697870566</v>
      </c>
      <c r="E65" s="14">
        <f t="shared" ca="1" si="2"/>
        <v>1.3496155278556514</v>
      </c>
      <c r="F65" s="15">
        <f t="shared" ca="1" si="3"/>
        <v>34.022580685948434</v>
      </c>
      <c r="G65" s="4" t="str">
        <f t="shared" ca="1" si="21"/>
        <v/>
      </c>
      <c r="H65" s="16">
        <f t="shared" ca="1" si="22"/>
        <v>1</v>
      </c>
      <c r="I65" s="4" t="str">
        <f t="shared" ca="1" si="23"/>
        <v>Long</v>
      </c>
      <c r="J65" s="14">
        <f t="shared" ca="1" si="15"/>
        <v>1.3492373064496577</v>
      </c>
      <c r="K65" s="17" t="str">
        <f t="shared" ca="1" si="16"/>
        <v>No</v>
      </c>
      <c r="L65" s="15">
        <f t="shared" ca="1" si="4"/>
        <v>-32.240366626010712</v>
      </c>
      <c r="M65" s="15">
        <f t="shared" ca="1" si="5"/>
        <v>-32.240366626010712</v>
      </c>
      <c r="N65" s="18" t="str">
        <f t="shared" ca="1" si="24"/>
        <v/>
      </c>
      <c r="O65" s="18">
        <f t="shared" ca="1" si="25"/>
        <v>1.9880578337296835</v>
      </c>
      <c r="P65" s="18">
        <f t="shared" ca="1" si="17"/>
        <v>1005.2120944963308</v>
      </c>
      <c r="Q65" s="18">
        <f t="shared" ca="1" si="26"/>
        <v>5.2120944963307547</v>
      </c>
      <c r="Y65" s="24"/>
      <c r="Z65" s="24"/>
      <c r="AA65" s="24"/>
    </row>
    <row r="66" spans="1:27">
      <c r="A66" s="10">
        <f t="shared" si="1"/>
        <v>36</v>
      </c>
      <c r="B66" s="11">
        <f t="shared" ca="1" si="18"/>
        <v>1.3464304987640221</v>
      </c>
      <c r="C66" s="11">
        <f t="shared" ca="1" si="19"/>
        <v>1.3466304987640221</v>
      </c>
      <c r="D66" s="11">
        <f t="shared" ca="1" si="20"/>
        <v>1.3462304987640221</v>
      </c>
      <c r="E66" s="14">
        <f t="shared" ca="1" si="2"/>
        <v>1.3492706924553532</v>
      </c>
      <c r="F66" s="15">
        <f t="shared" ca="1" si="3"/>
        <v>28.401936913311499</v>
      </c>
      <c r="G66" s="4" t="str">
        <f t="shared" ca="1" si="21"/>
        <v/>
      </c>
      <c r="H66" s="16">
        <f t="shared" ca="1" si="22"/>
        <v>1</v>
      </c>
      <c r="I66" s="4" t="str">
        <f t="shared" ca="1" si="23"/>
        <v>Long</v>
      </c>
      <c r="J66" s="14">
        <f t="shared" ca="1" si="15"/>
        <v>1.3492373064496577</v>
      </c>
      <c r="K66" s="17" t="str">
        <f t="shared" ca="1" si="16"/>
        <v>No</v>
      </c>
      <c r="L66" s="15">
        <f t="shared" ca="1" si="4"/>
        <v>-30.068076856355486</v>
      </c>
      <c r="M66" s="15">
        <f t="shared" ca="1" si="5"/>
        <v>-30.068076856355486</v>
      </c>
      <c r="N66" s="18" t="str">
        <f t="shared" ca="1" si="24"/>
        <v/>
      </c>
      <c r="O66" s="18">
        <f t="shared" ca="1" si="25"/>
        <v>2.2052868106952062</v>
      </c>
      <c r="P66" s="18">
        <f t="shared" ca="1" si="17"/>
        <v>1005.2120944963308</v>
      </c>
      <c r="Q66" s="18">
        <f t="shared" ca="1" si="26"/>
        <v>5.2120944963307547</v>
      </c>
      <c r="Y66" s="24"/>
      <c r="Z66" s="24"/>
      <c r="AA66" s="24"/>
    </row>
    <row r="67" spans="1:27">
      <c r="A67" s="10">
        <f t="shared" si="1"/>
        <v>37</v>
      </c>
      <c r="B67" s="11">
        <f t="shared" ca="1" si="18"/>
        <v>1.3444498829553126</v>
      </c>
      <c r="C67" s="11">
        <f t="shared" ca="1" si="19"/>
        <v>1.3446498829553126</v>
      </c>
      <c r="D67" s="11">
        <f t="shared" ca="1" si="20"/>
        <v>1.3442498829553127</v>
      </c>
      <c r="E67" s="14">
        <f t="shared" ca="1" si="2"/>
        <v>1.3487432402820709</v>
      </c>
      <c r="F67" s="15">
        <f t="shared" ca="1" si="3"/>
        <v>42.933573267582844</v>
      </c>
      <c r="G67" s="4" t="str">
        <f t="shared" ca="1" si="21"/>
        <v/>
      </c>
      <c r="H67" s="16">
        <f t="shared" ca="1" si="22"/>
        <v>1</v>
      </c>
      <c r="I67" s="4" t="str">
        <f t="shared" ca="1" si="23"/>
        <v>Long</v>
      </c>
      <c r="J67" s="14">
        <f t="shared" ca="1" si="15"/>
        <v>1.3492373064496577</v>
      </c>
      <c r="K67" s="17" t="str">
        <f t="shared" ca="1" si="16"/>
        <v>No</v>
      </c>
      <c r="L67" s="15">
        <f t="shared" ca="1" si="4"/>
        <v>-49.874234943450006</v>
      </c>
      <c r="M67" s="15">
        <f t="shared" ca="1" si="5"/>
        <v>-49.874234943450006</v>
      </c>
      <c r="N67" s="18" t="str">
        <f t="shared" ca="1" si="24"/>
        <v/>
      </c>
      <c r="O67" s="18">
        <f t="shared" ca="1" si="25"/>
        <v>0.22467100198575363</v>
      </c>
      <c r="P67" s="18">
        <f t="shared" ca="1" si="17"/>
        <v>1005.2120944963308</v>
      </c>
      <c r="Q67" s="18">
        <f t="shared" ca="1" si="26"/>
        <v>5.2120944963307547</v>
      </c>
      <c r="Y67" s="24"/>
      <c r="Z67" s="24"/>
      <c r="AA67" s="24"/>
    </row>
    <row r="68" spans="1:27">
      <c r="A68" s="10">
        <f t="shared" si="1"/>
        <v>38</v>
      </c>
      <c r="B68" s="11">
        <f t="shared" ca="1" si="18"/>
        <v>1.3443969104501197</v>
      </c>
      <c r="C68" s="11">
        <f t="shared" ca="1" si="19"/>
        <v>1.3445969104501196</v>
      </c>
      <c r="D68" s="11">
        <f t="shared" ca="1" si="20"/>
        <v>1.3441969104501197</v>
      </c>
      <c r="E68" s="14">
        <f t="shared" ca="1" si="2"/>
        <v>1.3483018834567371</v>
      </c>
      <c r="F68" s="15">
        <f t="shared" ca="1" si="3"/>
        <v>39.049730066174071</v>
      </c>
      <c r="G68" s="4" t="str">
        <f t="shared" ca="1" si="21"/>
        <v/>
      </c>
      <c r="H68" s="16">
        <f t="shared" ca="1" si="22"/>
        <v>2</v>
      </c>
      <c r="I68" s="4" t="str">
        <f t="shared" ca="1" si="23"/>
        <v>Long</v>
      </c>
      <c r="J68" s="14">
        <f t="shared" ca="1" si="15"/>
        <v>1.3469171084498885</v>
      </c>
      <c r="K68" s="17" t="str">
        <f t="shared" ca="1" si="16"/>
        <v>No</v>
      </c>
      <c r="L68" s="15">
        <f t="shared" ca="1" si="4"/>
        <v>-27.201979997688586</v>
      </c>
      <c r="M68" s="15">
        <f t="shared" ca="1" si="5"/>
        <v>-54.403959995377171</v>
      </c>
      <c r="N68" s="18" t="str">
        <f t="shared" ca="1" si="24"/>
        <v/>
      </c>
      <c r="O68" s="18">
        <f t="shared" ca="1" si="25"/>
        <v>-0.22830150320696241</v>
      </c>
      <c r="P68" s="18">
        <f t="shared" ca="1" si="17"/>
        <v>1005.2120944963308</v>
      </c>
      <c r="Q68" s="18">
        <f t="shared" ca="1" si="26"/>
        <v>5.2120944963307547</v>
      </c>
      <c r="Y68" s="24"/>
      <c r="Z68" s="24"/>
      <c r="AA68" s="24"/>
    </row>
    <row r="69" spans="1:27">
      <c r="A69" s="10">
        <f t="shared" si="1"/>
        <v>39</v>
      </c>
      <c r="B69" s="11">
        <f t="shared" ca="1" si="18"/>
        <v>1.3440581064481405</v>
      </c>
      <c r="C69" s="11">
        <f t="shared" ca="1" si="19"/>
        <v>1.3442581064481405</v>
      </c>
      <c r="D69" s="11">
        <f t="shared" ca="1" si="20"/>
        <v>1.3438581064481405</v>
      </c>
      <c r="E69" s="14">
        <f t="shared" ca="1" si="2"/>
        <v>1.3479532545490922</v>
      </c>
      <c r="F69" s="15">
        <f t="shared" ca="1" si="3"/>
        <v>38.951481009517067</v>
      </c>
      <c r="G69" s="4" t="str">
        <f t="shared" ca="1" si="21"/>
        <v/>
      </c>
      <c r="H69" s="16">
        <f t="shared" ca="1" si="22"/>
        <v>2</v>
      </c>
      <c r="I69" s="4" t="str">
        <f t="shared" ca="1" si="23"/>
        <v>Long</v>
      </c>
      <c r="J69" s="14">
        <f t="shared" ca="1" si="15"/>
        <v>1.3469171084498885</v>
      </c>
      <c r="K69" s="17" t="str">
        <f t="shared" ca="1" si="16"/>
        <v>No</v>
      </c>
      <c r="L69" s="15">
        <f t="shared" ca="1" si="4"/>
        <v>-30.590020017480235</v>
      </c>
      <c r="M69" s="15">
        <f t="shared" ca="1" si="5"/>
        <v>-61.18004003496047</v>
      </c>
      <c r="N69" s="18" t="str">
        <f t="shared" ca="1" si="24"/>
        <v/>
      </c>
      <c r="O69" s="18">
        <f t="shared" ca="1" si="25"/>
        <v>-0.90590950716529228</v>
      </c>
      <c r="P69" s="18">
        <f t="shared" ca="1" si="17"/>
        <v>1005.2120944963308</v>
      </c>
      <c r="Q69" s="18">
        <f t="shared" ca="1" si="26"/>
        <v>5.2120944963307547</v>
      </c>
      <c r="Y69" s="24"/>
      <c r="Z69" s="24"/>
      <c r="AA69" s="24"/>
    </row>
    <row r="70" spans="1:27">
      <c r="A70" s="10">
        <f t="shared" si="1"/>
        <v>40</v>
      </c>
      <c r="B70" s="11">
        <f t="shared" ca="1" si="18"/>
        <v>1.3431001363459731</v>
      </c>
      <c r="C70" s="11">
        <f t="shared" ca="1" si="19"/>
        <v>1.3433001363459731</v>
      </c>
      <c r="D70" s="11">
        <f t="shared" ca="1" si="20"/>
        <v>1.3429001363459732</v>
      </c>
      <c r="E70" s="14">
        <f t="shared" ca="1" si="2"/>
        <v>1.3474804307381991</v>
      </c>
      <c r="F70" s="15">
        <f t="shared" ca="1" si="3"/>
        <v>43.802943922259807</v>
      </c>
      <c r="G70" s="4" t="str">
        <f t="shared" ca="1" si="21"/>
        <v/>
      </c>
      <c r="H70" s="16">
        <f t="shared" ca="1" si="22"/>
        <v>2</v>
      </c>
      <c r="I70" s="4" t="str">
        <f t="shared" ca="1" si="23"/>
        <v>Long</v>
      </c>
      <c r="J70" s="14">
        <f t="shared" ca="1" si="15"/>
        <v>1.3469171084498885</v>
      </c>
      <c r="K70" s="17" t="str">
        <f t="shared" ca="1" si="16"/>
        <v>No</v>
      </c>
      <c r="L70" s="15">
        <f t="shared" ca="1" si="4"/>
        <v>-40.169721039153842</v>
      </c>
      <c r="M70" s="15">
        <f t="shared" ca="1" si="5"/>
        <v>-80.339442078307684</v>
      </c>
      <c r="N70" s="18" t="str">
        <f t="shared" ca="1" si="24"/>
        <v/>
      </c>
      <c r="O70" s="18">
        <f t="shared" ca="1" si="25"/>
        <v>-2.821849711500013</v>
      </c>
      <c r="P70" s="18">
        <f t="shared" ca="1" si="17"/>
        <v>1005.2120944963308</v>
      </c>
      <c r="Q70" s="18">
        <f t="shared" ca="1" si="26"/>
        <v>5.2120944963307547</v>
      </c>
      <c r="Y70" s="24"/>
      <c r="Z70" s="24"/>
      <c r="AA70" s="24"/>
    </row>
    <row r="71" spans="1:27">
      <c r="A71" s="10">
        <f t="shared" si="1"/>
        <v>41</v>
      </c>
      <c r="B71" s="11">
        <f t="shared" ca="1" si="18"/>
        <v>1.3428068849046364</v>
      </c>
      <c r="C71" s="11">
        <f t="shared" ca="1" si="19"/>
        <v>1.3430068849046364</v>
      </c>
      <c r="D71" s="11">
        <f t="shared" ca="1" si="20"/>
        <v>1.3426068849046364</v>
      </c>
      <c r="E71" s="14">
        <f t="shared" ca="1" si="2"/>
        <v>1.3469968454390944</v>
      </c>
      <c r="F71" s="15">
        <f t="shared" ca="1" si="3"/>
        <v>41.899605344579705</v>
      </c>
      <c r="G71" s="4" t="str">
        <f t="shared" ca="1" si="21"/>
        <v/>
      </c>
      <c r="H71" s="16">
        <f t="shared" ca="1" si="22"/>
        <v>4</v>
      </c>
      <c r="I71" s="4" t="str">
        <f t="shared" ca="1" si="23"/>
        <v>Long</v>
      </c>
      <c r="J71" s="14">
        <f t="shared" ca="1" si="15"/>
        <v>1.3449619966772626</v>
      </c>
      <c r="K71" s="17" t="str">
        <f t="shared" ca="1" si="16"/>
        <v>No</v>
      </c>
      <c r="L71" s="15">
        <f t="shared" ca="1" si="4"/>
        <v>-23.551117726261506</v>
      </c>
      <c r="M71" s="15">
        <f t="shared" ca="1" si="5"/>
        <v>-94.204470905046023</v>
      </c>
      <c r="N71" s="18" t="str">
        <f t="shared" ca="1" si="24"/>
        <v/>
      </c>
      <c r="O71" s="18">
        <f t="shared" ca="1" si="25"/>
        <v>-4.2083525941738475</v>
      </c>
      <c r="P71" s="18">
        <f t="shared" ca="1" si="17"/>
        <v>1005.2120944963308</v>
      </c>
      <c r="Q71" s="18">
        <f t="shared" ca="1" si="26"/>
        <v>5.2120944963307547</v>
      </c>
      <c r="Y71" s="24"/>
      <c r="Z71" s="24"/>
      <c r="AA71" s="24"/>
    </row>
    <row r="72" spans="1:27">
      <c r="A72" s="10">
        <f t="shared" si="1"/>
        <v>42</v>
      </c>
      <c r="B72" s="11">
        <f t="shared" ca="1" si="18"/>
        <v>1.3416562102475329</v>
      </c>
      <c r="C72" s="11">
        <f t="shared" ca="1" si="19"/>
        <v>1.3418562102475329</v>
      </c>
      <c r="D72" s="11">
        <f t="shared" ca="1" si="20"/>
        <v>1.3414562102475329</v>
      </c>
      <c r="E72" s="14">
        <f t="shared" ca="1" si="2"/>
        <v>1.3464025263220731</v>
      </c>
      <c r="F72" s="15">
        <f t="shared" ca="1" si="3"/>
        <v>47.463160745402355</v>
      </c>
      <c r="G72" s="4" t="str">
        <f t="shared" ca="1" si="21"/>
        <v/>
      </c>
      <c r="H72" s="16">
        <f t="shared" ca="1" si="22"/>
        <v>4</v>
      </c>
      <c r="I72" s="4" t="str">
        <f t="shared" ca="1" si="23"/>
        <v>Long</v>
      </c>
      <c r="J72" s="14">
        <f t="shared" ca="1" si="15"/>
        <v>1.3449619966772626</v>
      </c>
      <c r="K72" s="17" t="str">
        <f t="shared" ca="1" si="16"/>
        <v>No</v>
      </c>
      <c r="L72" s="15">
        <f t="shared" ca="1" si="4"/>
        <v>-35.057864297296518</v>
      </c>
      <c r="M72" s="15">
        <f t="shared" ca="1" si="5"/>
        <v>-140.23145718918607</v>
      </c>
      <c r="N72" s="18" t="str">
        <f t="shared" ca="1" si="24"/>
        <v/>
      </c>
      <c r="O72" s="18">
        <f t="shared" ca="1" si="25"/>
        <v>-8.8110512225878548</v>
      </c>
      <c r="P72" s="18">
        <f t="shared" ca="1" si="17"/>
        <v>1005.2120944963308</v>
      </c>
      <c r="Q72" s="18">
        <f t="shared" ca="1" si="26"/>
        <v>5.2120944963307547</v>
      </c>
      <c r="Y72" s="24"/>
      <c r="Z72" s="24"/>
      <c r="AA72" s="24"/>
    </row>
    <row r="73" spans="1:27">
      <c r="A73" s="10">
        <f t="shared" si="1"/>
        <v>43</v>
      </c>
      <c r="B73" s="11">
        <f t="shared" ca="1" si="18"/>
        <v>1.3423258148955521</v>
      </c>
      <c r="C73" s="11">
        <f t="shared" ca="1" si="19"/>
        <v>1.3425258148955521</v>
      </c>
      <c r="D73" s="11">
        <f t="shared" ca="1" si="20"/>
        <v>1.3421258148955522</v>
      </c>
      <c r="E73" s="14">
        <f t="shared" ca="1" si="2"/>
        <v>1.3458183340840815</v>
      </c>
      <c r="F73" s="15">
        <f t="shared" ca="1" si="3"/>
        <v>34.925191885293302</v>
      </c>
      <c r="G73" s="4" t="str">
        <f t="shared" ca="1" si="21"/>
        <v/>
      </c>
      <c r="H73" s="16">
        <f t="shared" ca="1" si="22"/>
        <v>4</v>
      </c>
      <c r="I73" s="4" t="str">
        <f t="shared" ca="1" si="23"/>
        <v>Long</v>
      </c>
      <c r="J73" s="14">
        <f t="shared" ca="1" si="15"/>
        <v>1.3449619966772626</v>
      </c>
      <c r="K73" s="17" t="str">
        <f t="shared" ca="1" si="16"/>
        <v>No</v>
      </c>
      <c r="L73" s="15">
        <f t="shared" ca="1" si="4"/>
        <v>-28.361817817104118</v>
      </c>
      <c r="M73" s="15">
        <f t="shared" ca="1" si="5"/>
        <v>-113.44727126841647</v>
      </c>
      <c r="N73" s="18" t="str">
        <f t="shared" ca="1" si="24"/>
        <v/>
      </c>
      <c r="O73" s="18">
        <f t="shared" ca="1" si="25"/>
        <v>-6.1326326305108925</v>
      </c>
      <c r="P73" s="18">
        <f t="shared" ca="1" si="17"/>
        <v>1005.2120944963308</v>
      </c>
      <c r="Q73" s="18">
        <f t="shared" ca="1" si="26"/>
        <v>5.2120944963307547</v>
      </c>
      <c r="Y73" s="24"/>
      <c r="Z73" s="24"/>
      <c r="AA73" s="24"/>
    </row>
    <row r="74" spans="1:27">
      <c r="A74" s="10">
        <f t="shared" si="1"/>
        <v>44</v>
      </c>
      <c r="B74" s="11">
        <f t="shared" ca="1" si="18"/>
        <v>1.3426501530743129</v>
      </c>
      <c r="C74" s="11">
        <f t="shared" ca="1" si="19"/>
        <v>1.3428501530743129</v>
      </c>
      <c r="D74" s="11">
        <f t="shared" ca="1" si="20"/>
        <v>1.3424501530743129</v>
      </c>
      <c r="E74" s="14">
        <f t="shared" ca="1" si="2"/>
        <v>1.3452683159637471</v>
      </c>
      <c r="F74" s="15">
        <f t="shared" ca="1" si="3"/>
        <v>26.181628894341724</v>
      </c>
      <c r="G74" s="4" t="str">
        <f t="shared" ca="1" si="21"/>
        <v/>
      </c>
      <c r="H74" s="16">
        <f t="shared" ca="1" si="22"/>
        <v>4</v>
      </c>
      <c r="I74" s="4" t="str">
        <f t="shared" ca="1" si="23"/>
        <v>Long</v>
      </c>
      <c r="J74" s="14">
        <f t="shared" ca="1" si="15"/>
        <v>1.3449619966772626</v>
      </c>
      <c r="K74" s="17" t="str">
        <f t="shared" ca="1" si="16"/>
        <v>No</v>
      </c>
      <c r="L74" s="15">
        <f t="shared" ca="1" si="4"/>
        <v>-25.118436029496483</v>
      </c>
      <c r="M74" s="15">
        <f t="shared" ca="1" si="5"/>
        <v>-100.47374411798593</v>
      </c>
      <c r="N74" s="18" t="str">
        <f t="shared" ca="1" si="24"/>
        <v/>
      </c>
      <c r="O74" s="18">
        <f t="shared" ca="1" si="25"/>
        <v>-4.8352799154678383</v>
      </c>
      <c r="P74" s="18">
        <f t="shared" ca="1" si="17"/>
        <v>1005.2120944963308</v>
      </c>
      <c r="Q74" s="18">
        <f t="shared" ca="1" si="26"/>
        <v>5.2120944963307547</v>
      </c>
      <c r="Y74" s="24"/>
      <c r="Z74" s="24"/>
      <c r="AA74" s="24"/>
    </row>
    <row r="75" spans="1:27">
      <c r="A75" s="10">
        <f t="shared" si="1"/>
        <v>45</v>
      </c>
      <c r="B75" s="11">
        <f t="shared" ca="1" si="18"/>
        <v>1.3420121383174881</v>
      </c>
      <c r="C75" s="11">
        <f t="shared" ca="1" si="19"/>
        <v>1.3422121383174881</v>
      </c>
      <c r="D75" s="11">
        <f t="shared" ca="1" si="20"/>
        <v>1.3418121383174881</v>
      </c>
      <c r="E75" s="14">
        <f t="shared" ca="1" si="2"/>
        <v>1.3447999714216023</v>
      </c>
      <c r="F75" s="15">
        <f t="shared" ca="1" si="3"/>
        <v>27.878331041142346</v>
      </c>
      <c r="G75" s="4" t="str">
        <f t="shared" ca="1" si="21"/>
        <v/>
      </c>
      <c r="H75" s="16">
        <f t="shared" ca="1" si="22"/>
        <v>4</v>
      </c>
      <c r="I75" s="4" t="str">
        <f t="shared" ca="1" si="23"/>
        <v>Long</v>
      </c>
      <c r="J75" s="14">
        <f t="shared" ca="1" si="15"/>
        <v>1.3449619966772626</v>
      </c>
      <c r="K75" s="17" t="str">
        <f t="shared" ca="1" si="16"/>
        <v>No</v>
      </c>
      <c r="L75" s="15">
        <f t="shared" ca="1" si="4"/>
        <v>-31.498583597744378</v>
      </c>
      <c r="M75" s="15">
        <f t="shared" ca="1" si="5"/>
        <v>-125.99433439097751</v>
      </c>
      <c r="N75" s="18" t="str">
        <f t="shared" ca="1" si="24"/>
        <v/>
      </c>
      <c r="O75" s="18">
        <f t="shared" ca="1" si="25"/>
        <v>-7.3873389427669967</v>
      </c>
      <c r="P75" s="18">
        <f t="shared" ca="1" si="17"/>
        <v>1005.2120944963308</v>
      </c>
      <c r="Q75" s="18">
        <f t="shared" ca="1" si="26"/>
        <v>5.2120944963307547</v>
      </c>
      <c r="Y75" s="24"/>
      <c r="Z75" s="24"/>
      <c r="AA75" s="24"/>
    </row>
    <row r="76" spans="1:27">
      <c r="A76" s="10">
        <f t="shared" si="1"/>
        <v>46</v>
      </c>
      <c r="B76" s="11">
        <f t="shared" ca="1" si="18"/>
        <v>1.3426864804204774</v>
      </c>
      <c r="C76" s="11">
        <f t="shared" ca="1" si="19"/>
        <v>1.3428864804204774</v>
      </c>
      <c r="D76" s="11">
        <f t="shared" ca="1" si="20"/>
        <v>1.3424864804204775</v>
      </c>
      <c r="E76" s="14">
        <f t="shared" ca="1" si="2"/>
        <v>1.3444060184450806</v>
      </c>
      <c r="F76" s="15">
        <f t="shared" ca="1" si="3"/>
        <v>17.195380246031178</v>
      </c>
      <c r="G76" s="4" t="str">
        <f t="shared" ca="1" si="21"/>
        <v/>
      </c>
      <c r="H76" s="16">
        <f t="shared" ca="1" si="22"/>
        <v>4</v>
      </c>
      <c r="I76" s="4" t="str">
        <f t="shared" ca="1" si="23"/>
        <v>Long</v>
      </c>
      <c r="J76" s="14">
        <f t="shared" ca="1" si="15"/>
        <v>1.3449619966772626</v>
      </c>
      <c r="K76" s="17" t="str">
        <f t="shared" ca="1" si="16"/>
        <v>No</v>
      </c>
      <c r="L76" s="15">
        <f t="shared" ca="1" si="4"/>
        <v>-24.755162567851041</v>
      </c>
      <c r="M76" s="15">
        <f t="shared" ca="1" si="5"/>
        <v>-99.020650271404165</v>
      </c>
      <c r="N76" s="18" t="str">
        <f t="shared" ca="1" si="24"/>
        <v/>
      </c>
      <c r="O76" s="18">
        <f t="shared" ca="1" si="25"/>
        <v>-4.6899705308096618</v>
      </c>
      <c r="P76" s="18">
        <f t="shared" ca="1" si="17"/>
        <v>1005.2120944963308</v>
      </c>
      <c r="Q76" s="18">
        <f t="shared" ca="1" si="26"/>
        <v>5.2120944963307547</v>
      </c>
      <c r="Y76" s="24"/>
      <c r="Z76" s="24"/>
      <c r="AA76" s="24"/>
    </row>
    <row r="77" spans="1:27">
      <c r="A77" s="10">
        <f t="shared" si="1"/>
        <v>47</v>
      </c>
      <c r="B77" s="11">
        <f t="shared" ca="1" si="18"/>
        <v>1.3411494781281503</v>
      </c>
      <c r="C77" s="11">
        <f t="shared" ca="1" si="19"/>
        <v>1.3413494781281503</v>
      </c>
      <c r="D77" s="11">
        <f t="shared" ca="1" si="20"/>
        <v>1.3409494781281504</v>
      </c>
      <c r="E77" s="14">
        <f t="shared" ca="1" si="2"/>
        <v>1.3438942283561297</v>
      </c>
      <c r="F77" s="15">
        <f t="shared" ca="1" si="3"/>
        <v>27.447502279793756</v>
      </c>
      <c r="G77" s="4" t="str">
        <f t="shared" ca="1" si="21"/>
        <v/>
      </c>
      <c r="H77" s="16">
        <f t="shared" ca="1" si="22"/>
        <v>4</v>
      </c>
      <c r="I77" s="4" t="str">
        <f t="shared" ca="1" si="23"/>
        <v>Long</v>
      </c>
      <c r="J77" s="14">
        <f t="shared" ca="1" si="15"/>
        <v>1.3449619966772626</v>
      </c>
      <c r="K77" s="17" t="str">
        <f t="shared" ca="1" si="16"/>
        <v>No</v>
      </c>
      <c r="L77" s="15">
        <f t="shared" ca="1" si="4"/>
        <v>-40.12518549112221</v>
      </c>
      <c r="M77" s="15">
        <f t="shared" ca="1" si="5"/>
        <v>-160.50074196448884</v>
      </c>
      <c r="N77" s="18" t="str">
        <f t="shared" ca="1" si="24"/>
        <v/>
      </c>
      <c r="O77" s="18">
        <f t="shared" ca="1" si="25"/>
        <v>-10.837979700118128</v>
      </c>
      <c r="P77" s="18">
        <f t="shared" ca="1" si="17"/>
        <v>1005.2120944963308</v>
      </c>
      <c r="Q77" s="18">
        <f t="shared" ca="1" si="26"/>
        <v>5.2120944963307547</v>
      </c>
      <c r="Y77" s="24"/>
      <c r="Z77" s="24"/>
      <c r="AA77" s="24"/>
    </row>
    <row r="78" spans="1:27">
      <c r="A78" s="10">
        <f t="shared" si="1"/>
        <v>48</v>
      </c>
      <c r="B78" s="11">
        <f t="shared" ca="1" si="18"/>
        <v>1.3404119035738336</v>
      </c>
      <c r="C78" s="11">
        <f t="shared" ca="1" si="19"/>
        <v>1.3406119035738335</v>
      </c>
      <c r="D78" s="11">
        <f t="shared" ca="1" si="20"/>
        <v>1.3402119035738336</v>
      </c>
      <c r="E78" s="14">
        <f t="shared" ca="1" si="2"/>
        <v>1.3434564976700858</v>
      </c>
      <c r="F78" s="15">
        <f t="shared" ca="1" si="3"/>
        <v>30.4459409625224</v>
      </c>
      <c r="G78" s="4" t="str">
        <f t="shared" ca="1" si="21"/>
        <v/>
      </c>
      <c r="H78" s="16">
        <f t="shared" ca="1" si="22"/>
        <v>8</v>
      </c>
      <c r="I78" s="4" t="str">
        <f t="shared" ca="1" si="23"/>
        <v>Long</v>
      </c>
      <c r="J78" s="14">
        <f t="shared" ca="1" si="15"/>
        <v>1.3427869501255481</v>
      </c>
      <c r="K78" s="17" t="str">
        <f t="shared" ca="1" si="16"/>
        <v>No</v>
      </c>
      <c r="L78" s="15">
        <f t="shared" ca="1" si="4"/>
        <v>-25.750465517144772</v>
      </c>
      <c r="M78" s="15">
        <f t="shared" ca="1" si="5"/>
        <v>-206.00372413715817</v>
      </c>
      <c r="N78" s="18" t="str">
        <f t="shared" ca="1" si="24"/>
        <v/>
      </c>
      <c r="O78" s="18">
        <f t="shared" ca="1" si="25"/>
        <v>-15.388277917385063</v>
      </c>
      <c r="P78" s="18">
        <f t="shared" ca="1" si="17"/>
        <v>1005.2120944963308</v>
      </c>
      <c r="Q78" s="18">
        <f t="shared" ca="1" si="26"/>
        <v>5.2120944963307547</v>
      </c>
      <c r="Y78" s="24"/>
      <c r="Z78" s="24"/>
      <c r="AA78" s="24"/>
    </row>
    <row r="79" spans="1:27">
      <c r="A79" s="10">
        <f t="shared" si="1"/>
        <v>49</v>
      </c>
      <c r="B79" s="11">
        <f t="shared" ca="1" si="18"/>
        <v>1.3380978242042061</v>
      </c>
      <c r="C79" s="11">
        <f t="shared" ca="1" si="19"/>
        <v>1.3382978242042061</v>
      </c>
      <c r="D79" s="11">
        <f t="shared" ca="1" si="20"/>
        <v>1.3378978242042061</v>
      </c>
      <c r="E79" s="14">
        <f t="shared" ca="1" si="2"/>
        <v>1.3428297128344544</v>
      </c>
      <c r="F79" s="15">
        <f t="shared" ca="1" si="3"/>
        <v>47.318886302483151</v>
      </c>
      <c r="G79" s="4" t="str">
        <f t="shared" ca="1" si="21"/>
        <v/>
      </c>
      <c r="H79" s="16">
        <f t="shared" ca="1" si="22"/>
        <v>8</v>
      </c>
      <c r="I79" s="4" t="str">
        <f t="shared" ca="1" si="23"/>
        <v>Long</v>
      </c>
      <c r="J79" s="14">
        <f t="shared" ca="1" si="15"/>
        <v>1.3427869501255481</v>
      </c>
      <c r="K79" s="17" t="str">
        <f t="shared" ca="1" si="16"/>
        <v>No</v>
      </c>
      <c r="L79" s="15">
        <f t="shared" ca="1" si="4"/>
        <v>-48.891259213419417</v>
      </c>
      <c r="M79" s="15">
        <f t="shared" ca="1" si="5"/>
        <v>-391.13007370735534</v>
      </c>
      <c r="N79" s="18" t="str">
        <f t="shared" ca="1" si="24"/>
        <v/>
      </c>
      <c r="O79" s="18">
        <f t="shared" ca="1" si="25"/>
        <v>-33.900912874404774</v>
      </c>
      <c r="P79" s="18">
        <f t="shared" ca="1" si="17"/>
        <v>1005.2120944963308</v>
      </c>
      <c r="Q79" s="18">
        <f t="shared" ca="1" si="26"/>
        <v>5.2120944963307547</v>
      </c>
      <c r="Y79" s="24"/>
      <c r="Z79" s="24"/>
      <c r="AA79" s="24"/>
    </row>
    <row r="80" spans="1:27">
      <c r="A80" s="10">
        <f t="shared" si="1"/>
        <v>50</v>
      </c>
      <c r="B80" s="11">
        <f t="shared" ca="1" si="18"/>
        <v>1.3393605522999381</v>
      </c>
      <c r="C80" s="11">
        <f t="shared" ca="1" si="19"/>
        <v>1.3395605522999381</v>
      </c>
      <c r="D80" s="11">
        <f t="shared" ca="1" si="20"/>
        <v>1.3391605522999381</v>
      </c>
      <c r="E80" s="14">
        <f t="shared" ca="1" si="2"/>
        <v>1.3423728650019797</v>
      </c>
      <c r="F80" s="15">
        <f t="shared" ca="1" si="3"/>
        <v>30.123127020416085</v>
      </c>
      <c r="G80" s="4" t="str">
        <f t="shared" ca="1" si="21"/>
        <v/>
      </c>
      <c r="H80" s="16">
        <f t="shared" ca="1" si="22"/>
        <v>16</v>
      </c>
      <c r="I80" s="4" t="str">
        <f t="shared" ca="1" si="23"/>
        <v>Long</v>
      </c>
      <c r="J80" s="14">
        <f t="shared" ca="1" si="15"/>
        <v>1.3411737512127431</v>
      </c>
      <c r="K80" s="17" t="str">
        <f t="shared" ca="1" si="16"/>
        <v>No</v>
      </c>
      <c r="L80" s="15">
        <f t="shared" ca="1" si="4"/>
        <v>-20.131989128049366</v>
      </c>
      <c r="M80" s="15">
        <f t="shared" ca="1" si="5"/>
        <v>-322.11182604878985</v>
      </c>
      <c r="N80" s="18" t="str">
        <f t="shared" ca="1" si="24"/>
        <v/>
      </c>
      <c r="O80" s="18">
        <f t="shared" ca="1" si="25"/>
        <v>-26.999088108548229</v>
      </c>
      <c r="P80" s="18">
        <f t="shared" ca="1" si="17"/>
        <v>1005.2120944963308</v>
      </c>
      <c r="Q80" s="18">
        <f t="shared" ca="1" si="26"/>
        <v>5.2120944963307547</v>
      </c>
      <c r="Y80" s="24"/>
      <c r="Z80" s="24"/>
      <c r="AA80" s="24"/>
    </row>
    <row r="81" spans="1:27">
      <c r="A81" s="10">
        <f t="shared" ref="A81:A144" si="27">A80+1</f>
        <v>51</v>
      </c>
      <c r="B81" s="11">
        <f t="shared" ca="1" si="18"/>
        <v>1.3400508020516375</v>
      </c>
      <c r="C81" s="11">
        <f t="shared" ca="1" si="19"/>
        <v>1.3402508020516375</v>
      </c>
      <c r="D81" s="11">
        <f t="shared" ca="1" si="20"/>
        <v>1.3398508020516375</v>
      </c>
      <c r="E81" s="14">
        <f t="shared" ca="1" si="2"/>
        <v>1.3419475518878206</v>
      </c>
      <c r="F81" s="15">
        <f t="shared" ca="1" si="3"/>
        <v>18.967498361830426</v>
      </c>
      <c r="G81" s="4" t="str">
        <f t="shared" ca="1" si="21"/>
        <v/>
      </c>
      <c r="H81" s="16">
        <f t="shared" ca="1" si="22"/>
        <v>16</v>
      </c>
      <c r="I81" s="4" t="str">
        <f t="shared" ca="1" si="23"/>
        <v>Long</v>
      </c>
      <c r="J81" s="14">
        <f t="shared" ca="1" si="15"/>
        <v>1.3411737512127431</v>
      </c>
      <c r="K81" s="17" t="str">
        <f t="shared" ca="1" si="16"/>
        <v>No</v>
      </c>
      <c r="L81" s="15">
        <f t="shared" ca="1" si="4"/>
        <v>-13.229491611055355</v>
      </c>
      <c r="M81" s="15">
        <f t="shared" ca="1" si="5"/>
        <v>-211.67186577688568</v>
      </c>
      <c r="N81" s="18" t="str">
        <f t="shared" ca="1" si="24"/>
        <v/>
      </c>
      <c r="O81" s="18">
        <f t="shared" ca="1" si="25"/>
        <v>-15.955092081357813</v>
      </c>
      <c r="P81" s="18">
        <f t="shared" ca="1" si="17"/>
        <v>1005.2120944963308</v>
      </c>
      <c r="Q81" s="18">
        <f t="shared" ca="1" si="26"/>
        <v>5.2120944963307547</v>
      </c>
      <c r="Y81" s="24"/>
      <c r="Z81" s="24"/>
      <c r="AA81" s="24"/>
    </row>
    <row r="82" spans="1:27">
      <c r="A82" s="10">
        <f t="shared" si="27"/>
        <v>52</v>
      </c>
      <c r="B82" s="11">
        <f t="shared" ca="1" si="18"/>
        <v>1.340948207074931</v>
      </c>
      <c r="C82" s="11">
        <f t="shared" ca="1" si="19"/>
        <v>1.341148207074931</v>
      </c>
      <c r="D82" s="11">
        <f t="shared" ca="1" si="20"/>
        <v>1.340748207074931</v>
      </c>
      <c r="E82" s="14">
        <f t="shared" ca="1" si="2"/>
        <v>1.3417141068291287</v>
      </c>
      <c r="F82" s="15">
        <f t="shared" ca="1" si="3"/>
        <v>7.6589975419771861</v>
      </c>
      <c r="G82" s="4" t="str">
        <f t="shared" ca="1" si="21"/>
        <v/>
      </c>
      <c r="H82" s="16">
        <f t="shared" ca="1" si="22"/>
        <v>16</v>
      </c>
      <c r="I82" s="4" t="str">
        <f t="shared" ca="1" si="23"/>
        <v>Long</v>
      </c>
      <c r="J82" s="14">
        <f t="shared" ca="1" si="15"/>
        <v>1.3411737512127431</v>
      </c>
      <c r="K82" s="17" t="str">
        <f t="shared" ca="1" si="16"/>
        <v>No</v>
      </c>
      <c r="L82" s="15">
        <f t="shared" ca="1" si="4"/>
        <v>-4.2554413781203948</v>
      </c>
      <c r="M82" s="15">
        <f t="shared" ca="1" si="5"/>
        <v>-68.087062049926317</v>
      </c>
      <c r="N82" s="18" t="str">
        <f t="shared" ca="1" si="24"/>
        <v/>
      </c>
      <c r="O82" s="18">
        <f t="shared" ca="1" si="25"/>
        <v>-1.596611708661877</v>
      </c>
      <c r="P82" s="18">
        <f t="shared" ca="1" si="17"/>
        <v>1005.2120944963308</v>
      </c>
      <c r="Q82" s="18">
        <f t="shared" ca="1" si="26"/>
        <v>5.2120944963307547</v>
      </c>
      <c r="Y82" s="24"/>
      <c r="Z82" s="24"/>
      <c r="AA82" s="24"/>
    </row>
    <row r="83" spans="1:27">
      <c r="A83" s="10">
        <f t="shared" si="27"/>
        <v>53</v>
      </c>
      <c r="B83" s="11">
        <f t="shared" ca="1" si="18"/>
        <v>1.3411026752822386</v>
      </c>
      <c r="C83" s="11">
        <f t="shared" ca="1" si="19"/>
        <v>1.3413026752822386</v>
      </c>
      <c r="D83" s="11">
        <f t="shared" ca="1" si="20"/>
        <v>1.3409026752822386</v>
      </c>
      <c r="E83" s="14">
        <f t="shared" ca="1" si="2"/>
        <v>1.3414944911512701</v>
      </c>
      <c r="F83" s="15">
        <f t="shared" ca="1" si="3"/>
        <v>3.9181586903147547</v>
      </c>
      <c r="G83" s="4" t="str">
        <f t="shared" ca="1" si="21"/>
        <v/>
      </c>
      <c r="H83" s="16">
        <f t="shared" ca="1" si="22"/>
        <v>16</v>
      </c>
      <c r="I83" s="4" t="str">
        <f t="shared" ca="1" si="23"/>
        <v>Long</v>
      </c>
      <c r="J83" s="14">
        <f t="shared" ca="1" si="15"/>
        <v>1.3411737512127431</v>
      </c>
      <c r="K83" s="17" t="str">
        <f t="shared" ca="1" si="16"/>
        <v>No</v>
      </c>
      <c r="L83" s="15">
        <f t="shared" ca="1" si="4"/>
        <v>-2.7107593050446077</v>
      </c>
      <c r="M83" s="15">
        <f t="shared" ca="1" si="5"/>
        <v>-43.372148880713723</v>
      </c>
      <c r="N83" s="18" t="str">
        <f t="shared" ca="1" si="24"/>
        <v/>
      </c>
      <c r="O83" s="18">
        <f t="shared" ca="1" si="25"/>
        <v>0.87487960825938238</v>
      </c>
      <c r="P83" s="18">
        <f t="shared" ca="1" si="17"/>
        <v>1005.2120944963308</v>
      </c>
      <c r="Q83" s="18">
        <f t="shared" ca="1" si="26"/>
        <v>5.2120944963307547</v>
      </c>
      <c r="Y83" s="24"/>
      <c r="Z83" s="24"/>
      <c r="AA83" s="24"/>
    </row>
    <row r="84" spans="1:27">
      <c r="A84" s="10">
        <f t="shared" si="27"/>
        <v>54</v>
      </c>
      <c r="B84" s="11">
        <f t="shared" ca="1" si="18"/>
        <v>1.3414237892485013</v>
      </c>
      <c r="C84" s="11">
        <f t="shared" ca="1" si="19"/>
        <v>1.3416237892485012</v>
      </c>
      <c r="D84" s="11">
        <f t="shared" ca="1" si="20"/>
        <v>1.3412237892485013</v>
      </c>
      <c r="E84" s="14">
        <f t="shared" ca="1" si="2"/>
        <v>1.3413188700046275</v>
      </c>
      <c r="F84" s="15">
        <f t="shared" ca="1" si="3"/>
        <v>-1.0491924387379115</v>
      </c>
      <c r="G84" s="4" t="str">
        <f t="shared" ca="1" si="21"/>
        <v/>
      </c>
      <c r="H84" s="16">
        <f t="shared" ca="1" si="22"/>
        <v>16</v>
      </c>
      <c r="I84" s="4" t="str">
        <f t="shared" ca="1" si="23"/>
        <v>Long</v>
      </c>
      <c r="J84" s="14">
        <f t="shared" ca="1" si="15"/>
        <v>1.3411737512127431</v>
      </c>
      <c r="K84" s="17" t="str">
        <f t="shared" ca="1" si="16"/>
        <v>No</v>
      </c>
      <c r="L84" s="15">
        <f t="shared" ca="1" si="4"/>
        <v>0.50038035758204202</v>
      </c>
      <c r="M84" s="15">
        <f t="shared" ca="1" si="5"/>
        <v>8.0060857213126724</v>
      </c>
      <c r="N84" s="18" t="str">
        <f t="shared" ca="1" si="24"/>
        <v/>
      </c>
      <c r="O84" s="18">
        <f t="shared" ca="1" si="25"/>
        <v>6.012703068462022</v>
      </c>
      <c r="P84" s="18">
        <f t="shared" ca="1" si="17"/>
        <v>1005.2120944963308</v>
      </c>
      <c r="Q84" s="18">
        <f t="shared" ca="1" si="26"/>
        <v>5.2120944963307547</v>
      </c>
      <c r="Y84" s="24"/>
      <c r="Z84" s="24"/>
      <c r="AA84" s="24"/>
    </row>
    <row r="85" spans="1:27">
      <c r="A85" s="10">
        <f t="shared" si="27"/>
        <v>55</v>
      </c>
      <c r="B85" s="11">
        <f t="shared" ca="1" si="18"/>
        <v>1.3416318495711914</v>
      </c>
      <c r="C85" s="11">
        <f t="shared" ca="1" si="19"/>
        <v>1.3418318495711914</v>
      </c>
      <c r="D85" s="11">
        <f t="shared" ca="1" si="20"/>
        <v>1.3414318495711914</v>
      </c>
      <c r="E85" s="14">
        <f t="shared" ca="1" si="2"/>
        <v>1.3412209842196421</v>
      </c>
      <c r="F85" s="15">
        <f t="shared" ca="1" si="3"/>
        <v>-4.1086535154932768</v>
      </c>
      <c r="G85" s="4" t="str">
        <f t="shared" ca="1" si="21"/>
        <v/>
      </c>
      <c r="H85" s="16">
        <f t="shared" ca="1" si="22"/>
        <v>16</v>
      </c>
      <c r="I85" s="4" t="str">
        <f t="shared" ca="1" si="23"/>
        <v>Long</v>
      </c>
      <c r="J85" s="14">
        <f t="shared" ca="1" si="15"/>
        <v>1.3411737512127431</v>
      </c>
      <c r="K85" s="17" t="str">
        <f t="shared" ca="1" si="16"/>
        <v>No</v>
      </c>
      <c r="L85" s="15">
        <f t="shared" ca="1" si="4"/>
        <v>2.5809835844836648</v>
      </c>
      <c r="M85" s="15">
        <f t="shared" ca="1" si="5"/>
        <v>41.295737351738637</v>
      </c>
      <c r="N85" s="18" t="str">
        <f t="shared" ca="1" si="24"/>
        <v/>
      </c>
      <c r="O85" s="18">
        <f t="shared" ca="1" si="25"/>
        <v>9.3416682315046184</v>
      </c>
      <c r="P85" s="18">
        <f t="shared" ca="1" si="17"/>
        <v>1005.2120944963308</v>
      </c>
      <c r="Q85" s="18">
        <f t="shared" ca="1" si="26"/>
        <v>5.2120944963307547</v>
      </c>
      <c r="Y85" s="24"/>
      <c r="Z85" s="24"/>
      <c r="AA85" s="24"/>
    </row>
    <row r="86" spans="1:27">
      <c r="A86" s="10">
        <f t="shared" si="27"/>
        <v>56</v>
      </c>
      <c r="B86" s="11">
        <f t="shared" ca="1" si="18"/>
        <v>1.34243549190602</v>
      </c>
      <c r="C86" s="11">
        <f t="shared" ca="1" si="19"/>
        <v>1.3426354919060199</v>
      </c>
      <c r="D86" s="11">
        <f t="shared" ca="1" si="20"/>
        <v>1.34223549190602</v>
      </c>
      <c r="E86" s="14">
        <f t="shared" ca="1" si="2"/>
        <v>1.3411962246864007</v>
      </c>
      <c r="F86" s="15">
        <f t="shared" ca="1" si="3"/>
        <v>-12.392672196193111</v>
      </c>
      <c r="G86" s="4" t="str">
        <f t="shared" ca="1" si="21"/>
        <v/>
      </c>
      <c r="H86" s="16">
        <f t="shared" ca="1" si="22"/>
        <v>16</v>
      </c>
      <c r="I86" s="4" t="str">
        <f t="shared" ca="1" si="23"/>
        <v>Long</v>
      </c>
      <c r="J86" s="14">
        <f t="shared" ca="1" si="15"/>
        <v>1.3411737512127431</v>
      </c>
      <c r="K86" s="17" t="str">
        <f t="shared" ca="1" si="16"/>
        <v>Yes</v>
      </c>
      <c r="L86" s="15">
        <f t="shared" ca="1" si="4"/>
        <v>10.617406932769136</v>
      </c>
      <c r="M86" s="15">
        <f t="shared" ca="1" si="5"/>
        <v>169.87851092430617</v>
      </c>
      <c r="N86" s="18">
        <f t="shared" ca="1" si="24"/>
        <v>16.987851092430617</v>
      </c>
      <c r="O86" s="18">
        <f t="shared" ca="1" si="25"/>
        <v>22.199945588761373</v>
      </c>
      <c r="P86" s="18">
        <f t="shared" ca="1" si="17"/>
        <v>1005.2120944963308</v>
      </c>
      <c r="Q86" s="18">
        <f t="shared" ca="1" si="26"/>
        <v>22.199945588761373</v>
      </c>
      <c r="Y86" s="24"/>
      <c r="Z86" s="24"/>
      <c r="AA86" s="24"/>
    </row>
    <row r="87" spans="1:27">
      <c r="A87" s="10">
        <f t="shared" si="27"/>
        <v>57</v>
      </c>
      <c r="B87" s="11">
        <f t="shared" ca="1" si="18"/>
        <v>1.3420527499558366</v>
      </c>
      <c r="C87" s="11">
        <f t="shared" ca="1" si="19"/>
        <v>1.3422527499558365</v>
      </c>
      <c r="D87" s="11">
        <f t="shared" ca="1" si="20"/>
        <v>1.3418527499558366</v>
      </c>
      <c r="E87" s="14">
        <f t="shared" ca="1" si="2"/>
        <v>1.3412226606669542</v>
      </c>
      <c r="F87" s="15">
        <f t="shared" ca="1" si="3"/>
        <v>-8.300892888823963</v>
      </c>
      <c r="G87" s="4" t="str">
        <f t="shared" ca="1" si="21"/>
        <v/>
      </c>
      <c r="H87" s="16">
        <f t="shared" ca="1" si="22"/>
        <v>0</v>
      </c>
      <c r="I87" s="4" t="str">
        <f t="shared" ca="1" si="23"/>
        <v/>
      </c>
      <c r="J87" s="14" t="str">
        <f t="shared" ca="1" si="15"/>
        <v/>
      </c>
      <c r="K87" s="17" t="str">
        <f t="shared" ca="1" si="16"/>
        <v/>
      </c>
      <c r="L87" s="15" t="str">
        <f t="shared" ca="1" si="4"/>
        <v/>
      </c>
      <c r="M87" s="15" t="str">
        <f t="shared" ca="1" si="5"/>
        <v/>
      </c>
      <c r="N87" s="18" t="str">
        <f t="shared" ca="1" si="24"/>
        <v/>
      </c>
      <c r="O87" s="18">
        <f t="shared" ca="1" si="25"/>
        <v>22.199945588761373</v>
      </c>
      <c r="P87" s="18">
        <f t="shared" ca="1" si="17"/>
        <v>1022.1999455887615</v>
      </c>
      <c r="Q87" s="18">
        <f t="shared" ca="1" si="26"/>
        <v>22.199945588761373</v>
      </c>
      <c r="Y87" s="24"/>
      <c r="Z87" s="24"/>
      <c r="AA87" s="24"/>
    </row>
    <row r="88" spans="1:27">
      <c r="A88" s="10">
        <f t="shared" si="27"/>
        <v>58</v>
      </c>
      <c r="B88" s="11">
        <f t="shared" ca="1" si="18"/>
        <v>1.3421001985264589</v>
      </c>
      <c r="C88" s="11">
        <f t="shared" ca="1" si="19"/>
        <v>1.3423001985264589</v>
      </c>
      <c r="D88" s="11">
        <f t="shared" ca="1" si="20"/>
        <v>1.3419001985264589</v>
      </c>
      <c r="E88" s="14">
        <f t="shared" ca="1" si="2"/>
        <v>1.3412076195756815</v>
      </c>
      <c r="F88" s="15">
        <f t="shared" ca="1" si="3"/>
        <v>-8.9257895077743399</v>
      </c>
      <c r="G88" s="4" t="str">
        <f t="shared" ca="1" si="21"/>
        <v/>
      </c>
      <c r="H88" s="16">
        <f t="shared" ca="1" si="22"/>
        <v>0</v>
      </c>
      <c r="I88" s="4" t="str">
        <f t="shared" ca="1" si="23"/>
        <v/>
      </c>
      <c r="J88" s="14" t="str">
        <f t="shared" ca="1" si="15"/>
        <v/>
      </c>
      <c r="K88" s="17" t="str">
        <f t="shared" ca="1" si="16"/>
        <v/>
      </c>
      <c r="L88" s="15" t="str">
        <f t="shared" ca="1" si="4"/>
        <v/>
      </c>
      <c r="M88" s="15" t="str">
        <f t="shared" ca="1" si="5"/>
        <v/>
      </c>
      <c r="N88" s="18" t="str">
        <f t="shared" ca="1" si="24"/>
        <v/>
      </c>
      <c r="O88" s="18">
        <f t="shared" ca="1" si="25"/>
        <v>22.199945588761373</v>
      </c>
      <c r="P88" s="18">
        <f t="shared" ca="1" si="17"/>
        <v>1022.1999455887615</v>
      </c>
      <c r="Q88" s="18">
        <f t="shared" ca="1" si="26"/>
        <v>22.199945588761373</v>
      </c>
      <c r="Y88" s="24"/>
      <c r="Z88" s="24"/>
      <c r="AA88" s="24"/>
    </row>
    <row r="89" spans="1:27">
      <c r="A89" s="10">
        <f t="shared" si="27"/>
        <v>59</v>
      </c>
      <c r="B89" s="11">
        <f t="shared" ca="1" si="18"/>
        <v>1.3437210942100644</v>
      </c>
      <c r="C89" s="11">
        <f t="shared" ca="1" si="19"/>
        <v>1.3439210942100643</v>
      </c>
      <c r="D89" s="11">
        <f t="shared" ca="1" si="20"/>
        <v>1.3435210942100644</v>
      </c>
      <c r="E89" s="14">
        <f t="shared" ca="1" si="2"/>
        <v>1.3412790156513983</v>
      </c>
      <c r="F89" s="15">
        <f t="shared" ca="1" si="3"/>
        <v>-24.42078558666072</v>
      </c>
      <c r="G89" s="4" t="str">
        <f t="shared" ca="1" si="21"/>
        <v>Sell</v>
      </c>
      <c r="H89" s="16">
        <f t="shared" ca="1" si="22"/>
        <v>1</v>
      </c>
      <c r="I89" s="4" t="str">
        <f t="shared" ca="1" si="23"/>
        <v>Short</v>
      </c>
      <c r="J89" s="14">
        <f t="shared" ca="1" si="15"/>
        <v>1.3435210942100644</v>
      </c>
      <c r="K89" s="17" t="str">
        <f t="shared" ca="1" si="16"/>
        <v>No</v>
      </c>
      <c r="L89" s="15">
        <f t="shared" ca="1" si="4"/>
        <v>-3.9999999999995595</v>
      </c>
      <c r="M89" s="15">
        <f t="shared" ca="1" si="5"/>
        <v>-3.9999999999995595</v>
      </c>
      <c r="N89" s="18" t="str">
        <f t="shared" ca="1" si="24"/>
        <v/>
      </c>
      <c r="O89" s="18">
        <f t="shared" ca="1" si="25"/>
        <v>21.799945588761418</v>
      </c>
      <c r="P89" s="18">
        <f t="shared" ca="1" si="17"/>
        <v>1022.1999455887615</v>
      </c>
      <c r="Q89" s="18">
        <f t="shared" ca="1" si="26"/>
        <v>22.199945588761373</v>
      </c>
      <c r="Y89" s="24"/>
      <c r="Z89" s="24"/>
      <c r="AA89" s="24"/>
    </row>
    <row r="90" spans="1:27">
      <c r="A90" s="10">
        <f t="shared" si="27"/>
        <v>60</v>
      </c>
      <c r="B90" s="11">
        <f t="shared" ca="1" si="18"/>
        <v>1.3446408920778874</v>
      </c>
      <c r="C90" s="11">
        <f t="shared" ca="1" si="19"/>
        <v>1.3448408920778874</v>
      </c>
      <c r="D90" s="11">
        <f t="shared" ca="1" si="20"/>
        <v>1.3444408920778874</v>
      </c>
      <c r="E90" s="14">
        <f t="shared" ca="1" si="2"/>
        <v>1.3414542659020914</v>
      </c>
      <c r="F90" s="15">
        <f t="shared" ca="1" si="3"/>
        <v>-31.866261757960146</v>
      </c>
      <c r="G90" s="4" t="str">
        <f t="shared" ca="1" si="21"/>
        <v/>
      </c>
      <c r="H90" s="16">
        <f t="shared" ca="1" si="22"/>
        <v>1</v>
      </c>
      <c r="I90" s="4" t="str">
        <f t="shared" ca="1" si="23"/>
        <v>Short</v>
      </c>
      <c r="J90" s="14">
        <f t="shared" ca="1" si="15"/>
        <v>1.3435210942100644</v>
      </c>
      <c r="K90" s="17" t="str">
        <f t="shared" ca="1" si="16"/>
        <v>No</v>
      </c>
      <c r="L90" s="15">
        <f t="shared" ca="1" si="4"/>
        <v>-13.197978678229916</v>
      </c>
      <c r="M90" s="15">
        <f t="shared" ca="1" si="5"/>
        <v>-13.197978678229916</v>
      </c>
      <c r="N90" s="18" t="str">
        <f t="shared" ca="1" si="24"/>
        <v/>
      </c>
      <c r="O90" s="18">
        <f t="shared" ca="1" si="25"/>
        <v>20.880147720938382</v>
      </c>
      <c r="P90" s="18">
        <f t="shared" ca="1" si="17"/>
        <v>1022.1999455887615</v>
      </c>
      <c r="Q90" s="18">
        <f t="shared" ca="1" si="26"/>
        <v>22.199945588761373</v>
      </c>
      <c r="Y90" s="24"/>
      <c r="Z90" s="24"/>
      <c r="AA90" s="24"/>
    </row>
    <row r="91" spans="1:27">
      <c r="A91" s="10">
        <f t="shared" si="27"/>
        <v>61</v>
      </c>
      <c r="B91" s="11">
        <f t="shared" ca="1" si="18"/>
        <v>1.345814181750308</v>
      </c>
      <c r="C91" s="11">
        <f t="shared" ca="1" si="19"/>
        <v>1.346014181750308</v>
      </c>
      <c r="D91" s="11">
        <f t="shared" ca="1" si="20"/>
        <v>1.345614181750308</v>
      </c>
      <c r="E91" s="14">
        <f t="shared" ca="1" si="2"/>
        <v>1.3416627793240801</v>
      </c>
      <c r="F91" s="15">
        <f t="shared" ca="1" si="3"/>
        <v>-41.514024262279122</v>
      </c>
      <c r="G91" s="4" t="str">
        <f t="shared" ca="1" si="21"/>
        <v/>
      </c>
      <c r="H91" s="16">
        <f t="shared" ca="1" si="22"/>
        <v>1</v>
      </c>
      <c r="I91" s="4" t="str">
        <f t="shared" ca="1" si="23"/>
        <v>Short</v>
      </c>
      <c r="J91" s="14">
        <f t="shared" ca="1" si="15"/>
        <v>1.3435210942100644</v>
      </c>
      <c r="K91" s="17" t="str">
        <f t="shared" ca="1" si="16"/>
        <v>No</v>
      </c>
      <c r="L91" s="15">
        <f t="shared" ca="1" si="4"/>
        <v>-24.93087540243577</v>
      </c>
      <c r="M91" s="15">
        <f t="shared" ca="1" si="5"/>
        <v>-24.93087540243577</v>
      </c>
      <c r="N91" s="18" t="str">
        <f t="shared" ca="1" si="24"/>
        <v/>
      </c>
      <c r="O91" s="18">
        <f t="shared" ca="1" si="25"/>
        <v>19.706858048517795</v>
      </c>
      <c r="P91" s="18">
        <f t="shared" ca="1" si="17"/>
        <v>1022.1999455887615</v>
      </c>
      <c r="Q91" s="18">
        <f t="shared" ca="1" si="26"/>
        <v>22.199945588761373</v>
      </c>
      <c r="Y91" s="24"/>
      <c r="Z91" s="24"/>
      <c r="AA91" s="24"/>
    </row>
    <row r="92" spans="1:27">
      <c r="A92" s="10">
        <f t="shared" si="27"/>
        <v>62</v>
      </c>
      <c r="B92" s="11">
        <f t="shared" ca="1" si="18"/>
        <v>1.3465269293134865</v>
      </c>
      <c r="C92" s="11">
        <f t="shared" ca="1" si="19"/>
        <v>1.3467269293134865</v>
      </c>
      <c r="D92" s="11">
        <f t="shared" ca="1" si="20"/>
        <v>1.3463269293134865</v>
      </c>
      <c r="E92" s="14">
        <f t="shared" ca="1" si="2"/>
        <v>1.3420212760697696</v>
      </c>
      <c r="F92" s="15">
        <f t="shared" ca="1" si="3"/>
        <v>-45.056532437168784</v>
      </c>
      <c r="G92" s="4" t="str">
        <f t="shared" ca="1" si="21"/>
        <v/>
      </c>
      <c r="H92" s="16">
        <f t="shared" ca="1" si="22"/>
        <v>1</v>
      </c>
      <c r="I92" s="4" t="str">
        <f t="shared" ca="1" si="23"/>
        <v>Short</v>
      </c>
      <c r="J92" s="14">
        <f t="shared" ca="1" si="15"/>
        <v>1.3435210942100644</v>
      </c>
      <c r="K92" s="17" t="str">
        <f t="shared" ca="1" si="16"/>
        <v>No</v>
      </c>
      <c r="L92" s="15">
        <f t="shared" ca="1" si="4"/>
        <v>-32.058351034220948</v>
      </c>
      <c r="M92" s="15">
        <f t="shared" ca="1" si="5"/>
        <v>-32.058351034220948</v>
      </c>
      <c r="N92" s="18" t="str">
        <f t="shared" ca="1" si="24"/>
        <v/>
      </c>
      <c r="O92" s="18">
        <f t="shared" ca="1" si="25"/>
        <v>18.994110485339277</v>
      </c>
      <c r="P92" s="18">
        <f t="shared" ca="1" si="17"/>
        <v>1022.1999455887615</v>
      </c>
      <c r="Q92" s="18">
        <f t="shared" ca="1" si="26"/>
        <v>22.199945588761373</v>
      </c>
      <c r="Y92" s="24"/>
      <c r="Z92" s="24"/>
      <c r="AA92" s="24"/>
    </row>
    <row r="93" spans="1:27">
      <c r="A93" s="10">
        <f t="shared" si="27"/>
        <v>63</v>
      </c>
      <c r="B93" s="11">
        <f t="shared" ca="1" si="18"/>
        <v>1.3470941953456226</v>
      </c>
      <c r="C93" s="11">
        <f t="shared" ca="1" si="19"/>
        <v>1.3472941953456226</v>
      </c>
      <c r="D93" s="11">
        <f t="shared" ca="1" si="20"/>
        <v>1.3468941953456226</v>
      </c>
      <c r="E93" s="14">
        <f t="shared" ca="1" si="2"/>
        <v>1.3424667621878887</v>
      </c>
      <c r="F93" s="15">
        <f t="shared" ca="1" si="3"/>
        <v>-46.274331577338401</v>
      </c>
      <c r="G93" s="4" t="str">
        <f t="shared" ca="1" si="21"/>
        <v/>
      </c>
      <c r="H93" s="16">
        <f t="shared" ca="1" si="22"/>
        <v>1</v>
      </c>
      <c r="I93" s="4" t="str">
        <f t="shared" ca="1" si="23"/>
        <v>Short</v>
      </c>
      <c r="J93" s="14">
        <f t="shared" ca="1" si="15"/>
        <v>1.3435210942100644</v>
      </c>
      <c r="K93" s="17" t="str">
        <f t="shared" ca="1" si="16"/>
        <v>No</v>
      </c>
      <c r="L93" s="15">
        <f t="shared" ca="1" si="4"/>
        <v>-37.731011355581771</v>
      </c>
      <c r="M93" s="15">
        <f t="shared" ca="1" si="5"/>
        <v>-37.731011355581771</v>
      </c>
      <c r="N93" s="18" t="str">
        <f t="shared" ca="1" si="24"/>
        <v/>
      </c>
      <c r="O93" s="18">
        <f t="shared" ca="1" si="25"/>
        <v>18.426844453203195</v>
      </c>
      <c r="P93" s="18">
        <f t="shared" ca="1" si="17"/>
        <v>1022.1999455887615</v>
      </c>
      <c r="Q93" s="18">
        <f t="shared" ca="1" si="26"/>
        <v>22.199945588761373</v>
      </c>
      <c r="Y93" s="24"/>
      <c r="Z93" s="24"/>
      <c r="AA93" s="24"/>
    </row>
    <row r="94" spans="1:27">
      <c r="A94" s="10">
        <f t="shared" si="27"/>
        <v>64</v>
      </c>
      <c r="B94" s="11">
        <f t="shared" ca="1" si="18"/>
        <v>1.3471039263177129</v>
      </c>
      <c r="C94" s="11">
        <f t="shared" ca="1" si="19"/>
        <v>1.3473039263177129</v>
      </c>
      <c r="D94" s="11">
        <f t="shared" ca="1" si="20"/>
        <v>1.3469039263177129</v>
      </c>
      <c r="E94" s="14">
        <f t="shared" ref="E94:E157" ca="1" si="28">AVERAGE(B80:B94)</f>
        <v>1.3430671689954556</v>
      </c>
      <c r="F94" s="15">
        <f t="shared" ref="F94:F157" ca="1" si="29">(E94-B94)*10000</f>
        <v>-40.367573222572787</v>
      </c>
      <c r="G94" s="4" t="str">
        <f t="shared" ca="1" si="21"/>
        <v/>
      </c>
      <c r="H94" s="16">
        <f t="shared" ca="1" si="22"/>
        <v>1</v>
      </c>
      <c r="I94" s="4" t="str">
        <f t="shared" ca="1" si="23"/>
        <v>Short</v>
      </c>
      <c r="J94" s="14">
        <f t="shared" ca="1" si="15"/>
        <v>1.3435210942100644</v>
      </c>
      <c r="K94" s="17" t="str">
        <f t="shared" ca="1" si="16"/>
        <v>No</v>
      </c>
      <c r="L94" s="15">
        <f t="shared" ref="L94:L157" ca="1" si="30">IF(H94=0,"",-IF(I94="Long",J94-D94,(C94-J94))*10000)</f>
        <v>-37.828321076485153</v>
      </c>
      <c r="M94" s="15">
        <f t="shared" ref="M94:M157" ca="1" si="31">IF(H94=0,"",H94*L94)</f>
        <v>-37.828321076485153</v>
      </c>
      <c r="N94" s="18" t="str">
        <f t="shared" ca="1" si="24"/>
        <v/>
      </c>
      <c r="O94" s="18">
        <f t="shared" ca="1" si="25"/>
        <v>18.417113481112857</v>
      </c>
      <c r="P94" s="18">
        <f t="shared" ca="1" si="17"/>
        <v>1022.1999455887615</v>
      </c>
      <c r="Q94" s="18">
        <f t="shared" ca="1" si="26"/>
        <v>22.199945588761373</v>
      </c>
      <c r="Y94" s="24"/>
      <c r="Z94" s="24"/>
      <c r="AA94" s="24"/>
    </row>
    <row r="95" spans="1:27">
      <c r="A95" s="10">
        <f t="shared" si="27"/>
        <v>65</v>
      </c>
      <c r="B95" s="11">
        <f t="shared" ref="B95:B126" ca="1" si="32">B94+$D$9*NORMINV(RAND(),$D$11,$D$10)</f>
        <v>1.347178941139666</v>
      </c>
      <c r="C95" s="11">
        <f t="shared" ref="C95:C126" ca="1" si="33">B95+0.5*$D$7/10000</f>
        <v>1.3473789411396659</v>
      </c>
      <c r="D95" s="11">
        <f t="shared" ref="D95:D126" ca="1" si="34">B95-0.5*$D$7/10000</f>
        <v>1.346978941139666</v>
      </c>
      <c r="E95" s="14">
        <f t="shared" ca="1" si="28"/>
        <v>1.3435883949181042</v>
      </c>
      <c r="F95" s="15">
        <f t="shared" ca="1" si="29"/>
        <v>-35.905462215617412</v>
      </c>
      <c r="G95" s="4" t="str">
        <f t="shared" ref="G95:G126" ca="1" si="35">IF(AND(H94&gt;0,N94=""),"",IF(F95&gt;$J$7,IF($J$12&lt;&gt;"Short only","Buy",""),IF(F95&lt;-$J$7,IF($J$12&lt;&gt;"Long only","Sell",""),"")))</f>
        <v/>
      </c>
      <c r="H95" s="16">
        <f t="shared" ref="H95:H126" ca="1" si="36">IF(AND(H94&gt;0,L94&lt;-$J$9),H94*$J$6,IF(OR(G95="Buy",G95="Sell"),1,IF(N94="",H94,IF(AND(N94&lt;&gt;"",G95=""),0,1))))</f>
        <v>1</v>
      </c>
      <c r="I95" s="4" t="str">
        <f t="shared" ref="I95:I126" ca="1" si="37">IF(G95="Buy","Long",IF(G95="Sell","Short",IF(H95=0,"",I94)))</f>
        <v>Short</v>
      </c>
      <c r="J95" s="14">
        <f t="shared" ca="1" si="15"/>
        <v>1.3435210942100644</v>
      </c>
      <c r="K95" s="17" t="str">
        <f t="shared" ca="1" si="16"/>
        <v>No</v>
      </c>
      <c r="L95" s="15">
        <f t="shared" ca="1" si="30"/>
        <v>-38.578469296015605</v>
      </c>
      <c r="M95" s="15">
        <f t="shared" ca="1" si="31"/>
        <v>-38.578469296015605</v>
      </c>
      <c r="N95" s="18" t="str">
        <f t="shared" ref="N95:N126" ca="1" si="38">IF(H95=0,"",IF(K95="Yes",L95*H95*10*$D$8,""))</f>
        <v/>
      </c>
      <c r="O95" s="18">
        <f t="shared" ref="O95:O126" ca="1" si="39">IF(N95&lt;&gt;"",Q95,IF(M95="",0,M95)*10*$D$8+Q95)</f>
        <v>18.342098659159813</v>
      </c>
      <c r="P95" s="18">
        <f t="shared" ca="1" si="17"/>
        <v>1022.1999455887615</v>
      </c>
      <c r="Q95" s="18">
        <f t="shared" ref="Q95:Q126" ca="1" si="40">IF(N95="",0,N95)+Q94</f>
        <v>22.199945588761373</v>
      </c>
      <c r="Y95" s="24"/>
      <c r="Z95" s="24"/>
      <c r="AA95" s="24"/>
    </row>
    <row r="96" spans="1:27">
      <c r="A96" s="10">
        <f t="shared" si="27"/>
        <v>66</v>
      </c>
      <c r="B96" s="11">
        <f t="shared" ca="1" si="32"/>
        <v>1.3458017702346317</v>
      </c>
      <c r="C96" s="11">
        <f t="shared" ca="1" si="33"/>
        <v>1.3460017702346316</v>
      </c>
      <c r="D96" s="11">
        <f t="shared" ca="1" si="34"/>
        <v>1.3456017702346317</v>
      </c>
      <c r="E96" s="14">
        <f t="shared" ca="1" si="28"/>
        <v>1.3439717927969708</v>
      </c>
      <c r="F96" s="15">
        <f t="shared" ca="1" si="29"/>
        <v>-18.299774376608902</v>
      </c>
      <c r="G96" s="4" t="str">
        <f t="shared" ca="1" si="35"/>
        <v/>
      </c>
      <c r="H96" s="16">
        <f t="shared" ca="1" si="36"/>
        <v>1</v>
      </c>
      <c r="I96" s="4" t="str">
        <f t="shared" ca="1" si="37"/>
        <v>Short</v>
      </c>
      <c r="J96" s="14">
        <f t="shared" ref="J96:J159" ca="1" si="41">IF(H96=0,"",IF(AND(H95=H96,K95&lt;&gt;"Yes"),J95,IF(K95&lt;&gt;"Yes",(IF(J95="",0,J95)*H95+(H96-H95)*IF(I96="Long",C96,D96))/(H96),IF(I96="Long",C96,D96))))</f>
        <v>1.3435210942100644</v>
      </c>
      <c r="K96" s="17" t="str">
        <f t="shared" ref="K96:K159" ca="1" si="42">IF(H96=0,"",IF(OR(L96&gt;$J$8,AND(L96*10*$D$8*H96&lt;-P96*$J$11,$J$11&gt;0,$J$10&gt;0)),"Yes","No"))</f>
        <v>No</v>
      </c>
      <c r="L96" s="15">
        <f t="shared" ca="1" si="30"/>
        <v>-24.806760245672521</v>
      </c>
      <c r="M96" s="15">
        <f t="shared" ca="1" si="31"/>
        <v>-24.806760245672521</v>
      </c>
      <c r="N96" s="18" t="str">
        <f t="shared" ca="1" si="38"/>
        <v/>
      </c>
      <c r="O96" s="18">
        <f t="shared" ca="1" si="39"/>
        <v>19.719269564194121</v>
      </c>
      <c r="P96" s="18">
        <f t="shared" ca="1" si="17"/>
        <v>1022.1999455887615</v>
      </c>
      <c r="Q96" s="18">
        <f t="shared" ca="1" si="40"/>
        <v>22.199945588761373</v>
      </c>
      <c r="Y96" s="24"/>
      <c r="Z96" s="24"/>
      <c r="AA96" s="24"/>
    </row>
    <row r="97" spans="1:27">
      <c r="A97" s="10">
        <f t="shared" si="27"/>
        <v>67</v>
      </c>
      <c r="B97" s="11">
        <f t="shared" ca="1" si="32"/>
        <v>1.3479957461677263</v>
      </c>
      <c r="C97" s="11">
        <f t="shared" ca="1" si="33"/>
        <v>1.3481957461677263</v>
      </c>
      <c r="D97" s="11">
        <f t="shared" ca="1" si="34"/>
        <v>1.3477957461677263</v>
      </c>
      <c r="E97" s="14">
        <f t="shared" ca="1" si="28"/>
        <v>1.3444416287364904</v>
      </c>
      <c r="F97" s="15">
        <f t="shared" ca="1" si="29"/>
        <v>-35.541174312359033</v>
      </c>
      <c r="G97" s="4" t="str">
        <f t="shared" ca="1" si="35"/>
        <v/>
      </c>
      <c r="H97" s="16">
        <f t="shared" ca="1" si="36"/>
        <v>1</v>
      </c>
      <c r="I97" s="4" t="str">
        <f t="shared" ca="1" si="37"/>
        <v>Short</v>
      </c>
      <c r="J97" s="14">
        <f t="shared" ca="1" si="41"/>
        <v>1.3435210942100644</v>
      </c>
      <c r="K97" s="17" t="str">
        <f t="shared" ca="1" si="42"/>
        <v>No</v>
      </c>
      <c r="L97" s="15">
        <f t="shared" ca="1" si="30"/>
        <v>-46.746519576619235</v>
      </c>
      <c r="M97" s="15">
        <f t="shared" ca="1" si="31"/>
        <v>-46.746519576619235</v>
      </c>
      <c r="N97" s="18" t="str">
        <f t="shared" ca="1" si="38"/>
        <v/>
      </c>
      <c r="O97" s="18">
        <f t="shared" ca="1" si="39"/>
        <v>17.525293631099451</v>
      </c>
      <c r="P97" s="18">
        <f t="shared" ref="P97:P160" ca="1" si="43">P96+IF(N96="",0,N96)</f>
        <v>1022.1999455887615</v>
      </c>
      <c r="Q97" s="18">
        <f t="shared" ca="1" si="40"/>
        <v>22.199945588761373</v>
      </c>
      <c r="Y97" s="24"/>
      <c r="Z97" s="24"/>
      <c r="AA97" s="24"/>
    </row>
    <row r="98" spans="1:27">
      <c r="A98" s="10">
        <f t="shared" si="27"/>
        <v>68</v>
      </c>
      <c r="B98" s="11">
        <f t="shared" ca="1" si="32"/>
        <v>1.34735551391466</v>
      </c>
      <c r="C98" s="11">
        <f t="shared" ca="1" si="33"/>
        <v>1.34755551391466</v>
      </c>
      <c r="D98" s="11">
        <f t="shared" ca="1" si="34"/>
        <v>1.34715551391466</v>
      </c>
      <c r="E98" s="14">
        <f t="shared" ca="1" si="28"/>
        <v>1.3448584846453182</v>
      </c>
      <c r="F98" s="15">
        <f t="shared" ca="1" si="29"/>
        <v>-24.970292693418106</v>
      </c>
      <c r="G98" s="4" t="str">
        <f t="shared" ca="1" si="35"/>
        <v/>
      </c>
      <c r="H98" s="16">
        <f t="shared" ca="1" si="36"/>
        <v>2</v>
      </c>
      <c r="I98" s="4" t="str">
        <f t="shared" ca="1" si="37"/>
        <v>Short</v>
      </c>
      <c r="J98" s="14">
        <f t="shared" ca="1" si="41"/>
        <v>1.3453383040623623</v>
      </c>
      <c r="K98" s="17" t="str">
        <f t="shared" ca="1" si="42"/>
        <v>No</v>
      </c>
      <c r="L98" s="15">
        <f t="shared" ca="1" si="30"/>
        <v>-22.172098522976746</v>
      </c>
      <c r="M98" s="15">
        <f t="shared" ca="1" si="31"/>
        <v>-44.344197045953493</v>
      </c>
      <c r="N98" s="18" t="str">
        <f t="shared" ca="1" si="38"/>
        <v/>
      </c>
      <c r="O98" s="18">
        <f t="shared" ca="1" si="39"/>
        <v>17.765525884166024</v>
      </c>
      <c r="P98" s="18">
        <f t="shared" ca="1" si="43"/>
        <v>1022.1999455887615</v>
      </c>
      <c r="Q98" s="18">
        <f t="shared" ca="1" si="40"/>
        <v>22.199945588761373</v>
      </c>
      <c r="Y98" s="24"/>
      <c r="Z98" s="24"/>
      <c r="AA98" s="24"/>
    </row>
    <row r="99" spans="1:27">
      <c r="A99" s="10">
        <f t="shared" si="27"/>
        <v>69</v>
      </c>
      <c r="B99" s="11">
        <f t="shared" ca="1" si="32"/>
        <v>1.3476738255134011</v>
      </c>
      <c r="C99" s="11">
        <f t="shared" ca="1" si="33"/>
        <v>1.3478738255134011</v>
      </c>
      <c r="D99" s="11">
        <f t="shared" ca="1" si="34"/>
        <v>1.3474738255134011</v>
      </c>
      <c r="E99" s="14">
        <f t="shared" ca="1" si="28"/>
        <v>1.345275153729645</v>
      </c>
      <c r="F99" s="15">
        <f t="shared" ca="1" si="29"/>
        <v>-23.986717837560789</v>
      </c>
      <c r="G99" s="4" t="str">
        <f t="shared" ca="1" si="35"/>
        <v/>
      </c>
      <c r="H99" s="16">
        <f t="shared" ca="1" si="36"/>
        <v>2</v>
      </c>
      <c r="I99" s="4" t="str">
        <f t="shared" ca="1" si="37"/>
        <v>Short</v>
      </c>
      <c r="J99" s="14">
        <f t="shared" ca="1" si="41"/>
        <v>1.3453383040623623</v>
      </c>
      <c r="K99" s="17" t="str">
        <f t="shared" ca="1" si="42"/>
        <v>No</v>
      </c>
      <c r="L99" s="15">
        <f t="shared" ca="1" si="30"/>
        <v>-25.355214510387469</v>
      </c>
      <c r="M99" s="15">
        <f t="shared" ca="1" si="31"/>
        <v>-50.710429020774939</v>
      </c>
      <c r="N99" s="18" t="str">
        <f t="shared" ca="1" si="38"/>
        <v/>
      </c>
      <c r="O99" s="18">
        <f t="shared" ca="1" si="39"/>
        <v>17.12890268668388</v>
      </c>
      <c r="P99" s="18">
        <f t="shared" ca="1" si="43"/>
        <v>1022.1999455887615</v>
      </c>
      <c r="Q99" s="18">
        <f t="shared" ca="1" si="40"/>
        <v>22.199945588761373</v>
      </c>
      <c r="Y99" s="24"/>
      <c r="Z99" s="24"/>
      <c r="AA99" s="24"/>
    </row>
    <row r="100" spans="1:27">
      <c r="A100" s="10">
        <f t="shared" si="27"/>
        <v>70</v>
      </c>
      <c r="B100" s="11">
        <f t="shared" ca="1" si="32"/>
        <v>1.3481924254295554</v>
      </c>
      <c r="C100" s="11">
        <f t="shared" ca="1" si="33"/>
        <v>1.3483924254295554</v>
      </c>
      <c r="D100" s="11">
        <f t="shared" ca="1" si="34"/>
        <v>1.3479924254295554</v>
      </c>
      <c r="E100" s="14">
        <f t="shared" ca="1" si="28"/>
        <v>1.3457125254535358</v>
      </c>
      <c r="F100" s="15">
        <f t="shared" ca="1" si="29"/>
        <v>-24.798999760196061</v>
      </c>
      <c r="G100" s="4" t="str">
        <f t="shared" ca="1" si="35"/>
        <v/>
      </c>
      <c r="H100" s="16">
        <f t="shared" ca="1" si="36"/>
        <v>2</v>
      </c>
      <c r="I100" s="4" t="str">
        <f t="shared" ca="1" si="37"/>
        <v>Short</v>
      </c>
      <c r="J100" s="14">
        <f t="shared" ca="1" si="41"/>
        <v>1.3453383040623623</v>
      </c>
      <c r="K100" s="17" t="str">
        <f t="shared" ca="1" si="42"/>
        <v>No</v>
      </c>
      <c r="L100" s="15">
        <f t="shared" ca="1" si="30"/>
        <v>-30.541213671930745</v>
      </c>
      <c r="M100" s="15">
        <f t="shared" ca="1" si="31"/>
        <v>-61.08242734386149</v>
      </c>
      <c r="N100" s="18" t="str">
        <f t="shared" ca="1" si="38"/>
        <v/>
      </c>
      <c r="O100" s="18">
        <f t="shared" ca="1" si="39"/>
        <v>16.091702854375225</v>
      </c>
      <c r="P100" s="18">
        <f t="shared" ca="1" si="43"/>
        <v>1022.1999455887615</v>
      </c>
      <c r="Q100" s="18">
        <f t="shared" ca="1" si="40"/>
        <v>22.199945588761373</v>
      </c>
      <c r="Y100" s="24"/>
      <c r="Z100" s="24"/>
      <c r="AA100" s="24"/>
    </row>
    <row r="101" spans="1:27">
      <c r="A101" s="10">
        <f t="shared" si="27"/>
        <v>71</v>
      </c>
      <c r="B101" s="11">
        <f t="shared" ca="1" si="32"/>
        <v>1.3480553880692354</v>
      </c>
      <c r="C101" s="11">
        <f t="shared" ca="1" si="33"/>
        <v>1.3482553880692354</v>
      </c>
      <c r="D101" s="11">
        <f t="shared" ca="1" si="34"/>
        <v>1.3478553880692354</v>
      </c>
      <c r="E101" s="14">
        <f t="shared" ca="1" si="28"/>
        <v>1.3460871851977498</v>
      </c>
      <c r="F101" s="15">
        <f t="shared" ca="1" si="29"/>
        <v>-19.682028714855804</v>
      </c>
      <c r="G101" s="4" t="str">
        <f t="shared" ca="1" si="35"/>
        <v/>
      </c>
      <c r="H101" s="16">
        <f t="shared" ca="1" si="36"/>
        <v>2</v>
      </c>
      <c r="I101" s="4" t="str">
        <f t="shared" ca="1" si="37"/>
        <v>Short</v>
      </c>
      <c r="J101" s="14">
        <f t="shared" ca="1" si="41"/>
        <v>1.3453383040623623</v>
      </c>
      <c r="K101" s="17" t="str">
        <f t="shared" ca="1" si="42"/>
        <v>No</v>
      </c>
      <c r="L101" s="15">
        <f t="shared" ca="1" si="30"/>
        <v>-29.170840068730719</v>
      </c>
      <c r="M101" s="15">
        <f t="shared" ca="1" si="31"/>
        <v>-58.341680137461438</v>
      </c>
      <c r="N101" s="18" t="str">
        <f t="shared" ca="1" si="38"/>
        <v/>
      </c>
      <c r="O101" s="18">
        <f t="shared" ca="1" si="39"/>
        <v>16.36577757501523</v>
      </c>
      <c r="P101" s="18">
        <f t="shared" ca="1" si="43"/>
        <v>1022.1999455887615</v>
      </c>
      <c r="Q101" s="18">
        <f t="shared" ca="1" si="40"/>
        <v>22.199945588761373</v>
      </c>
      <c r="Y101" s="24"/>
      <c r="Z101" s="24"/>
      <c r="AA101" s="24"/>
    </row>
    <row r="102" spans="1:27">
      <c r="A102" s="10">
        <f t="shared" si="27"/>
        <v>72</v>
      </c>
      <c r="B102" s="11">
        <f t="shared" ca="1" si="32"/>
        <v>1.3480019425980441</v>
      </c>
      <c r="C102" s="11">
        <f t="shared" ca="1" si="33"/>
        <v>1.348201942598044</v>
      </c>
      <c r="D102" s="11">
        <f t="shared" ca="1" si="34"/>
        <v>1.3478019425980441</v>
      </c>
      <c r="E102" s="14">
        <f t="shared" ca="1" si="28"/>
        <v>1.3464837980405637</v>
      </c>
      <c r="F102" s="15">
        <f t="shared" ca="1" si="29"/>
        <v>-15.181445574803387</v>
      </c>
      <c r="G102" s="4" t="str">
        <f t="shared" ca="1" si="35"/>
        <v/>
      </c>
      <c r="H102" s="16">
        <f t="shared" ca="1" si="36"/>
        <v>2</v>
      </c>
      <c r="I102" s="4" t="str">
        <f t="shared" ca="1" si="37"/>
        <v>Short</v>
      </c>
      <c r="J102" s="14">
        <f t="shared" ca="1" si="41"/>
        <v>1.3453383040623623</v>
      </c>
      <c r="K102" s="17" t="str">
        <f t="shared" ca="1" si="42"/>
        <v>No</v>
      </c>
      <c r="L102" s="15">
        <f t="shared" ca="1" si="30"/>
        <v>-28.636385356817229</v>
      </c>
      <c r="M102" s="15">
        <f t="shared" ca="1" si="31"/>
        <v>-57.272770713634458</v>
      </c>
      <c r="N102" s="18" t="str">
        <f t="shared" ca="1" si="38"/>
        <v/>
      </c>
      <c r="O102" s="18">
        <f t="shared" ca="1" si="39"/>
        <v>16.472668517397928</v>
      </c>
      <c r="P102" s="18">
        <f t="shared" ca="1" si="43"/>
        <v>1022.1999455887615</v>
      </c>
      <c r="Q102" s="18">
        <f t="shared" ca="1" si="40"/>
        <v>22.199945588761373</v>
      </c>
      <c r="Y102" s="24"/>
      <c r="Z102" s="24"/>
      <c r="AA102" s="24"/>
    </row>
    <row r="103" spans="1:27">
      <c r="A103" s="10">
        <f t="shared" si="27"/>
        <v>73</v>
      </c>
      <c r="B103" s="11">
        <f t="shared" ca="1" si="32"/>
        <v>1.3469397170342994</v>
      </c>
      <c r="C103" s="11">
        <f t="shared" ca="1" si="33"/>
        <v>1.3471397170342994</v>
      </c>
      <c r="D103" s="11">
        <f t="shared" ca="1" si="34"/>
        <v>1.3467397170342994</v>
      </c>
      <c r="E103" s="14">
        <f t="shared" ca="1" si="28"/>
        <v>1.3468064326077531</v>
      </c>
      <c r="F103" s="15">
        <f t="shared" ca="1" si="29"/>
        <v>-1.3328442654625405</v>
      </c>
      <c r="G103" s="4" t="str">
        <f t="shared" ca="1" si="35"/>
        <v/>
      </c>
      <c r="H103" s="16">
        <f t="shared" ca="1" si="36"/>
        <v>2</v>
      </c>
      <c r="I103" s="4" t="str">
        <f t="shared" ca="1" si="37"/>
        <v>Short</v>
      </c>
      <c r="J103" s="14">
        <f t="shared" ca="1" si="41"/>
        <v>1.3453383040623623</v>
      </c>
      <c r="K103" s="17" t="str">
        <f t="shared" ca="1" si="42"/>
        <v>No</v>
      </c>
      <c r="L103" s="15">
        <f t="shared" ca="1" si="30"/>
        <v>-18.014129719370331</v>
      </c>
      <c r="M103" s="15">
        <f t="shared" ca="1" si="31"/>
        <v>-36.028259438740662</v>
      </c>
      <c r="N103" s="18" t="str">
        <f t="shared" ca="1" si="38"/>
        <v/>
      </c>
      <c r="O103" s="18">
        <f t="shared" ca="1" si="39"/>
        <v>18.597119644887307</v>
      </c>
      <c r="P103" s="18">
        <f t="shared" ca="1" si="43"/>
        <v>1022.1999455887615</v>
      </c>
      <c r="Q103" s="18">
        <f t="shared" ca="1" si="40"/>
        <v>22.199945588761373</v>
      </c>
      <c r="Y103" s="24"/>
      <c r="Z103" s="24"/>
      <c r="AA103" s="24"/>
    </row>
    <row r="104" spans="1:27">
      <c r="A104" s="10">
        <f t="shared" si="27"/>
        <v>74</v>
      </c>
      <c r="B104" s="11">
        <f t="shared" ca="1" si="32"/>
        <v>1.3483641164699018</v>
      </c>
      <c r="C104" s="11">
        <f t="shared" ca="1" si="33"/>
        <v>1.3485641164699018</v>
      </c>
      <c r="D104" s="11">
        <f t="shared" ca="1" si="34"/>
        <v>1.3481641164699019</v>
      </c>
      <c r="E104" s="14">
        <f t="shared" ca="1" si="28"/>
        <v>1.3471159674250759</v>
      </c>
      <c r="F104" s="15">
        <f t="shared" ca="1" si="29"/>
        <v>-12.481490448259525</v>
      </c>
      <c r="G104" s="4" t="str">
        <f t="shared" ca="1" si="35"/>
        <v/>
      </c>
      <c r="H104" s="16">
        <f t="shared" ca="1" si="36"/>
        <v>2</v>
      </c>
      <c r="I104" s="4" t="str">
        <f t="shared" ca="1" si="37"/>
        <v>Short</v>
      </c>
      <c r="J104" s="14">
        <f t="shared" ca="1" si="41"/>
        <v>1.3453383040623623</v>
      </c>
      <c r="K104" s="17" t="str">
        <f t="shared" ca="1" si="42"/>
        <v>No</v>
      </c>
      <c r="L104" s="15">
        <f t="shared" ca="1" si="30"/>
        <v>-32.258124075394967</v>
      </c>
      <c r="M104" s="15">
        <f t="shared" ca="1" si="31"/>
        <v>-64.516248150789934</v>
      </c>
      <c r="N104" s="18" t="str">
        <f t="shared" ca="1" si="38"/>
        <v/>
      </c>
      <c r="O104" s="18">
        <f t="shared" ca="1" si="39"/>
        <v>15.74832077368238</v>
      </c>
      <c r="P104" s="18">
        <f t="shared" ca="1" si="43"/>
        <v>1022.1999455887615</v>
      </c>
      <c r="Q104" s="18">
        <f t="shared" ca="1" si="40"/>
        <v>22.199945588761373</v>
      </c>
      <c r="Y104" s="24"/>
      <c r="Z104" s="24"/>
      <c r="AA104" s="24"/>
    </row>
    <row r="105" spans="1:27">
      <c r="A105" s="10">
        <f t="shared" si="27"/>
        <v>75</v>
      </c>
      <c r="B105" s="11">
        <f t="shared" ca="1" si="32"/>
        <v>1.3499253357402121</v>
      </c>
      <c r="C105" s="11">
        <f t="shared" ca="1" si="33"/>
        <v>1.3501253357402121</v>
      </c>
      <c r="D105" s="11">
        <f t="shared" ca="1" si="34"/>
        <v>1.3497253357402121</v>
      </c>
      <c r="E105" s="14">
        <f t="shared" ca="1" si="28"/>
        <v>1.347468263669231</v>
      </c>
      <c r="F105" s="15">
        <f t="shared" ca="1" si="29"/>
        <v>-24.570720709811145</v>
      </c>
      <c r="G105" s="4" t="str">
        <f t="shared" ca="1" si="35"/>
        <v/>
      </c>
      <c r="H105" s="16">
        <f t="shared" ca="1" si="36"/>
        <v>2</v>
      </c>
      <c r="I105" s="4" t="str">
        <f t="shared" ca="1" si="37"/>
        <v>Short</v>
      </c>
      <c r="J105" s="14">
        <f t="shared" ca="1" si="41"/>
        <v>1.3453383040623623</v>
      </c>
      <c r="K105" s="17" t="str">
        <f t="shared" ca="1" si="42"/>
        <v>No</v>
      </c>
      <c r="L105" s="15">
        <f t="shared" ca="1" si="30"/>
        <v>-47.870316778497738</v>
      </c>
      <c r="M105" s="15">
        <f t="shared" ca="1" si="31"/>
        <v>-95.740633556995476</v>
      </c>
      <c r="N105" s="18" t="str">
        <f t="shared" ca="1" si="38"/>
        <v/>
      </c>
      <c r="O105" s="18">
        <f t="shared" ca="1" si="39"/>
        <v>12.625882233061825</v>
      </c>
      <c r="P105" s="18">
        <f t="shared" ca="1" si="43"/>
        <v>1022.1999455887615</v>
      </c>
      <c r="Q105" s="18">
        <f t="shared" ca="1" si="40"/>
        <v>22.199945588761373</v>
      </c>
      <c r="Y105" s="24"/>
      <c r="Z105" s="24"/>
      <c r="AA105" s="24"/>
    </row>
    <row r="106" spans="1:27">
      <c r="A106" s="10">
        <f t="shared" si="27"/>
        <v>76</v>
      </c>
      <c r="B106" s="11">
        <f t="shared" ca="1" si="32"/>
        <v>1.3484408095390388</v>
      </c>
      <c r="C106" s="11">
        <f t="shared" ca="1" si="33"/>
        <v>1.3486408095390388</v>
      </c>
      <c r="D106" s="11">
        <f t="shared" ca="1" si="34"/>
        <v>1.3482408095390388</v>
      </c>
      <c r="E106" s="14">
        <f t="shared" ca="1" si="28"/>
        <v>1.3476433721884797</v>
      </c>
      <c r="F106" s="15">
        <f t="shared" ca="1" si="29"/>
        <v>-7.9743735055903819</v>
      </c>
      <c r="G106" s="4" t="str">
        <f t="shared" ca="1" si="35"/>
        <v/>
      </c>
      <c r="H106" s="16">
        <f t="shared" ca="1" si="36"/>
        <v>4</v>
      </c>
      <c r="I106" s="4" t="str">
        <f t="shared" ca="1" si="37"/>
        <v>Short</v>
      </c>
      <c r="J106" s="14">
        <f t="shared" ca="1" si="41"/>
        <v>1.3467895568007004</v>
      </c>
      <c r="K106" s="17" t="str">
        <f t="shared" ca="1" si="42"/>
        <v>No</v>
      </c>
      <c r="L106" s="15">
        <f t="shared" ca="1" si="30"/>
        <v>-18.512527383383048</v>
      </c>
      <c r="M106" s="15">
        <f t="shared" ca="1" si="31"/>
        <v>-74.050109533532193</v>
      </c>
      <c r="N106" s="18" t="str">
        <f t="shared" ca="1" si="38"/>
        <v/>
      </c>
      <c r="O106" s="18">
        <f t="shared" ca="1" si="39"/>
        <v>14.794934635408154</v>
      </c>
      <c r="P106" s="18">
        <f t="shared" ca="1" si="43"/>
        <v>1022.1999455887615</v>
      </c>
      <c r="Q106" s="18">
        <f t="shared" ca="1" si="40"/>
        <v>22.199945588761373</v>
      </c>
      <c r="Y106" s="24"/>
      <c r="Z106" s="24"/>
      <c r="AA106" s="24"/>
    </row>
    <row r="107" spans="1:27">
      <c r="A107" s="10">
        <f t="shared" si="27"/>
        <v>77</v>
      </c>
      <c r="B107" s="11">
        <f t="shared" ca="1" si="32"/>
        <v>1.3490266389312453</v>
      </c>
      <c r="C107" s="11">
        <f t="shared" ca="1" si="33"/>
        <v>1.3492266389312453</v>
      </c>
      <c r="D107" s="11">
        <f t="shared" ca="1" si="34"/>
        <v>1.3488266389312453</v>
      </c>
      <c r="E107" s="14">
        <f t="shared" ca="1" si="28"/>
        <v>1.3478100194963303</v>
      </c>
      <c r="F107" s="15">
        <f t="shared" ca="1" si="29"/>
        <v>-12.166194349150228</v>
      </c>
      <c r="G107" s="4" t="str">
        <f t="shared" ca="1" si="35"/>
        <v/>
      </c>
      <c r="H107" s="16">
        <f t="shared" ca="1" si="36"/>
        <v>4</v>
      </c>
      <c r="I107" s="4" t="str">
        <f t="shared" ca="1" si="37"/>
        <v>Short</v>
      </c>
      <c r="J107" s="14">
        <f t="shared" ca="1" si="41"/>
        <v>1.3467895568007004</v>
      </c>
      <c r="K107" s="17" t="str">
        <f t="shared" ca="1" si="42"/>
        <v>No</v>
      </c>
      <c r="L107" s="15">
        <f t="shared" ca="1" si="30"/>
        <v>-24.37082130544832</v>
      </c>
      <c r="M107" s="15">
        <f t="shared" ca="1" si="31"/>
        <v>-97.483285221793281</v>
      </c>
      <c r="N107" s="18" t="str">
        <f t="shared" ca="1" si="38"/>
        <v/>
      </c>
      <c r="O107" s="18">
        <f t="shared" ca="1" si="39"/>
        <v>12.451617066582045</v>
      </c>
      <c r="P107" s="18">
        <f t="shared" ca="1" si="43"/>
        <v>1022.1999455887615</v>
      </c>
      <c r="Q107" s="18">
        <f t="shared" ca="1" si="40"/>
        <v>22.199945588761373</v>
      </c>
      <c r="Y107" s="24"/>
      <c r="Z107" s="24"/>
      <c r="AA107" s="24"/>
    </row>
    <row r="108" spans="1:27">
      <c r="A108" s="10">
        <f t="shared" si="27"/>
        <v>78</v>
      </c>
      <c r="B108" s="11">
        <f t="shared" ca="1" si="32"/>
        <v>1.3497404343555597</v>
      </c>
      <c r="C108" s="11">
        <f t="shared" ca="1" si="33"/>
        <v>1.3499404343555597</v>
      </c>
      <c r="D108" s="11">
        <f t="shared" ca="1" si="34"/>
        <v>1.3495404343555597</v>
      </c>
      <c r="E108" s="14">
        <f t="shared" ca="1" si="28"/>
        <v>1.3479864354303261</v>
      </c>
      <c r="F108" s="15">
        <f t="shared" ca="1" si="29"/>
        <v>-17.539989252335353</v>
      </c>
      <c r="G108" s="4" t="str">
        <f t="shared" ca="1" si="35"/>
        <v/>
      </c>
      <c r="H108" s="16">
        <f t="shared" ca="1" si="36"/>
        <v>4</v>
      </c>
      <c r="I108" s="4" t="str">
        <f t="shared" ca="1" si="37"/>
        <v>Short</v>
      </c>
      <c r="J108" s="14">
        <f t="shared" ca="1" si="41"/>
        <v>1.3467895568007004</v>
      </c>
      <c r="K108" s="17" t="str">
        <f t="shared" ca="1" si="42"/>
        <v>No</v>
      </c>
      <c r="L108" s="15">
        <f t="shared" ca="1" si="30"/>
        <v>-31.508775548592105</v>
      </c>
      <c r="M108" s="15">
        <f t="shared" ca="1" si="31"/>
        <v>-126.03510219436842</v>
      </c>
      <c r="N108" s="18" t="str">
        <f t="shared" ca="1" si="38"/>
        <v/>
      </c>
      <c r="O108" s="18">
        <f t="shared" ca="1" si="39"/>
        <v>9.5964353693245315</v>
      </c>
      <c r="P108" s="18">
        <f t="shared" ca="1" si="43"/>
        <v>1022.1999455887615</v>
      </c>
      <c r="Q108" s="18">
        <f t="shared" ca="1" si="40"/>
        <v>22.199945588761373</v>
      </c>
      <c r="Y108" s="24"/>
      <c r="Z108" s="24"/>
      <c r="AA108" s="24"/>
    </row>
    <row r="109" spans="1:27">
      <c r="A109" s="10">
        <f t="shared" si="27"/>
        <v>79</v>
      </c>
      <c r="B109" s="11">
        <f t="shared" ca="1" si="32"/>
        <v>1.3489789654231201</v>
      </c>
      <c r="C109" s="11">
        <f t="shared" ca="1" si="33"/>
        <v>1.3491789654231201</v>
      </c>
      <c r="D109" s="11">
        <f t="shared" ca="1" si="34"/>
        <v>1.3487789654231201</v>
      </c>
      <c r="E109" s="14">
        <f t="shared" ca="1" si="28"/>
        <v>1.3481114380373533</v>
      </c>
      <c r="F109" s="15">
        <f t="shared" ca="1" si="29"/>
        <v>-8.6752738576678645</v>
      </c>
      <c r="G109" s="4" t="str">
        <f t="shared" ca="1" si="35"/>
        <v/>
      </c>
      <c r="H109" s="16">
        <f t="shared" ca="1" si="36"/>
        <v>4</v>
      </c>
      <c r="I109" s="4" t="str">
        <f t="shared" ca="1" si="37"/>
        <v>Short</v>
      </c>
      <c r="J109" s="14">
        <f t="shared" ca="1" si="41"/>
        <v>1.3467895568007004</v>
      </c>
      <c r="K109" s="17" t="str">
        <f t="shared" ca="1" si="42"/>
        <v>No</v>
      </c>
      <c r="L109" s="15">
        <f t="shared" ca="1" si="30"/>
        <v>-23.894086224196531</v>
      </c>
      <c r="M109" s="15">
        <f t="shared" ca="1" si="31"/>
        <v>-95.576344896786125</v>
      </c>
      <c r="N109" s="18" t="str">
        <f t="shared" ca="1" si="38"/>
        <v/>
      </c>
      <c r="O109" s="18">
        <f t="shared" ca="1" si="39"/>
        <v>12.642311099082761</v>
      </c>
      <c r="P109" s="18">
        <f t="shared" ca="1" si="43"/>
        <v>1022.1999455887615</v>
      </c>
      <c r="Q109" s="18">
        <f t="shared" ca="1" si="40"/>
        <v>22.199945588761373</v>
      </c>
      <c r="Y109" s="24"/>
      <c r="Z109" s="24"/>
      <c r="AA109" s="24"/>
    </row>
    <row r="110" spans="1:27">
      <c r="A110" s="10">
        <f t="shared" si="27"/>
        <v>80</v>
      </c>
      <c r="B110" s="11">
        <f t="shared" ca="1" si="32"/>
        <v>1.35026385804995</v>
      </c>
      <c r="C110" s="11">
        <f t="shared" ca="1" si="33"/>
        <v>1.35046385804995</v>
      </c>
      <c r="D110" s="11">
        <f t="shared" ca="1" si="34"/>
        <v>1.35006385804995</v>
      </c>
      <c r="E110" s="14">
        <f t="shared" ca="1" si="28"/>
        <v>1.3483170991647055</v>
      </c>
      <c r="F110" s="15">
        <f t="shared" ca="1" si="29"/>
        <v>-19.467588852444262</v>
      </c>
      <c r="G110" s="4" t="str">
        <f t="shared" ca="1" si="35"/>
        <v/>
      </c>
      <c r="H110" s="16">
        <f t="shared" ca="1" si="36"/>
        <v>4</v>
      </c>
      <c r="I110" s="4" t="str">
        <f t="shared" ca="1" si="37"/>
        <v>Short</v>
      </c>
      <c r="J110" s="14">
        <f t="shared" ca="1" si="41"/>
        <v>1.3467895568007004</v>
      </c>
      <c r="K110" s="17" t="str">
        <f t="shared" ca="1" si="42"/>
        <v>No</v>
      </c>
      <c r="L110" s="15">
        <f t="shared" ca="1" si="30"/>
        <v>-36.743012492495012</v>
      </c>
      <c r="M110" s="15">
        <f t="shared" ca="1" si="31"/>
        <v>-146.97204996998005</v>
      </c>
      <c r="N110" s="18" t="str">
        <f t="shared" ca="1" si="38"/>
        <v/>
      </c>
      <c r="O110" s="18">
        <f t="shared" ca="1" si="39"/>
        <v>7.5027405917633683</v>
      </c>
      <c r="P110" s="18">
        <f t="shared" ca="1" si="43"/>
        <v>1022.1999455887615</v>
      </c>
      <c r="Q110" s="18">
        <f t="shared" ca="1" si="40"/>
        <v>22.199945588761373</v>
      </c>
      <c r="Y110" s="24"/>
      <c r="Z110" s="24"/>
      <c r="AA110" s="24"/>
    </row>
    <row r="111" spans="1:27">
      <c r="A111" s="10">
        <f t="shared" si="27"/>
        <v>81</v>
      </c>
      <c r="B111" s="11">
        <f t="shared" ca="1" si="32"/>
        <v>1.3491818532733613</v>
      </c>
      <c r="C111" s="11">
        <f t="shared" ca="1" si="33"/>
        <v>1.3493818532733612</v>
      </c>
      <c r="D111" s="11">
        <f t="shared" ca="1" si="34"/>
        <v>1.3489818532733613</v>
      </c>
      <c r="E111" s="14">
        <f t="shared" ca="1" si="28"/>
        <v>1.3485424380339539</v>
      </c>
      <c r="F111" s="15">
        <f t="shared" ca="1" si="29"/>
        <v>-6.3941523940735934</v>
      </c>
      <c r="G111" s="4" t="str">
        <f t="shared" ca="1" si="35"/>
        <v/>
      </c>
      <c r="H111" s="16">
        <f t="shared" ca="1" si="36"/>
        <v>4</v>
      </c>
      <c r="I111" s="4" t="str">
        <f t="shared" ca="1" si="37"/>
        <v>Short</v>
      </c>
      <c r="J111" s="14">
        <f t="shared" ca="1" si="41"/>
        <v>1.3467895568007004</v>
      </c>
      <c r="K111" s="17" t="str">
        <f t="shared" ca="1" si="42"/>
        <v>No</v>
      </c>
      <c r="L111" s="15">
        <f t="shared" ca="1" si="30"/>
        <v>-25.922964726607933</v>
      </c>
      <c r="M111" s="15">
        <f t="shared" ca="1" si="31"/>
        <v>-103.69185890643173</v>
      </c>
      <c r="N111" s="18" t="str">
        <f t="shared" ca="1" si="38"/>
        <v/>
      </c>
      <c r="O111" s="18">
        <f t="shared" ca="1" si="39"/>
        <v>11.8307596981182</v>
      </c>
      <c r="P111" s="18">
        <f t="shared" ca="1" si="43"/>
        <v>1022.1999455887615</v>
      </c>
      <c r="Q111" s="18">
        <f t="shared" ca="1" si="40"/>
        <v>22.199945588761373</v>
      </c>
      <c r="Y111" s="24"/>
      <c r="Z111" s="24"/>
      <c r="AA111" s="24"/>
    </row>
    <row r="112" spans="1:27">
      <c r="A112" s="10">
        <f t="shared" si="27"/>
        <v>82</v>
      </c>
      <c r="B112" s="11">
        <f t="shared" ca="1" si="32"/>
        <v>1.3494869153129052</v>
      </c>
      <c r="C112" s="11">
        <f t="shared" ca="1" si="33"/>
        <v>1.3496869153129052</v>
      </c>
      <c r="D112" s="11">
        <f t="shared" ca="1" si="34"/>
        <v>1.3492869153129052</v>
      </c>
      <c r="E112" s="14">
        <f t="shared" ca="1" si="28"/>
        <v>1.3486418493102994</v>
      </c>
      <c r="F112" s="15">
        <f t="shared" ca="1" si="29"/>
        <v>-8.4506600260580989</v>
      </c>
      <c r="G112" s="4" t="str">
        <f t="shared" ca="1" si="35"/>
        <v/>
      </c>
      <c r="H112" s="16">
        <f t="shared" ca="1" si="36"/>
        <v>4</v>
      </c>
      <c r="I112" s="4" t="str">
        <f t="shared" ca="1" si="37"/>
        <v>Short</v>
      </c>
      <c r="J112" s="14">
        <f t="shared" ca="1" si="41"/>
        <v>1.3467895568007004</v>
      </c>
      <c r="K112" s="17" t="str">
        <f t="shared" ca="1" si="42"/>
        <v>No</v>
      </c>
      <c r="L112" s="15">
        <f t="shared" ca="1" si="30"/>
        <v>-28.973585122047396</v>
      </c>
      <c r="M112" s="15">
        <f t="shared" ca="1" si="31"/>
        <v>-115.89434048818958</v>
      </c>
      <c r="N112" s="18" t="str">
        <f t="shared" ca="1" si="38"/>
        <v/>
      </c>
      <c r="O112" s="18">
        <f t="shared" ca="1" si="39"/>
        <v>10.610511539942417</v>
      </c>
      <c r="P112" s="18">
        <f t="shared" ca="1" si="43"/>
        <v>1022.1999455887615</v>
      </c>
      <c r="Q112" s="18">
        <f t="shared" ca="1" si="40"/>
        <v>22.199945588761373</v>
      </c>
      <c r="Y112" s="24"/>
      <c r="Z112" s="24"/>
      <c r="AA112" s="24"/>
    </row>
    <row r="113" spans="1:27">
      <c r="A113" s="10">
        <f t="shared" si="27"/>
        <v>83</v>
      </c>
      <c r="B113" s="11">
        <f t="shared" ca="1" si="32"/>
        <v>1.3483267483704693</v>
      </c>
      <c r="C113" s="11">
        <f t="shared" ca="1" si="33"/>
        <v>1.3485267483704693</v>
      </c>
      <c r="D113" s="11">
        <f t="shared" ca="1" si="34"/>
        <v>1.3481267483704693</v>
      </c>
      <c r="E113" s="14">
        <f t="shared" ca="1" si="28"/>
        <v>1.3487065982740198</v>
      </c>
      <c r="F113" s="15">
        <f t="shared" ca="1" si="29"/>
        <v>3.7984990355055537</v>
      </c>
      <c r="G113" s="4" t="str">
        <f t="shared" ca="1" si="35"/>
        <v/>
      </c>
      <c r="H113" s="16">
        <f t="shared" ca="1" si="36"/>
        <v>4</v>
      </c>
      <c r="I113" s="4" t="str">
        <f t="shared" ca="1" si="37"/>
        <v>Short</v>
      </c>
      <c r="J113" s="14">
        <f t="shared" ca="1" si="41"/>
        <v>1.3467895568007004</v>
      </c>
      <c r="K113" s="17" t="str">
        <f t="shared" ca="1" si="42"/>
        <v>No</v>
      </c>
      <c r="L113" s="15">
        <f t="shared" ca="1" si="30"/>
        <v>-17.371915697688145</v>
      </c>
      <c r="M113" s="15">
        <f t="shared" ca="1" si="31"/>
        <v>-69.48766279075258</v>
      </c>
      <c r="N113" s="18" t="str">
        <f t="shared" ca="1" si="38"/>
        <v/>
      </c>
      <c r="O113" s="18">
        <f t="shared" ca="1" si="39"/>
        <v>15.251179309686115</v>
      </c>
      <c r="P113" s="18">
        <f t="shared" ca="1" si="43"/>
        <v>1022.1999455887615</v>
      </c>
      <c r="Q113" s="18">
        <f t="shared" ca="1" si="40"/>
        <v>22.199945588761373</v>
      </c>
      <c r="Y113" s="24"/>
      <c r="Z113" s="24"/>
      <c r="AA113" s="24"/>
    </row>
    <row r="114" spans="1:27">
      <c r="A114" s="10">
        <f t="shared" si="27"/>
        <v>84</v>
      </c>
      <c r="B114" s="11">
        <f t="shared" ca="1" si="32"/>
        <v>1.3489924271077436</v>
      </c>
      <c r="C114" s="11">
        <f t="shared" ca="1" si="33"/>
        <v>1.3491924271077436</v>
      </c>
      <c r="D114" s="11">
        <f t="shared" ca="1" si="34"/>
        <v>1.3487924271077436</v>
      </c>
      <c r="E114" s="14">
        <f t="shared" ca="1" si="28"/>
        <v>1.3487945050469758</v>
      </c>
      <c r="F114" s="15">
        <f t="shared" ca="1" si="29"/>
        <v>-1.9792206076774121</v>
      </c>
      <c r="G114" s="4" t="str">
        <f t="shared" ca="1" si="35"/>
        <v/>
      </c>
      <c r="H114" s="16">
        <f t="shared" ca="1" si="36"/>
        <v>4</v>
      </c>
      <c r="I114" s="4" t="str">
        <f t="shared" ca="1" si="37"/>
        <v>Short</v>
      </c>
      <c r="J114" s="14">
        <f t="shared" ca="1" si="41"/>
        <v>1.3467895568007004</v>
      </c>
      <c r="K114" s="17" t="str">
        <f t="shared" ca="1" si="42"/>
        <v>No</v>
      </c>
      <c r="L114" s="15">
        <f t="shared" ca="1" si="30"/>
        <v>-24.028703070431146</v>
      </c>
      <c r="M114" s="15">
        <f t="shared" ca="1" si="31"/>
        <v>-96.114812281724582</v>
      </c>
      <c r="N114" s="18" t="str">
        <f t="shared" ca="1" si="38"/>
        <v/>
      </c>
      <c r="O114" s="18">
        <f t="shared" ca="1" si="39"/>
        <v>12.588464360588915</v>
      </c>
      <c r="P114" s="18">
        <f t="shared" ca="1" si="43"/>
        <v>1022.1999455887615</v>
      </c>
      <c r="Q114" s="18">
        <f t="shared" ca="1" si="40"/>
        <v>22.199945588761373</v>
      </c>
      <c r="Y114" s="24"/>
      <c r="Z114" s="24"/>
      <c r="AA114" s="24"/>
    </row>
    <row r="115" spans="1:27">
      <c r="A115" s="10">
        <f t="shared" si="27"/>
        <v>85</v>
      </c>
      <c r="B115" s="11">
        <f t="shared" ca="1" si="32"/>
        <v>1.3492394652784141</v>
      </c>
      <c r="C115" s="11">
        <f t="shared" ca="1" si="33"/>
        <v>1.3494394652784141</v>
      </c>
      <c r="D115" s="11">
        <f t="shared" ca="1" si="34"/>
        <v>1.3490394652784141</v>
      </c>
      <c r="E115" s="14">
        <f t="shared" ca="1" si="28"/>
        <v>1.3488643077035669</v>
      </c>
      <c r="F115" s="15">
        <f t="shared" ca="1" si="29"/>
        <v>-3.751575748471847</v>
      </c>
      <c r="G115" s="4" t="str">
        <f t="shared" ca="1" si="35"/>
        <v/>
      </c>
      <c r="H115" s="16">
        <f t="shared" ca="1" si="36"/>
        <v>4</v>
      </c>
      <c r="I115" s="4" t="str">
        <f t="shared" ca="1" si="37"/>
        <v>Short</v>
      </c>
      <c r="J115" s="14">
        <f t="shared" ca="1" si="41"/>
        <v>1.3467895568007004</v>
      </c>
      <c r="K115" s="17" t="str">
        <f t="shared" ca="1" si="42"/>
        <v>No</v>
      </c>
      <c r="L115" s="15">
        <f t="shared" ca="1" si="30"/>
        <v>-26.49908477713625</v>
      </c>
      <c r="M115" s="15">
        <f t="shared" ca="1" si="31"/>
        <v>-105.996339108545</v>
      </c>
      <c r="N115" s="18" t="str">
        <f t="shared" ca="1" si="38"/>
        <v/>
      </c>
      <c r="O115" s="18">
        <f t="shared" ca="1" si="39"/>
        <v>11.600311677906873</v>
      </c>
      <c r="P115" s="18">
        <f t="shared" ca="1" si="43"/>
        <v>1022.1999455887615</v>
      </c>
      <c r="Q115" s="18">
        <f t="shared" ca="1" si="40"/>
        <v>22.199945588761373</v>
      </c>
      <c r="Y115" s="24"/>
      <c r="Z115" s="24"/>
      <c r="AA115" s="24"/>
    </row>
    <row r="116" spans="1:27">
      <c r="A116" s="10">
        <f t="shared" si="27"/>
        <v>86</v>
      </c>
      <c r="B116" s="11">
        <f t="shared" ca="1" si="32"/>
        <v>1.3493976392356462</v>
      </c>
      <c r="C116" s="11">
        <f t="shared" ca="1" si="33"/>
        <v>1.3495976392356461</v>
      </c>
      <c r="D116" s="11">
        <f t="shared" ca="1" si="34"/>
        <v>1.3491976392356462</v>
      </c>
      <c r="E116" s="14">
        <f t="shared" ca="1" si="28"/>
        <v>1.3489537911146607</v>
      </c>
      <c r="F116" s="15">
        <f t="shared" ca="1" si="29"/>
        <v>-4.4384812098541282</v>
      </c>
      <c r="G116" s="4" t="str">
        <f t="shared" ca="1" si="35"/>
        <v/>
      </c>
      <c r="H116" s="16">
        <f t="shared" ca="1" si="36"/>
        <v>4</v>
      </c>
      <c r="I116" s="4" t="str">
        <f t="shared" ca="1" si="37"/>
        <v>Short</v>
      </c>
      <c r="J116" s="14">
        <f t="shared" ca="1" si="41"/>
        <v>1.3467895568007004</v>
      </c>
      <c r="K116" s="17" t="str">
        <f t="shared" ca="1" si="42"/>
        <v>No</v>
      </c>
      <c r="L116" s="15">
        <f t="shared" ca="1" si="30"/>
        <v>-28.080824349456801</v>
      </c>
      <c r="M116" s="15">
        <f t="shared" ca="1" si="31"/>
        <v>-112.3232973978272</v>
      </c>
      <c r="N116" s="18" t="str">
        <f t="shared" ca="1" si="38"/>
        <v/>
      </c>
      <c r="O116" s="18">
        <f t="shared" ca="1" si="39"/>
        <v>10.967615848978653</v>
      </c>
      <c r="P116" s="18">
        <f t="shared" ca="1" si="43"/>
        <v>1022.1999455887615</v>
      </c>
      <c r="Q116" s="18">
        <f t="shared" ca="1" si="40"/>
        <v>22.199945588761373</v>
      </c>
      <c r="Y116" s="24"/>
      <c r="Z116" s="24"/>
      <c r="AA116" s="24"/>
    </row>
    <row r="117" spans="1:27">
      <c r="A117" s="10">
        <f t="shared" si="27"/>
        <v>87</v>
      </c>
      <c r="B117" s="11">
        <f t="shared" ca="1" si="32"/>
        <v>1.3504087302230576</v>
      </c>
      <c r="C117" s="11">
        <f t="shared" ca="1" si="33"/>
        <v>1.3506087302230576</v>
      </c>
      <c r="D117" s="11">
        <f t="shared" ca="1" si="34"/>
        <v>1.3502087302230577</v>
      </c>
      <c r="E117" s="14">
        <f t="shared" ca="1" si="28"/>
        <v>1.349114243622995</v>
      </c>
      <c r="F117" s="15">
        <f t="shared" ca="1" si="29"/>
        <v>-12.944866000625943</v>
      </c>
      <c r="G117" s="4" t="str">
        <f t="shared" ca="1" si="35"/>
        <v/>
      </c>
      <c r="H117" s="16">
        <f t="shared" ca="1" si="36"/>
        <v>4</v>
      </c>
      <c r="I117" s="4" t="str">
        <f t="shared" ca="1" si="37"/>
        <v>Short</v>
      </c>
      <c r="J117" s="14">
        <f t="shared" ca="1" si="41"/>
        <v>1.3467895568007004</v>
      </c>
      <c r="K117" s="17" t="str">
        <f t="shared" ca="1" si="42"/>
        <v>No</v>
      </c>
      <c r="L117" s="15">
        <f t="shared" ca="1" si="30"/>
        <v>-38.191734223571586</v>
      </c>
      <c r="M117" s="15">
        <f t="shared" ca="1" si="31"/>
        <v>-152.76693689428635</v>
      </c>
      <c r="N117" s="18" t="str">
        <f t="shared" ca="1" si="38"/>
        <v/>
      </c>
      <c r="O117" s="18">
        <f t="shared" ca="1" si="39"/>
        <v>6.9232518993327385</v>
      </c>
      <c r="P117" s="18">
        <f t="shared" ca="1" si="43"/>
        <v>1022.1999455887615</v>
      </c>
      <c r="Q117" s="18">
        <f t="shared" ca="1" si="40"/>
        <v>22.199945588761373</v>
      </c>
      <c r="Y117" s="24"/>
      <c r="Z117" s="24"/>
      <c r="AA117" s="24"/>
    </row>
    <row r="118" spans="1:27">
      <c r="A118" s="10">
        <f t="shared" si="27"/>
        <v>88</v>
      </c>
      <c r="B118" s="11">
        <f t="shared" ca="1" si="32"/>
        <v>1.3486980593712719</v>
      </c>
      <c r="C118" s="11">
        <f t="shared" ca="1" si="33"/>
        <v>1.3488980593712718</v>
      </c>
      <c r="D118" s="11">
        <f t="shared" ca="1" si="34"/>
        <v>1.3484980593712719</v>
      </c>
      <c r="E118" s="14">
        <f t="shared" ca="1" si="28"/>
        <v>1.3492314664454599</v>
      </c>
      <c r="F118" s="15">
        <f t="shared" ca="1" si="29"/>
        <v>5.3340707418803035</v>
      </c>
      <c r="G118" s="4" t="str">
        <f t="shared" ca="1" si="35"/>
        <v/>
      </c>
      <c r="H118" s="16">
        <f t="shared" ca="1" si="36"/>
        <v>4</v>
      </c>
      <c r="I118" s="4" t="str">
        <f t="shared" ca="1" si="37"/>
        <v>Short</v>
      </c>
      <c r="J118" s="14">
        <f t="shared" ca="1" si="41"/>
        <v>1.3467895568007004</v>
      </c>
      <c r="K118" s="17" t="str">
        <f t="shared" ca="1" si="42"/>
        <v>No</v>
      </c>
      <c r="L118" s="15">
        <f t="shared" ca="1" si="30"/>
        <v>-21.0850257057138</v>
      </c>
      <c r="M118" s="15">
        <f t="shared" ca="1" si="31"/>
        <v>-84.340102822855201</v>
      </c>
      <c r="N118" s="18" t="str">
        <f t="shared" ca="1" si="38"/>
        <v/>
      </c>
      <c r="O118" s="18">
        <f t="shared" ca="1" si="39"/>
        <v>13.765935306475853</v>
      </c>
      <c r="P118" s="18">
        <f t="shared" ca="1" si="43"/>
        <v>1022.1999455887615</v>
      </c>
      <c r="Q118" s="18">
        <f t="shared" ca="1" si="40"/>
        <v>22.199945588761373</v>
      </c>
      <c r="Y118" s="24"/>
      <c r="Z118" s="24"/>
      <c r="AA118" s="24"/>
    </row>
    <row r="119" spans="1:27">
      <c r="A119" s="10">
        <f t="shared" si="27"/>
        <v>89</v>
      </c>
      <c r="B119" s="11">
        <f t="shared" ca="1" si="32"/>
        <v>1.3502230961946606</v>
      </c>
      <c r="C119" s="11">
        <f t="shared" ca="1" si="33"/>
        <v>1.3504230961946606</v>
      </c>
      <c r="D119" s="11">
        <f t="shared" ca="1" si="34"/>
        <v>1.3500230961946607</v>
      </c>
      <c r="E119" s="14">
        <f t="shared" ca="1" si="28"/>
        <v>1.3493553984271105</v>
      </c>
      <c r="F119" s="15">
        <f t="shared" ca="1" si="29"/>
        <v>-8.6769776755013517</v>
      </c>
      <c r="G119" s="4" t="str">
        <f t="shared" ca="1" si="35"/>
        <v/>
      </c>
      <c r="H119" s="16">
        <f t="shared" ca="1" si="36"/>
        <v>4</v>
      </c>
      <c r="I119" s="4" t="str">
        <f t="shared" ca="1" si="37"/>
        <v>Short</v>
      </c>
      <c r="J119" s="14">
        <f t="shared" ca="1" si="41"/>
        <v>1.3467895568007004</v>
      </c>
      <c r="K119" s="17" t="str">
        <f t="shared" ca="1" si="42"/>
        <v>No</v>
      </c>
      <c r="L119" s="15">
        <f t="shared" ca="1" si="30"/>
        <v>-36.335393939601616</v>
      </c>
      <c r="M119" s="15">
        <f t="shared" ca="1" si="31"/>
        <v>-145.34157575840646</v>
      </c>
      <c r="N119" s="18" t="str">
        <f t="shared" ca="1" si="38"/>
        <v/>
      </c>
      <c r="O119" s="18">
        <f t="shared" ca="1" si="39"/>
        <v>7.6657880129207285</v>
      </c>
      <c r="P119" s="18">
        <f t="shared" ca="1" si="43"/>
        <v>1022.1999455887615</v>
      </c>
      <c r="Q119" s="18">
        <f t="shared" ca="1" si="40"/>
        <v>22.199945588761373</v>
      </c>
      <c r="Y119" s="24"/>
      <c r="Z119" s="24"/>
      <c r="AA119" s="24"/>
    </row>
    <row r="120" spans="1:27">
      <c r="A120" s="10">
        <f t="shared" si="27"/>
        <v>90</v>
      </c>
      <c r="B120" s="11">
        <f t="shared" ca="1" si="32"/>
        <v>1.3499584699960046</v>
      </c>
      <c r="C120" s="11">
        <f t="shared" ca="1" si="33"/>
        <v>1.3501584699960045</v>
      </c>
      <c r="D120" s="11">
        <f t="shared" ca="1" si="34"/>
        <v>1.3497584699960046</v>
      </c>
      <c r="E120" s="14">
        <f t="shared" ca="1" si="28"/>
        <v>1.3493576073774964</v>
      </c>
      <c r="F120" s="15">
        <f t="shared" ca="1" si="29"/>
        <v>-6.008626185081134</v>
      </c>
      <c r="G120" s="4" t="str">
        <f t="shared" ca="1" si="35"/>
        <v/>
      </c>
      <c r="H120" s="16">
        <f t="shared" ca="1" si="36"/>
        <v>4</v>
      </c>
      <c r="I120" s="4" t="str">
        <f t="shared" ca="1" si="37"/>
        <v>Short</v>
      </c>
      <c r="J120" s="14">
        <f t="shared" ca="1" si="41"/>
        <v>1.3467895568007004</v>
      </c>
      <c r="K120" s="17" t="str">
        <f t="shared" ca="1" si="42"/>
        <v>No</v>
      </c>
      <c r="L120" s="15">
        <f t="shared" ca="1" si="30"/>
        <v>-33.6891319530408</v>
      </c>
      <c r="M120" s="15">
        <f t="shared" ca="1" si="31"/>
        <v>-134.7565278121632</v>
      </c>
      <c r="N120" s="18" t="str">
        <f t="shared" ca="1" si="38"/>
        <v/>
      </c>
      <c r="O120" s="18">
        <f t="shared" ca="1" si="39"/>
        <v>8.7242928075450532</v>
      </c>
      <c r="P120" s="18">
        <f t="shared" ca="1" si="43"/>
        <v>1022.1999455887615</v>
      </c>
      <c r="Q120" s="18">
        <f t="shared" ca="1" si="40"/>
        <v>22.199945588761373</v>
      </c>
      <c r="Y120" s="24"/>
      <c r="Z120" s="24"/>
      <c r="AA120" s="24"/>
    </row>
    <row r="121" spans="1:27">
      <c r="A121" s="10">
        <f t="shared" si="27"/>
        <v>91</v>
      </c>
      <c r="B121" s="11">
        <f t="shared" ca="1" si="32"/>
        <v>1.3481184471650063</v>
      </c>
      <c r="C121" s="11">
        <f t="shared" ca="1" si="33"/>
        <v>1.3483184471650063</v>
      </c>
      <c r="D121" s="11">
        <f t="shared" ca="1" si="34"/>
        <v>1.3479184471650063</v>
      </c>
      <c r="E121" s="14">
        <f t="shared" ca="1" si="28"/>
        <v>1.349336116552561</v>
      </c>
      <c r="F121" s="15">
        <f t="shared" ca="1" si="29"/>
        <v>12.176693875547429</v>
      </c>
      <c r="G121" s="4" t="str">
        <f t="shared" ca="1" si="35"/>
        <v/>
      </c>
      <c r="H121" s="16">
        <f t="shared" ca="1" si="36"/>
        <v>4</v>
      </c>
      <c r="I121" s="4" t="str">
        <f t="shared" ca="1" si="37"/>
        <v>Short</v>
      </c>
      <c r="J121" s="14">
        <f t="shared" ca="1" si="41"/>
        <v>1.3467895568007004</v>
      </c>
      <c r="K121" s="17" t="str">
        <f t="shared" ca="1" si="42"/>
        <v>No</v>
      </c>
      <c r="L121" s="15">
        <f t="shared" ca="1" si="30"/>
        <v>-15.288903643058127</v>
      </c>
      <c r="M121" s="15">
        <f t="shared" ca="1" si="31"/>
        <v>-61.155614572232508</v>
      </c>
      <c r="N121" s="18" t="str">
        <f t="shared" ca="1" si="38"/>
        <v/>
      </c>
      <c r="O121" s="18">
        <f t="shared" ca="1" si="39"/>
        <v>16.084384131538123</v>
      </c>
      <c r="P121" s="18">
        <f t="shared" ca="1" si="43"/>
        <v>1022.1999455887615</v>
      </c>
      <c r="Q121" s="18">
        <f t="shared" ca="1" si="40"/>
        <v>22.199945588761373</v>
      </c>
      <c r="Y121" s="24"/>
      <c r="Z121" s="24"/>
      <c r="AA121" s="24"/>
    </row>
    <row r="122" spans="1:27">
      <c r="A122" s="10">
        <f t="shared" si="27"/>
        <v>92</v>
      </c>
      <c r="B122" s="11">
        <f t="shared" ca="1" si="32"/>
        <v>1.3475174943957573</v>
      </c>
      <c r="C122" s="11">
        <f t="shared" ca="1" si="33"/>
        <v>1.3477174943957573</v>
      </c>
      <c r="D122" s="11">
        <f t="shared" ca="1" si="34"/>
        <v>1.3473174943957573</v>
      </c>
      <c r="E122" s="14">
        <f t="shared" ca="1" si="28"/>
        <v>1.3492355069168616</v>
      </c>
      <c r="F122" s="15">
        <f t="shared" ca="1" si="29"/>
        <v>17.180125211042618</v>
      </c>
      <c r="G122" s="4" t="str">
        <f t="shared" ca="1" si="35"/>
        <v/>
      </c>
      <c r="H122" s="16">
        <f t="shared" ca="1" si="36"/>
        <v>4</v>
      </c>
      <c r="I122" s="4" t="str">
        <f t="shared" ca="1" si="37"/>
        <v>Short</v>
      </c>
      <c r="J122" s="14">
        <f t="shared" ca="1" si="41"/>
        <v>1.3467895568007004</v>
      </c>
      <c r="K122" s="17" t="str">
        <f t="shared" ca="1" si="42"/>
        <v>No</v>
      </c>
      <c r="L122" s="15">
        <f t="shared" ca="1" si="30"/>
        <v>-9.2793759505682694</v>
      </c>
      <c r="M122" s="15">
        <f t="shared" ca="1" si="31"/>
        <v>-37.117503802273077</v>
      </c>
      <c r="N122" s="18" t="str">
        <f t="shared" ca="1" si="38"/>
        <v/>
      </c>
      <c r="O122" s="18">
        <f t="shared" ca="1" si="39"/>
        <v>18.488195208534066</v>
      </c>
      <c r="P122" s="18">
        <f t="shared" ca="1" si="43"/>
        <v>1022.1999455887615</v>
      </c>
      <c r="Q122" s="18">
        <f t="shared" ca="1" si="40"/>
        <v>22.199945588761373</v>
      </c>
      <c r="Y122" s="24"/>
      <c r="Z122" s="24"/>
      <c r="AA122" s="24"/>
    </row>
    <row r="123" spans="1:27">
      <c r="A123" s="10">
        <f t="shared" si="27"/>
        <v>93</v>
      </c>
      <c r="B123" s="11">
        <f t="shared" ca="1" si="32"/>
        <v>1.3480206592488986</v>
      </c>
      <c r="C123" s="11">
        <f t="shared" ca="1" si="33"/>
        <v>1.3482206592488986</v>
      </c>
      <c r="D123" s="11">
        <f t="shared" ca="1" si="34"/>
        <v>1.3478206592488986</v>
      </c>
      <c r="E123" s="14">
        <f t="shared" ca="1" si="28"/>
        <v>1.3491208552430842</v>
      </c>
      <c r="F123" s="15">
        <f t="shared" ca="1" si="29"/>
        <v>11.001959941856487</v>
      </c>
      <c r="G123" s="4" t="str">
        <f t="shared" ca="1" si="35"/>
        <v/>
      </c>
      <c r="H123" s="16">
        <f t="shared" ca="1" si="36"/>
        <v>4</v>
      </c>
      <c r="I123" s="4" t="str">
        <f t="shared" ca="1" si="37"/>
        <v>Short</v>
      </c>
      <c r="J123" s="14">
        <f t="shared" ca="1" si="41"/>
        <v>1.3467895568007004</v>
      </c>
      <c r="K123" s="17" t="str">
        <f t="shared" ca="1" si="42"/>
        <v>No</v>
      </c>
      <c r="L123" s="15">
        <f t="shared" ca="1" si="30"/>
        <v>-14.311024481981072</v>
      </c>
      <c r="M123" s="15">
        <f t="shared" ca="1" si="31"/>
        <v>-57.244097927924287</v>
      </c>
      <c r="N123" s="18" t="str">
        <f t="shared" ca="1" si="38"/>
        <v/>
      </c>
      <c r="O123" s="18">
        <f t="shared" ca="1" si="39"/>
        <v>16.475535795968945</v>
      </c>
      <c r="P123" s="18">
        <f t="shared" ca="1" si="43"/>
        <v>1022.1999455887615</v>
      </c>
      <c r="Q123" s="18">
        <f t="shared" ca="1" si="40"/>
        <v>22.199945588761373</v>
      </c>
      <c r="Y123" s="24"/>
      <c r="Z123" s="24"/>
      <c r="AA123" s="24"/>
    </row>
    <row r="124" spans="1:27">
      <c r="A124" s="10">
        <f t="shared" si="27"/>
        <v>94</v>
      </c>
      <c r="B124" s="11">
        <f t="shared" ca="1" si="32"/>
        <v>1.3477965586896732</v>
      </c>
      <c r="C124" s="11">
        <f t="shared" ca="1" si="33"/>
        <v>1.3479965586896732</v>
      </c>
      <c r="D124" s="11">
        <f t="shared" ca="1" si="34"/>
        <v>1.3475965586896732</v>
      </c>
      <c r="E124" s="14">
        <f t="shared" ca="1" si="28"/>
        <v>1.3490420281275211</v>
      </c>
      <c r="F124" s="15">
        <f t="shared" ca="1" si="29"/>
        <v>12.454694378478681</v>
      </c>
      <c r="G124" s="4" t="str">
        <f t="shared" ca="1" si="35"/>
        <v/>
      </c>
      <c r="H124" s="16">
        <f t="shared" ca="1" si="36"/>
        <v>4</v>
      </c>
      <c r="I124" s="4" t="str">
        <f t="shared" ca="1" si="37"/>
        <v>Short</v>
      </c>
      <c r="J124" s="14">
        <f t="shared" ca="1" si="41"/>
        <v>1.3467895568007004</v>
      </c>
      <c r="K124" s="17" t="str">
        <f t="shared" ca="1" si="42"/>
        <v>No</v>
      </c>
      <c r="L124" s="15">
        <f t="shared" ca="1" si="30"/>
        <v>-12.070018889727141</v>
      </c>
      <c r="M124" s="15">
        <f t="shared" ca="1" si="31"/>
        <v>-48.280075558908564</v>
      </c>
      <c r="N124" s="18" t="str">
        <f t="shared" ca="1" si="38"/>
        <v/>
      </c>
      <c r="O124" s="18">
        <f t="shared" ca="1" si="39"/>
        <v>17.371938032870517</v>
      </c>
      <c r="P124" s="18">
        <f t="shared" ca="1" si="43"/>
        <v>1022.1999455887615</v>
      </c>
      <c r="Q124" s="18">
        <f t="shared" ca="1" si="40"/>
        <v>22.199945588761373</v>
      </c>
      <c r="Y124" s="24"/>
      <c r="Z124" s="24"/>
      <c r="AA124" s="24"/>
    </row>
    <row r="125" spans="1:27">
      <c r="A125" s="10">
        <f t="shared" si="27"/>
        <v>95</v>
      </c>
      <c r="B125" s="11">
        <f t="shared" ca="1" si="32"/>
        <v>1.3470311935349943</v>
      </c>
      <c r="C125" s="11">
        <f t="shared" ca="1" si="33"/>
        <v>1.3472311935349943</v>
      </c>
      <c r="D125" s="11">
        <f t="shared" ca="1" si="34"/>
        <v>1.3468311935349944</v>
      </c>
      <c r="E125" s="14">
        <f t="shared" ca="1" si="28"/>
        <v>1.3488265171598575</v>
      </c>
      <c r="F125" s="15">
        <f t="shared" ca="1" si="29"/>
        <v>17.95323624863121</v>
      </c>
      <c r="G125" s="4" t="str">
        <f t="shared" ca="1" si="35"/>
        <v/>
      </c>
      <c r="H125" s="16">
        <f t="shared" ca="1" si="36"/>
        <v>4</v>
      </c>
      <c r="I125" s="4" t="str">
        <f t="shared" ca="1" si="37"/>
        <v>Short</v>
      </c>
      <c r="J125" s="14">
        <f t="shared" ca="1" si="41"/>
        <v>1.3467895568007004</v>
      </c>
      <c r="K125" s="17" t="str">
        <f t="shared" ca="1" si="42"/>
        <v>No</v>
      </c>
      <c r="L125" s="15">
        <f t="shared" ca="1" si="30"/>
        <v>-4.4163673429387096</v>
      </c>
      <c r="M125" s="15">
        <f t="shared" ca="1" si="31"/>
        <v>-17.665469371754838</v>
      </c>
      <c r="N125" s="18" t="str">
        <f t="shared" ca="1" si="38"/>
        <v/>
      </c>
      <c r="O125" s="18">
        <f t="shared" ca="1" si="39"/>
        <v>20.43339865158589</v>
      </c>
      <c r="P125" s="18">
        <f t="shared" ca="1" si="43"/>
        <v>1022.1999455887615</v>
      </c>
      <c r="Q125" s="18">
        <f t="shared" ca="1" si="40"/>
        <v>22.199945588761373</v>
      </c>
      <c r="Y125" s="24"/>
      <c r="Z125" s="24"/>
      <c r="AA125" s="24"/>
    </row>
    <row r="126" spans="1:27">
      <c r="A126" s="10">
        <f t="shared" si="27"/>
        <v>96</v>
      </c>
      <c r="B126" s="11">
        <f t="shared" ca="1" si="32"/>
        <v>1.3475366968142592</v>
      </c>
      <c r="C126" s="11">
        <f t="shared" ca="1" si="33"/>
        <v>1.3477366968142592</v>
      </c>
      <c r="D126" s="11">
        <f t="shared" ca="1" si="34"/>
        <v>1.3473366968142593</v>
      </c>
      <c r="E126" s="14">
        <f t="shared" ca="1" si="28"/>
        <v>1.348716840062584</v>
      </c>
      <c r="F126" s="15">
        <f t="shared" ca="1" si="29"/>
        <v>11.801432483247165</v>
      </c>
      <c r="G126" s="4" t="str">
        <f t="shared" ca="1" si="35"/>
        <v/>
      </c>
      <c r="H126" s="16">
        <f t="shared" ca="1" si="36"/>
        <v>4</v>
      </c>
      <c r="I126" s="4" t="str">
        <f t="shared" ca="1" si="37"/>
        <v>Short</v>
      </c>
      <c r="J126" s="14">
        <f t="shared" ca="1" si="41"/>
        <v>1.3467895568007004</v>
      </c>
      <c r="K126" s="17" t="str">
        <f t="shared" ca="1" si="42"/>
        <v>No</v>
      </c>
      <c r="L126" s="15">
        <f t="shared" ca="1" si="30"/>
        <v>-9.4714001355877819</v>
      </c>
      <c r="M126" s="15">
        <f t="shared" ca="1" si="31"/>
        <v>-37.885600542351128</v>
      </c>
      <c r="N126" s="18" t="str">
        <f t="shared" ca="1" si="38"/>
        <v/>
      </c>
      <c r="O126" s="18">
        <f t="shared" ca="1" si="39"/>
        <v>18.411385534526261</v>
      </c>
      <c r="P126" s="18">
        <f t="shared" ca="1" si="43"/>
        <v>1022.1999455887615</v>
      </c>
      <c r="Q126" s="18">
        <f t="shared" ca="1" si="40"/>
        <v>22.199945588761373</v>
      </c>
      <c r="Y126" s="24"/>
      <c r="Z126" s="24"/>
      <c r="AA126" s="24"/>
    </row>
    <row r="127" spans="1:27">
      <c r="A127" s="10">
        <f t="shared" si="27"/>
        <v>97</v>
      </c>
      <c r="B127" s="11">
        <f t="shared" ref="B127:B158" ca="1" si="44">B126+$D$9*NORMINV(RAND(),$D$11,$D$10)</f>
        <v>1.3470638705392453</v>
      </c>
      <c r="C127" s="11">
        <f t="shared" ref="C127:C158" ca="1" si="45">B127+0.5*$D$7/10000</f>
        <v>1.3472638705392452</v>
      </c>
      <c r="D127" s="11">
        <f t="shared" ref="D127:D158" ca="1" si="46">B127-0.5*$D$7/10000</f>
        <v>1.3468638705392453</v>
      </c>
      <c r="E127" s="14">
        <f t="shared" ca="1" si="28"/>
        <v>1.3485553037443403</v>
      </c>
      <c r="F127" s="15">
        <f t="shared" ca="1" si="29"/>
        <v>14.914332050950385</v>
      </c>
      <c r="G127" s="4" t="str">
        <f t="shared" ref="G127:G158" ca="1" si="47">IF(AND(H126&gt;0,N126=""),"",IF(F127&gt;$J$7,IF($J$12&lt;&gt;"Short only","Buy",""),IF(F127&lt;-$J$7,IF($J$12&lt;&gt;"Long only","Sell",""),"")))</f>
        <v/>
      </c>
      <c r="H127" s="16">
        <f t="shared" ref="H127:H158" ca="1" si="48">IF(AND(H126&gt;0,L126&lt;-$J$9),H126*$J$6,IF(OR(G127="Buy",G127="Sell"),1,IF(N126="",H126,IF(AND(N126&lt;&gt;"",G127=""),0,1))))</f>
        <v>4</v>
      </c>
      <c r="I127" s="4" t="str">
        <f t="shared" ref="I127:I158" ca="1" si="49">IF(G127="Buy","Long",IF(G127="Sell","Short",IF(H127=0,"",I126)))</f>
        <v>Short</v>
      </c>
      <c r="J127" s="14">
        <f t="shared" ca="1" si="41"/>
        <v>1.3467895568007004</v>
      </c>
      <c r="K127" s="17" t="str">
        <f t="shared" ca="1" si="42"/>
        <v>No</v>
      </c>
      <c r="L127" s="15">
        <f t="shared" ca="1" si="30"/>
        <v>-4.7431373854478487</v>
      </c>
      <c r="M127" s="15">
        <f t="shared" ca="1" si="31"/>
        <v>-18.972549541791395</v>
      </c>
      <c r="N127" s="18" t="str">
        <f t="shared" ref="N127:N158" ca="1" si="50">IF(H127=0,"",IF(K127="Yes",L127*H127*10*$D$8,""))</f>
        <v/>
      </c>
      <c r="O127" s="18">
        <f t="shared" ref="O127:O158" ca="1" si="51">IF(N127&lt;&gt;"",Q127,IF(M127="",0,M127)*10*$D$8+Q127)</f>
        <v>20.302690634582234</v>
      </c>
      <c r="P127" s="18">
        <f t="shared" ca="1" si="43"/>
        <v>1022.1999455887615</v>
      </c>
      <c r="Q127" s="18">
        <f t="shared" ref="Q127:Q158" ca="1" si="52">IF(N127="",0,N127)+Q126</f>
        <v>22.199945588761373</v>
      </c>
      <c r="Y127" s="24"/>
      <c r="Z127" s="24"/>
      <c r="AA127" s="24"/>
    </row>
    <row r="128" spans="1:27">
      <c r="A128" s="10">
        <f t="shared" si="27"/>
        <v>98</v>
      </c>
      <c r="B128" s="11">
        <f t="shared" ca="1" si="44"/>
        <v>1.3471620731260665</v>
      </c>
      <c r="C128" s="11">
        <f t="shared" ca="1" si="45"/>
        <v>1.3473620731260665</v>
      </c>
      <c r="D128" s="11">
        <f t="shared" ca="1" si="46"/>
        <v>1.3469620731260665</v>
      </c>
      <c r="E128" s="14">
        <f t="shared" ca="1" si="28"/>
        <v>1.3484776587280467</v>
      </c>
      <c r="F128" s="15">
        <f t="shared" ca="1" si="29"/>
        <v>13.155856019801959</v>
      </c>
      <c r="G128" s="4" t="str">
        <f t="shared" ca="1" si="47"/>
        <v/>
      </c>
      <c r="H128" s="16">
        <f t="shared" ca="1" si="48"/>
        <v>4</v>
      </c>
      <c r="I128" s="4" t="str">
        <f t="shared" ca="1" si="49"/>
        <v>Short</v>
      </c>
      <c r="J128" s="14">
        <f t="shared" ca="1" si="41"/>
        <v>1.3467895568007004</v>
      </c>
      <c r="K128" s="17" t="str">
        <f t="shared" ca="1" si="42"/>
        <v>No</v>
      </c>
      <c r="L128" s="15">
        <f t="shared" ca="1" si="30"/>
        <v>-5.7251632536603481</v>
      </c>
      <c r="M128" s="15">
        <f t="shared" ca="1" si="31"/>
        <v>-22.900653014641392</v>
      </c>
      <c r="N128" s="18" t="str">
        <f t="shared" ca="1" si="50"/>
        <v/>
      </c>
      <c r="O128" s="18">
        <f t="shared" ca="1" si="51"/>
        <v>19.909880287297234</v>
      </c>
      <c r="P128" s="18">
        <f t="shared" ca="1" si="43"/>
        <v>1022.1999455887615</v>
      </c>
      <c r="Q128" s="18">
        <f t="shared" ca="1" si="52"/>
        <v>22.199945588761373</v>
      </c>
      <c r="Y128" s="24"/>
      <c r="Z128" s="24"/>
      <c r="AA128" s="24"/>
    </row>
    <row r="129" spans="1:27">
      <c r="A129" s="10">
        <f t="shared" si="27"/>
        <v>99</v>
      </c>
      <c r="B129" s="11">
        <f t="shared" ca="1" si="44"/>
        <v>1.3482109989782414</v>
      </c>
      <c r="C129" s="11">
        <f t="shared" ca="1" si="45"/>
        <v>1.3484109989782413</v>
      </c>
      <c r="D129" s="11">
        <f t="shared" ca="1" si="46"/>
        <v>1.3480109989782414</v>
      </c>
      <c r="E129" s="14">
        <f t="shared" ca="1" si="28"/>
        <v>1.3484255635194133</v>
      </c>
      <c r="F129" s="15">
        <f t="shared" ca="1" si="29"/>
        <v>2.1456454117196877</v>
      </c>
      <c r="G129" s="4" t="str">
        <f t="shared" ca="1" si="47"/>
        <v/>
      </c>
      <c r="H129" s="16">
        <f t="shared" ca="1" si="48"/>
        <v>4</v>
      </c>
      <c r="I129" s="4" t="str">
        <f t="shared" ca="1" si="49"/>
        <v>Short</v>
      </c>
      <c r="J129" s="14">
        <f t="shared" ca="1" si="41"/>
        <v>1.3467895568007004</v>
      </c>
      <c r="K129" s="17" t="str">
        <f t="shared" ca="1" si="42"/>
        <v>No</v>
      </c>
      <c r="L129" s="15">
        <f t="shared" ca="1" si="30"/>
        <v>-16.214421775408994</v>
      </c>
      <c r="M129" s="15">
        <f t="shared" ca="1" si="31"/>
        <v>-64.857687101635975</v>
      </c>
      <c r="N129" s="18" t="str">
        <f t="shared" ca="1" si="50"/>
        <v/>
      </c>
      <c r="O129" s="18">
        <f t="shared" ca="1" si="51"/>
        <v>15.714176878597776</v>
      </c>
      <c r="P129" s="18">
        <f t="shared" ca="1" si="43"/>
        <v>1022.1999455887615</v>
      </c>
      <c r="Q129" s="18">
        <f t="shared" ca="1" si="52"/>
        <v>22.199945588761373</v>
      </c>
      <c r="Y129" s="24"/>
      <c r="Z129" s="24"/>
      <c r="AA129" s="24"/>
    </row>
    <row r="130" spans="1:27">
      <c r="A130" s="10">
        <f t="shared" si="27"/>
        <v>100</v>
      </c>
      <c r="B130" s="11">
        <f t="shared" ca="1" si="44"/>
        <v>1.3502636576607028</v>
      </c>
      <c r="C130" s="11">
        <f t="shared" ca="1" si="45"/>
        <v>1.3504636576607028</v>
      </c>
      <c r="D130" s="11">
        <f t="shared" ca="1" si="46"/>
        <v>1.3500636576607028</v>
      </c>
      <c r="E130" s="14">
        <f t="shared" ca="1" si="28"/>
        <v>1.3484938430115656</v>
      </c>
      <c r="F130" s="15">
        <f t="shared" ca="1" si="29"/>
        <v>-17.698146491371691</v>
      </c>
      <c r="G130" s="4" t="str">
        <f t="shared" ca="1" si="47"/>
        <v/>
      </c>
      <c r="H130" s="16">
        <f t="shared" ca="1" si="48"/>
        <v>4</v>
      </c>
      <c r="I130" s="4" t="str">
        <f t="shared" ca="1" si="49"/>
        <v>Short</v>
      </c>
      <c r="J130" s="14">
        <f t="shared" ca="1" si="41"/>
        <v>1.3467895568007004</v>
      </c>
      <c r="K130" s="17" t="str">
        <f t="shared" ca="1" si="42"/>
        <v>No</v>
      </c>
      <c r="L130" s="15">
        <f t="shared" ca="1" si="30"/>
        <v>-36.741008600023051</v>
      </c>
      <c r="M130" s="15">
        <f t="shared" ca="1" si="31"/>
        <v>-146.9640344000922</v>
      </c>
      <c r="N130" s="18" t="str">
        <f t="shared" ca="1" si="50"/>
        <v/>
      </c>
      <c r="O130" s="18">
        <f t="shared" ca="1" si="51"/>
        <v>7.5035421487521514</v>
      </c>
      <c r="P130" s="18">
        <f t="shared" ca="1" si="43"/>
        <v>1022.1999455887615</v>
      </c>
      <c r="Q130" s="18">
        <f t="shared" ca="1" si="52"/>
        <v>22.199945588761373</v>
      </c>
      <c r="Y130" s="24"/>
      <c r="Z130" s="24"/>
      <c r="AA130" s="24"/>
    </row>
    <row r="131" spans="1:27">
      <c r="A131" s="10">
        <f t="shared" si="27"/>
        <v>101</v>
      </c>
      <c r="B131" s="11">
        <f t="shared" ca="1" si="44"/>
        <v>1.3493889597689939</v>
      </c>
      <c r="C131" s="11">
        <f t="shared" ca="1" si="45"/>
        <v>1.3495889597689938</v>
      </c>
      <c r="D131" s="11">
        <f t="shared" ca="1" si="46"/>
        <v>1.3491889597689939</v>
      </c>
      <c r="E131" s="14">
        <f t="shared" ca="1" si="28"/>
        <v>1.3484932643804555</v>
      </c>
      <c r="F131" s="15">
        <f t="shared" ca="1" si="29"/>
        <v>-8.9569538853839781</v>
      </c>
      <c r="G131" s="4" t="str">
        <f t="shared" ca="1" si="47"/>
        <v/>
      </c>
      <c r="H131" s="16">
        <f t="shared" ca="1" si="48"/>
        <v>4</v>
      </c>
      <c r="I131" s="4" t="str">
        <f t="shared" ca="1" si="49"/>
        <v>Short</v>
      </c>
      <c r="J131" s="14">
        <f t="shared" ca="1" si="41"/>
        <v>1.3467895568007004</v>
      </c>
      <c r="K131" s="17" t="str">
        <f t="shared" ca="1" si="42"/>
        <v>No</v>
      </c>
      <c r="L131" s="15">
        <f t="shared" ca="1" si="30"/>
        <v>-27.994029682933963</v>
      </c>
      <c r="M131" s="15">
        <f t="shared" ca="1" si="31"/>
        <v>-111.97611873173585</v>
      </c>
      <c r="N131" s="18" t="str">
        <f t="shared" ca="1" si="50"/>
        <v/>
      </c>
      <c r="O131" s="18">
        <f t="shared" ca="1" si="51"/>
        <v>11.002333715587788</v>
      </c>
      <c r="P131" s="18">
        <f t="shared" ca="1" si="43"/>
        <v>1022.1999455887615</v>
      </c>
      <c r="Q131" s="18">
        <f t="shared" ca="1" si="52"/>
        <v>22.199945588761373</v>
      </c>
      <c r="Y131" s="24"/>
      <c r="Z131" s="24"/>
      <c r="AA131" s="24"/>
    </row>
    <row r="132" spans="1:27">
      <c r="A132" s="10">
        <f t="shared" si="27"/>
        <v>102</v>
      </c>
      <c r="B132" s="11">
        <f t="shared" ca="1" si="44"/>
        <v>1.3513354834241951</v>
      </c>
      <c r="C132" s="11">
        <f t="shared" ca="1" si="45"/>
        <v>1.351535483424195</v>
      </c>
      <c r="D132" s="11">
        <f t="shared" ca="1" si="46"/>
        <v>1.3511354834241951</v>
      </c>
      <c r="E132" s="14">
        <f t="shared" ca="1" si="28"/>
        <v>1.3485550479271979</v>
      </c>
      <c r="F132" s="15">
        <f t="shared" ca="1" si="29"/>
        <v>-27.804354969971357</v>
      </c>
      <c r="G132" s="4" t="str">
        <f t="shared" ca="1" si="47"/>
        <v/>
      </c>
      <c r="H132" s="16">
        <f t="shared" ca="1" si="48"/>
        <v>4</v>
      </c>
      <c r="I132" s="4" t="str">
        <f t="shared" ca="1" si="49"/>
        <v>Short</v>
      </c>
      <c r="J132" s="14">
        <f t="shared" ca="1" si="41"/>
        <v>1.3467895568007004</v>
      </c>
      <c r="K132" s="17" t="str">
        <f t="shared" ca="1" si="42"/>
        <v>No</v>
      </c>
      <c r="L132" s="15">
        <f t="shared" ca="1" si="30"/>
        <v>-47.459266234946007</v>
      </c>
      <c r="M132" s="15">
        <f t="shared" ca="1" si="31"/>
        <v>-189.83706493978403</v>
      </c>
      <c r="N132" s="18" t="str">
        <f t="shared" ca="1" si="50"/>
        <v/>
      </c>
      <c r="O132" s="18">
        <f t="shared" ca="1" si="51"/>
        <v>3.2162390947829707</v>
      </c>
      <c r="P132" s="18">
        <f t="shared" ca="1" si="43"/>
        <v>1022.1999455887615</v>
      </c>
      <c r="Q132" s="18">
        <f t="shared" ca="1" si="52"/>
        <v>22.199945588761373</v>
      </c>
      <c r="Y132" s="24"/>
      <c r="Z132" s="24"/>
      <c r="AA132" s="24"/>
    </row>
    <row r="133" spans="1:27">
      <c r="A133" s="10">
        <f t="shared" si="27"/>
        <v>103</v>
      </c>
      <c r="B133" s="11">
        <f t="shared" ca="1" si="44"/>
        <v>1.3517300481433603</v>
      </c>
      <c r="C133" s="11">
        <f t="shared" ca="1" si="45"/>
        <v>1.3519300481433603</v>
      </c>
      <c r="D133" s="11">
        <f t="shared" ca="1" si="46"/>
        <v>1.3515300481433603</v>
      </c>
      <c r="E133" s="14">
        <f t="shared" ca="1" si="28"/>
        <v>1.3487571805120036</v>
      </c>
      <c r="F133" s="15">
        <f t="shared" ca="1" si="29"/>
        <v>-29.728676313567348</v>
      </c>
      <c r="G133" s="4" t="str">
        <f t="shared" ca="1" si="47"/>
        <v/>
      </c>
      <c r="H133" s="16">
        <f t="shared" ca="1" si="48"/>
        <v>8</v>
      </c>
      <c r="I133" s="4" t="str">
        <f t="shared" ca="1" si="49"/>
        <v>Short</v>
      </c>
      <c r="J133" s="14">
        <f t="shared" ca="1" si="41"/>
        <v>1.3491598024720304</v>
      </c>
      <c r="K133" s="17" t="str">
        <f t="shared" ca="1" si="42"/>
        <v>No</v>
      </c>
      <c r="L133" s="15">
        <f t="shared" ca="1" si="30"/>
        <v>-27.702456713298851</v>
      </c>
      <c r="M133" s="15">
        <f t="shared" ca="1" si="31"/>
        <v>-221.61965370639081</v>
      </c>
      <c r="N133" s="18" t="str">
        <f t="shared" ca="1" si="50"/>
        <v/>
      </c>
      <c r="O133" s="18">
        <f t="shared" ca="1" si="51"/>
        <v>3.7980218122292797E-2</v>
      </c>
      <c r="P133" s="18">
        <f t="shared" ca="1" si="43"/>
        <v>1022.1999455887615</v>
      </c>
      <c r="Q133" s="18">
        <f t="shared" ca="1" si="52"/>
        <v>22.199945588761373</v>
      </c>
      <c r="Y133" s="24"/>
      <c r="Z133" s="24"/>
      <c r="AA133" s="24"/>
    </row>
    <row r="134" spans="1:27">
      <c r="A134" s="10">
        <f t="shared" si="27"/>
        <v>104</v>
      </c>
      <c r="B134" s="11">
        <f t="shared" ca="1" si="44"/>
        <v>1.3518307500649109</v>
      </c>
      <c r="C134" s="11">
        <f t="shared" ca="1" si="45"/>
        <v>1.3520307500649109</v>
      </c>
      <c r="D134" s="11">
        <f t="shared" ca="1" si="46"/>
        <v>1.351630750064911</v>
      </c>
      <c r="E134" s="14">
        <f t="shared" ca="1" si="28"/>
        <v>1.3488643574366868</v>
      </c>
      <c r="F134" s="15">
        <f t="shared" ca="1" si="29"/>
        <v>-29.663926282241793</v>
      </c>
      <c r="G134" s="4" t="str">
        <f t="shared" ca="1" si="47"/>
        <v/>
      </c>
      <c r="H134" s="16">
        <f t="shared" ca="1" si="48"/>
        <v>8</v>
      </c>
      <c r="I134" s="4" t="str">
        <f t="shared" ca="1" si="49"/>
        <v>Short</v>
      </c>
      <c r="J134" s="14">
        <f t="shared" ca="1" si="41"/>
        <v>1.3491598024720304</v>
      </c>
      <c r="K134" s="17" t="str">
        <f t="shared" ca="1" si="42"/>
        <v>No</v>
      </c>
      <c r="L134" s="15">
        <f t="shared" ca="1" si="30"/>
        <v>-28.70947592880535</v>
      </c>
      <c r="M134" s="15">
        <f t="shared" ca="1" si="31"/>
        <v>-229.6758074304428</v>
      </c>
      <c r="N134" s="18" t="str">
        <f t="shared" ca="1" si="50"/>
        <v/>
      </c>
      <c r="O134" s="18">
        <f t="shared" ca="1" si="51"/>
        <v>-0.76763515428291029</v>
      </c>
      <c r="P134" s="18">
        <f t="shared" ca="1" si="43"/>
        <v>1022.1999455887615</v>
      </c>
      <c r="Q134" s="18">
        <f t="shared" ca="1" si="52"/>
        <v>22.199945588761373</v>
      </c>
      <c r="Y134" s="24"/>
      <c r="Z134" s="24"/>
      <c r="AA134" s="24"/>
    </row>
    <row r="135" spans="1:27">
      <c r="A135" s="10">
        <f t="shared" si="27"/>
        <v>105</v>
      </c>
      <c r="B135" s="11">
        <f t="shared" ca="1" si="44"/>
        <v>1.3515914154176571</v>
      </c>
      <c r="C135" s="11">
        <f t="shared" ca="1" si="45"/>
        <v>1.3517914154176571</v>
      </c>
      <c r="D135" s="11">
        <f t="shared" ca="1" si="46"/>
        <v>1.3513914154176572</v>
      </c>
      <c r="E135" s="14">
        <f t="shared" ca="1" si="28"/>
        <v>1.3489732204647973</v>
      </c>
      <c r="F135" s="15">
        <f t="shared" ca="1" si="29"/>
        <v>-26.181949528598647</v>
      </c>
      <c r="G135" s="4" t="str">
        <f t="shared" ca="1" si="47"/>
        <v/>
      </c>
      <c r="H135" s="16">
        <f t="shared" ca="1" si="48"/>
        <v>8</v>
      </c>
      <c r="I135" s="4" t="str">
        <f t="shared" ca="1" si="49"/>
        <v>Short</v>
      </c>
      <c r="J135" s="14">
        <f t="shared" ca="1" si="41"/>
        <v>1.3491598024720304</v>
      </c>
      <c r="K135" s="17" t="str">
        <f t="shared" ca="1" si="42"/>
        <v>No</v>
      </c>
      <c r="L135" s="15">
        <f t="shared" ca="1" si="30"/>
        <v>-26.31612945626749</v>
      </c>
      <c r="M135" s="15">
        <f t="shared" ca="1" si="31"/>
        <v>-210.52903565013992</v>
      </c>
      <c r="N135" s="18" t="str">
        <f t="shared" ca="1" si="50"/>
        <v/>
      </c>
      <c r="O135" s="18">
        <f t="shared" ca="1" si="51"/>
        <v>1.1470420237473782</v>
      </c>
      <c r="P135" s="18">
        <f t="shared" ca="1" si="43"/>
        <v>1022.1999455887615</v>
      </c>
      <c r="Q135" s="18">
        <f t="shared" ca="1" si="52"/>
        <v>22.199945588761373</v>
      </c>
      <c r="Y135" s="24"/>
      <c r="Z135" s="24"/>
      <c r="AA135" s="24"/>
    </row>
    <row r="136" spans="1:27">
      <c r="A136" s="10">
        <f t="shared" si="27"/>
        <v>106</v>
      </c>
      <c r="B136" s="11">
        <f t="shared" ca="1" si="44"/>
        <v>1.3516514702710509</v>
      </c>
      <c r="C136" s="11">
        <f t="shared" ca="1" si="45"/>
        <v>1.3518514702710509</v>
      </c>
      <c r="D136" s="11">
        <f t="shared" ca="1" si="46"/>
        <v>1.3514514702710509</v>
      </c>
      <c r="E136" s="14">
        <f t="shared" ca="1" si="28"/>
        <v>1.3492087553385337</v>
      </c>
      <c r="F136" s="15">
        <f t="shared" ca="1" si="29"/>
        <v>-24.427149325172426</v>
      </c>
      <c r="G136" s="4" t="str">
        <f t="shared" ca="1" si="47"/>
        <v/>
      </c>
      <c r="H136" s="16">
        <f t="shared" ca="1" si="48"/>
        <v>8</v>
      </c>
      <c r="I136" s="4" t="str">
        <f t="shared" ca="1" si="49"/>
        <v>Short</v>
      </c>
      <c r="J136" s="14">
        <f t="shared" ca="1" si="41"/>
        <v>1.3491598024720304</v>
      </c>
      <c r="K136" s="17" t="str">
        <f t="shared" ca="1" si="42"/>
        <v>No</v>
      </c>
      <c r="L136" s="15">
        <f t="shared" ca="1" si="30"/>
        <v>-26.916677990205251</v>
      </c>
      <c r="M136" s="15">
        <f t="shared" ca="1" si="31"/>
        <v>-215.33342392164201</v>
      </c>
      <c r="N136" s="18" t="str">
        <f t="shared" ca="1" si="50"/>
        <v/>
      </c>
      <c r="O136" s="18">
        <f t="shared" ca="1" si="51"/>
        <v>0.6666031965971726</v>
      </c>
      <c r="P136" s="18">
        <f t="shared" ca="1" si="43"/>
        <v>1022.1999455887615</v>
      </c>
      <c r="Q136" s="18">
        <f t="shared" ca="1" si="52"/>
        <v>22.199945588761373</v>
      </c>
      <c r="Y136" s="24"/>
      <c r="Z136" s="24"/>
      <c r="AA136" s="24"/>
    </row>
    <row r="137" spans="1:27">
      <c r="A137" s="10">
        <f t="shared" si="27"/>
        <v>107</v>
      </c>
      <c r="B137" s="11">
        <f t="shared" ca="1" si="44"/>
        <v>1.3516608014051699</v>
      </c>
      <c r="C137" s="11">
        <f t="shared" ca="1" si="45"/>
        <v>1.3518608014051698</v>
      </c>
      <c r="D137" s="11">
        <f t="shared" ca="1" si="46"/>
        <v>1.3514608014051699</v>
      </c>
      <c r="E137" s="14">
        <f t="shared" ca="1" si="28"/>
        <v>1.349484975805828</v>
      </c>
      <c r="F137" s="15">
        <f t="shared" ca="1" si="29"/>
        <v>-21.758255993418185</v>
      </c>
      <c r="G137" s="4" t="str">
        <f t="shared" ca="1" si="47"/>
        <v/>
      </c>
      <c r="H137" s="16">
        <f t="shared" ca="1" si="48"/>
        <v>8</v>
      </c>
      <c r="I137" s="4" t="str">
        <f t="shared" ca="1" si="49"/>
        <v>Short</v>
      </c>
      <c r="J137" s="14">
        <f t="shared" ca="1" si="41"/>
        <v>1.3491598024720304</v>
      </c>
      <c r="K137" s="17" t="str">
        <f t="shared" ca="1" si="42"/>
        <v>No</v>
      </c>
      <c r="L137" s="15">
        <f t="shared" ca="1" si="30"/>
        <v>-27.009989331394646</v>
      </c>
      <c r="M137" s="15">
        <f t="shared" ca="1" si="31"/>
        <v>-216.07991465115717</v>
      </c>
      <c r="N137" s="18" t="str">
        <f t="shared" ca="1" si="50"/>
        <v/>
      </c>
      <c r="O137" s="18">
        <f t="shared" ca="1" si="51"/>
        <v>0.59195412364565669</v>
      </c>
      <c r="P137" s="18">
        <f t="shared" ca="1" si="43"/>
        <v>1022.1999455887615</v>
      </c>
      <c r="Q137" s="18">
        <f t="shared" ca="1" si="52"/>
        <v>22.199945588761373</v>
      </c>
      <c r="Y137" s="24"/>
      <c r="Z137" s="24"/>
      <c r="AA137" s="24"/>
    </row>
    <row r="138" spans="1:27">
      <c r="A138" s="10">
        <f t="shared" si="27"/>
        <v>108</v>
      </c>
      <c r="B138" s="11">
        <f t="shared" ca="1" si="44"/>
        <v>1.3509884430185255</v>
      </c>
      <c r="C138" s="11">
        <f t="shared" ca="1" si="45"/>
        <v>1.3511884430185255</v>
      </c>
      <c r="D138" s="11">
        <f t="shared" ca="1" si="46"/>
        <v>1.3507884430185255</v>
      </c>
      <c r="E138" s="14">
        <f t="shared" ca="1" si="28"/>
        <v>1.3496828280571365</v>
      </c>
      <c r="F138" s="15">
        <f t="shared" ca="1" si="29"/>
        <v>-13.056149613890344</v>
      </c>
      <c r="G138" s="4" t="str">
        <f t="shared" ca="1" si="47"/>
        <v/>
      </c>
      <c r="H138" s="16">
        <f t="shared" ca="1" si="48"/>
        <v>8</v>
      </c>
      <c r="I138" s="4" t="str">
        <f t="shared" ca="1" si="49"/>
        <v>Short</v>
      </c>
      <c r="J138" s="14">
        <f t="shared" ca="1" si="41"/>
        <v>1.3491598024720304</v>
      </c>
      <c r="K138" s="17" t="str">
        <f t="shared" ca="1" si="42"/>
        <v>No</v>
      </c>
      <c r="L138" s="15">
        <f t="shared" ca="1" si="30"/>
        <v>-20.286405464950974</v>
      </c>
      <c r="M138" s="15">
        <f t="shared" ca="1" si="31"/>
        <v>-162.29124371960779</v>
      </c>
      <c r="N138" s="18" t="str">
        <f t="shared" ca="1" si="50"/>
        <v/>
      </c>
      <c r="O138" s="18">
        <f t="shared" ca="1" si="51"/>
        <v>5.9708212168005943</v>
      </c>
      <c r="P138" s="18">
        <f t="shared" ca="1" si="43"/>
        <v>1022.1999455887615</v>
      </c>
      <c r="Q138" s="18">
        <f t="shared" ca="1" si="52"/>
        <v>22.199945588761373</v>
      </c>
      <c r="Y138" s="24"/>
      <c r="Z138" s="24"/>
      <c r="AA138" s="24"/>
    </row>
    <row r="139" spans="1:27">
      <c r="A139" s="10">
        <f t="shared" si="27"/>
        <v>109</v>
      </c>
      <c r="B139" s="11">
        <f t="shared" ca="1" si="44"/>
        <v>1.3501577949790133</v>
      </c>
      <c r="C139" s="11">
        <f t="shared" ca="1" si="45"/>
        <v>1.3503577949790133</v>
      </c>
      <c r="D139" s="11">
        <f t="shared" ca="1" si="46"/>
        <v>1.3499577949790134</v>
      </c>
      <c r="E139" s="14">
        <f t="shared" ca="1" si="28"/>
        <v>1.3498402438097592</v>
      </c>
      <c r="F139" s="15">
        <f t="shared" ca="1" si="29"/>
        <v>-3.1755116925413773</v>
      </c>
      <c r="G139" s="4" t="str">
        <f t="shared" ca="1" si="47"/>
        <v/>
      </c>
      <c r="H139" s="16">
        <f t="shared" ca="1" si="48"/>
        <v>8</v>
      </c>
      <c r="I139" s="4" t="str">
        <f t="shared" ca="1" si="49"/>
        <v>Short</v>
      </c>
      <c r="J139" s="14">
        <f t="shared" ca="1" si="41"/>
        <v>1.3491598024720304</v>
      </c>
      <c r="K139" s="17" t="str">
        <f t="shared" ca="1" si="42"/>
        <v>No</v>
      </c>
      <c r="L139" s="15">
        <f t="shared" ca="1" si="30"/>
        <v>-11.979925069829367</v>
      </c>
      <c r="M139" s="15">
        <f t="shared" ca="1" si="31"/>
        <v>-95.839400558634935</v>
      </c>
      <c r="N139" s="18" t="str">
        <f t="shared" ca="1" si="50"/>
        <v/>
      </c>
      <c r="O139" s="18">
        <f t="shared" ca="1" si="51"/>
        <v>12.61600553289788</v>
      </c>
      <c r="P139" s="18">
        <f t="shared" ca="1" si="43"/>
        <v>1022.1999455887615</v>
      </c>
      <c r="Q139" s="18">
        <f t="shared" ca="1" si="52"/>
        <v>22.199945588761373</v>
      </c>
      <c r="Y139" s="24"/>
      <c r="Z139" s="24"/>
      <c r="AA139" s="24"/>
    </row>
    <row r="140" spans="1:27">
      <c r="A140" s="10">
        <f t="shared" si="27"/>
        <v>110</v>
      </c>
      <c r="B140" s="11">
        <f t="shared" ca="1" si="44"/>
        <v>1.3509736760241016</v>
      </c>
      <c r="C140" s="11">
        <f t="shared" ca="1" si="45"/>
        <v>1.3511736760241015</v>
      </c>
      <c r="D140" s="11">
        <f t="shared" ca="1" si="46"/>
        <v>1.3507736760241016</v>
      </c>
      <c r="E140" s="14">
        <f t="shared" ca="1" si="28"/>
        <v>1.3501030759756996</v>
      </c>
      <c r="F140" s="15">
        <f t="shared" ca="1" si="29"/>
        <v>-8.7060004840200378</v>
      </c>
      <c r="G140" s="4" t="str">
        <f t="shared" ca="1" si="47"/>
        <v/>
      </c>
      <c r="H140" s="16">
        <f t="shared" ca="1" si="48"/>
        <v>8</v>
      </c>
      <c r="I140" s="4" t="str">
        <f t="shared" ca="1" si="49"/>
        <v>Short</v>
      </c>
      <c r="J140" s="14">
        <f t="shared" ca="1" si="41"/>
        <v>1.3491598024720304</v>
      </c>
      <c r="K140" s="17" t="str">
        <f t="shared" ca="1" si="42"/>
        <v>No</v>
      </c>
      <c r="L140" s="15">
        <f t="shared" ca="1" si="30"/>
        <v>-20.138735520711659</v>
      </c>
      <c r="M140" s="15">
        <f t="shared" ca="1" si="31"/>
        <v>-161.10988416569327</v>
      </c>
      <c r="N140" s="18" t="str">
        <f t="shared" ca="1" si="50"/>
        <v/>
      </c>
      <c r="O140" s="18">
        <f t="shared" ca="1" si="51"/>
        <v>6.0889571721920461</v>
      </c>
      <c r="P140" s="18">
        <f t="shared" ca="1" si="43"/>
        <v>1022.1999455887615</v>
      </c>
      <c r="Q140" s="18">
        <f t="shared" ca="1" si="52"/>
        <v>22.199945588761373</v>
      </c>
      <c r="Y140" s="24"/>
      <c r="Z140" s="24"/>
      <c r="AA140" s="24"/>
    </row>
    <row r="141" spans="1:27">
      <c r="A141" s="10">
        <f t="shared" si="27"/>
        <v>111</v>
      </c>
      <c r="B141" s="11">
        <f t="shared" ca="1" si="44"/>
        <v>1.3526631575543375</v>
      </c>
      <c r="C141" s="11">
        <f t="shared" ca="1" si="45"/>
        <v>1.3528631575543375</v>
      </c>
      <c r="D141" s="11">
        <f t="shared" ca="1" si="46"/>
        <v>1.3524631575543375</v>
      </c>
      <c r="E141" s="14">
        <f t="shared" ca="1" si="28"/>
        <v>1.3504448400250382</v>
      </c>
      <c r="F141" s="15">
        <f t="shared" ca="1" si="29"/>
        <v>-22.183175292993518</v>
      </c>
      <c r="G141" s="4" t="str">
        <f t="shared" ca="1" si="47"/>
        <v/>
      </c>
      <c r="H141" s="16">
        <f t="shared" ca="1" si="48"/>
        <v>8</v>
      </c>
      <c r="I141" s="4" t="str">
        <f t="shared" ca="1" si="49"/>
        <v>Short</v>
      </c>
      <c r="J141" s="14">
        <f t="shared" ca="1" si="41"/>
        <v>1.3491598024720304</v>
      </c>
      <c r="K141" s="17" t="str">
        <f t="shared" ca="1" si="42"/>
        <v>No</v>
      </c>
      <c r="L141" s="15">
        <f t="shared" ca="1" si="30"/>
        <v>-37.033550823071252</v>
      </c>
      <c r="M141" s="15">
        <f t="shared" ca="1" si="31"/>
        <v>-296.26840658457002</v>
      </c>
      <c r="N141" s="18" t="str">
        <f t="shared" ca="1" si="50"/>
        <v/>
      </c>
      <c r="O141" s="18">
        <f t="shared" ca="1" si="51"/>
        <v>-7.4268950696956324</v>
      </c>
      <c r="P141" s="18">
        <f t="shared" ca="1" si="43"/>
        <v>1022.1999455887615</v>
      </c>
      <c r="Q141" s="18">
        <f t="shared" ca="1" si="52"/>
        <v>22.199945588761373</v>
      </c>
      <c r="Y141" s="24"/>
      <c r="Z141" s="24"/>
      <c r="AA141" s="24"/>
    </row>
    <row r="142" spans="1:27">
      <c r="A142" s="10">
        <f t="shared" si="27"/>
        <v>112</v>
      </c>
      <c r="B142" s="11">
        <f t="shared" ca="1" si="44"/>
        <v>1.3512973608139212</v>
      </c>
      <c r="C142" s="11">
        <f t="shared" ca="1" si="45"/>
        <v>1.3514973608139211</v>
      </c>
      <c r="D142" s="11">
        <f t="shared" ca="1" si="46"/>
        <v>1.3510973608139212</v>
      </c>
      <c r="E142" s="14">
        <f t="shared" ca="1" si="28"/>
        <v>1.3507270727100165</v>
      </c>
      <c r="F142" s="15">
        <f t="shared" ca="1" si="29"/>
        <v>-5.7028810390469253</v>
      </c>
      <c r="G142" s="4" t="str">
        <f t="shared" ca="1" si="47"/>
        <v/>
      </c>
      <c r="H142" s="16">
        <f t="shared" ca="1" si="48"/>
        <v>8</v>
      </c>
      <c r="I142" s="4" t="str">
        <f t="shared" ca="1" si="49"/>
        <v>Short</v>
      </c>
      <c r="J142" s="14">
        <f t="shared" ca="1" si="41"/>
        <v>1.3491598024720304</v>
      </c>
      <c r="K142" s="17" t="str">
        <f t="shared" ca="1" si="42"/>
        <v>No</v>
      </c>
      <c r="L142" s="15">
        <f t="shared" ca="1" si="30"/>
        <v>-23.375583418907553</v>
      </c>
      <c r="M142" s="15">
        <f t="shared" ca="1" si="31"/>
        <v>-187.00466735126042</v>
      </c>
      <c r="N142" s="18" t="str">
        <f t="shared" ca="1" si="50"/>
        <v/>
      </c>
      <c r="O142" s="18">
        <f t="shared" ca="1" si="51"/>
        <v>3.4994788536353312</v>
      </c>
      <c r="P142" s="18">
        <f t="shared" ca="1" si="43"/>
        <v>1022.1999455887615</v>
      </c>
      <c r="Q142" s="18">
        <f t="shared" ca="1" si="52"/>
        <v>22.199945588761373</v>
      </c>
      <c r="Y142" s="24"/>
      <c r="Z142" s="24"/>
      <c r="AA142" s="24"/>
    </row>
    <row r="143" spans="1:27">
      <c r="A143" s="10">
        <f t="shared" si="27"/>
        <v>113</v>
      </c>
      <c r="B143" s="11">
        <f t="shared" ca="1" si="44"/>
        <v>1.3525558818600885</v>
      </c>
      <c r="C143" s="11">
        <f t="shared" ca="1" si="45"/>
        <v>1.3527558818600884</v>
      </c>
      <c r="D143" s="11">
        <f t="shared" ca="1" si="46"/>
        <v>1.3523558818600885</v>
      </c>
      <c r="E143" s="14">
        <f t="shared" ca="1" si="28"/>
        <v>1.3510866599589513</v>
      </c>
      <c r="F143" s="15">
        <f t="shared" ca="1" si="29"/>
        <v>-14.692219011371854</v>
      </c>
      <c r="G143" s="4" t="str">
        <f t="shared" ca="1" si="47"/>
        <v/>
      </c>
      <c r="H143" s="16">
        <f t="shared" ca="1" si="48"/>
        <v>8</v>
      </c>
      <c r="I143" s="4" t="str">
        <f t="shared" ca="1" si="49"/>
        <v>Short</v>
      </c>
      <c r="J143" s="14">
        <f t="shared" ca="1" si="41"/>
        <v>1.3491598024720304</v>
      </c>
      <c r="K143" s="17" t="str">
        <f t="shared" ca="1" si="42"/>
        <v>No</v>
      </c>
      <c r="L143" s="15">
        <f t="shared" ca="1" si="30"/>
        <v>-35.960793880580596</v>
      </c>
      <c r="M143" s="15">
        <f t="shared" ca="1" si="31"/>
        <v>-287.68635104464477</v>
      </c>
      <c r="N143" s="18" t="str">
        <f t="shared" ca="1" si="50"/>
        <v/>
      </c>
      <c r="O143" s="18">
        <f t="shared" ca="1" si="51"/>
        <v>-6.5686895157031024</v>
      </c>
      <c r="P143" s="18">
        <f t="shared" ca="1" si="43"/>
        <v>1022.1999455887615</v>
      </c>
      <c r="Q143" s="18">
        <f t="shared" ca="1" si="52"/>
        <v>22.199945588761373</v>
      </c>
      <c r="Y143" s="24"/>
      <c r="Z143" s="24"/>
      <c r="AA143" s="24"/>
    </row>
    <row r="144" spans="1:27">
      <c r="A144" s="10">
        <f t="shared" si="27"/>
        <v>114</v>
      </c>
      <c r="B144" s="11">
        <f t="shared" ca="1" si="44"/>
        <v>1.3514001612627931</v>
      </c>
      <c r="C144" s="11">
        <f t="shared" ca="1" si="45"/>
        <v>1.351600161262793</v>
      </c>
      <c r="D144" s="11">
        <f t="shared" ca="1" si="46"/>
        <v>1.3512001612627931</v>
      </c>
      <c r="E144" s="14">
        <f t="shared" ca="1" si="28"/>
        <v>1.3512992707779214</v>
      </c>
      <c r="F144" s="15">
        <f t="shared" ca="1" si="29"/>
        <v>-1.0089048487160746</v>
      </c>
      <c r="G144" s="4" t="str">
        <f t="shared" ca="1" si="47"/>
        <v/>
      </c>
      <c r="H144" s="16">
        <f t="shared" ca="1" si="48"/>
        <v>8</v>
      </c>
      <c r="I144" s="4" t="str">
        <f t="shared" ca="1" si="49"/>
        <v>Short</v>
      </c>
      <c r="J144" s="14">
        <f t="shared" ca="1" si="41"/>
        <v>1.3491598024720304</v>
      </c>
      <c r="K144" s="17" t="str">
        <f t="shared" ca="1" si="42"/>
        <v>No</v>
      </c>
      <c r="L144" s="15">
        <f t="shared" ca="1" si="30"/>
        <v>-24.403587907626534</v>
      </c>
      <c r="M144" s="15">
        <f t="shared" ca="1" si="31"/>
        <v>-195.22870326101227</v>
      </c>
      <c r="N144" s="18" t="str">
        <f t="shared" ca="1" si="50"/>
        <v/>
      </c>
      <c r="O144" s="18">
        <f t="shared" ca="1" si="51"/>
        <v>2.6770752626601464</v>
      </c>
      <c r="P144" s="18">
        <f t="shared" ca="1" si="43"/>
        <v>1022.1999455887615</v>
      </c>
      <c r="Q144" s="18">
        <f t="shared" ca="1" si="52"/>
        <v>22.199945588761373</v>
      </c>
      <c r="Y144" s="24"/>
      <c r="Z144" s="24"/>
      <c r="AA144" s="24"/>
    </row>
    <row r="145" spans="1:27">
      <c r="A145" s="10">
        <f t="shared" ref="A145:A208" si="53">A144+1</f>
        <v>115</v>
      </c>
      <c r="B145" s="11">
        <f t="shared" ca="1" si="44"/>
        <v>1.3505586148740776</v>
      </c>
      <c r="C145" s="11">
        <f t="shared" ca="1" si="45"/>
        <v>1.3507586148740776</v>
      </c>
      <c r="D145" s="11">
        <f t="shared" ca="1" si="46"/>
        <v>1.3503586148740776</v>
      </c>
      <c r="E145" s="14">
        <f t="shared" ca="1" si="28"/>
        <v>1.3513189345921464</v>
      </c>
      <c r="F145" s="15">
        <f t="shared" ca="1" si="29"/>
        <v>7.603197180687804</v>
      </c>
      <c r="G145" s="4" t="str">
        <f t="shared" ca="1" si="47"/>
        <v/>
      </c>
      <c r="H145" s="16">
        <f t="shared" ca="1" si="48"/>
        <v>8</v>
      </c>
      <c r="I145" s="4" t="str">
        <f t="shared" ca="1" si="49"/>
        <v>Short</v>
      </c>
      <c r="J145" s="14">
        <f t="shared" ca="1" si="41"/>
        <v>1.3491598024720304</v>
      </c>
      <c r="K145" s="17" t="str">
        <f t="shared" ca="1" si="42"/>
        <v>No</v>
      </c>
      <c r="L145" s="15">
        <f t="shared" ca="1" si="30"/>
        <v>-15.988124020471783</v>
      </c>
      <c r="M145" s="15">
        <f t="shared" ca="1" si="31"/>
        <v>-127.90499216377427</v>
      </c>
      <c r="N145" s="18" t="str">
        <f t="shared" ca="1" si="50"/>
        <v/>
      </c>
      <c r="O145" s="18">
        <f t="shared" ca="1" si="51"/>
        <v>9.4094463723839468</v>
      </c>
      <c r="P145" s="18">
        <f t="shared" ca="1" si="43"/>
        <v>1022.1999455887615</v>
      </c>
      <c r="Q145" s="18">
        <f t="shared" ca="1" si="52"/>
        <v>22.199945588761373</v>
      </c>
      <c r="Y145" s="24"/>
      <c r="Z145" s="24"/>
      <c r="AA145" s="24"/>
    </row>
    <row r="146" spans="1:27">
      <c r="A146" s="10">
        <f t="shared" si="53"/>
        <v>116</v>
      </c>
      <c r="B146" s="11">
        <f t="shared" ca="1" si="44"/>
        <v>1.3499294265209061</v>
      </c>
      <c r="C146" s="11">
        <f t="shared" ca="1" si="45"/>
        <v>1.3501294265209061</v>
      </c>
      <c r="D146" s="11">
        <f t="shared" ca="1" si="46"/>
        <v>1.3497294265209061</v>
      </c>
      <c r="E146" s="14">
        <f t="shared" ca="1" si="28"/>
        <v>1.3513549657089405</v>
      </c>
      <c r="F146" s="15">
        <f t="shared" ca="1" si="29"/>
        <v>14.255391880344526</v>
      </c>
      <c r="G146" s="4" t="str">
        <f t="shared" ca="1" si="47"/>
        <v/>
      </c>
      <c r="H146" s="16">
        <f t="shared" ca="1" si="48"/>
        <v>8</v>
      </c>
      <c r="I146" s="4" t="str">
        <f t="shared" ca="1" si="49"/>
        <v>Short</v>
      </c>
      <c r="J146" s="14">
        <f t="shared" ca="1" si="41"/>
        <v>1.3491598024720304</v>
      </c>
      <c r="K146" s="17" t="str">
        <f t="shared" ca="1" si="42"/>
        <v>No</v>
      </c>
      <c r="L146" s="15">
        <f t="shared" ca="1" si="30"/>
        <v>-9.6962404887568354</v>
      </c>
      <c r="M146" s="15">
        <f t="shared" ca="1" si="31"/>
        <v>-77.569923910054683</v>
      </c>
      <c r="N146" s="18" t="str">
        <f t="shared" ca="1" si="50"/>
        <v/>
      </c>
      <c r="O146" s="18">
        <f t="shared" ca="1" si="51"/>
        <v>14.442953197755905</v>
      </c>
      <c r="P146" s="18">
        <f t="shared" ca="1" si="43"/>
        <v>1022.1999455887615</v>
      </c>
      <c r="Q146" s="18">
        <f t="shared" ca="1" si="52"/>
        <v>22.199945588761373</v>
      </c>
      <c r="Y146" s="24"/>
      <c r="Z146" s="24"/>
      <c r="AA146" s="24"/>
    </row>
    <row r="147" spans="1:27">
      <c r="A147" s="10">
        <f t="shared" si="53"/>
        <v>117</v>
      </c>
      <c r="B147" s="11">
        <f t="shared" ca="1" si="44"/>
        <v>1.3500446500681</v>
      </c>
      <c r="C147" s="11">
        <f t="shared" ca="1" si="45"/>
        <v>1.3502446500681</v>
      </c>
      <c r="D147" s="11">
        <f t="shared" ca="1" si="46"/>
        <v>1.3498446500681001</v>
      </c>
      <c r="E147" s="14">
        <f t="shared" ca="1" si="28"/>
        <v>1.3512689101518673</v>
      </c>
      <c r="F147" s="15">
        <f t="shared" ca="1" si="29"/>
        <v>12.242600837673034</v>
      </c>
      <c r="G147" s="4" t="str">
        <f t="shared" ca="1" si="47"/>
        <v/>
      </c>
      <c r="H147" s="16">
        <f t="shared" ca="1" si="48"/>
        <v>8</v>
      </c>
      <c r="I147" s="4" t="str">
        <f t="shared" ca="1" si="49"/>
        <v>Short</v>
      </c>
      <c r="J147" s="14">
        <f t="shared" ca="1" si="41"/>
        <v>1.3491598024720304</v>
      </c>
      <c r="K147" s="17" t="str">
        <f t="shared" ca="1" si="42"/>
        <v>No</v>
      </c>
      <c r="L147" s="15">
        <f t="shared" ca="1" si="30"/>
        <v>-10.84847596069638</v>
      </c>
      <c r="M147" s="15">
        <f t="shared" ca="1" si="31"/>
        <v>-86.787807685571039</v>
      </c>
      <c r="N147" s="18" t="str">
        <f t="shared" ca="1" si="50"/>
        <v/>
      </c>
      <c r="O147" s="18">
        <f t="shared" ca="1" si="51"/>
        <v>13.52116482020427</v>
      </c>
      <c r="P147" s="18">
        <f t="shared" ca="1" si="43"/>
        <v>1022.1999455887615</v>
      </c>
      <c r="Q147" s="18">
        <f t="shared" ca="1" si="52"/>
        <v>22.199945588761373</v>
      </c>
      <c r="Y147" s="24"/>
      <c r="Z147" s="24"/>
      <c r="AA147" s="24"/>
    </row>
    <row r="148" spans="1:27">
      <c r="A148" s="10">
        <f t="shared" si="53"/>
        <v>118</v>
      </c>
      <c r="B148" s="11">
        <f t="shared" ca="1" si="44"/>
        <v>1.3510613194109111</v>
      </c>
      <c r="C148" s="11">
        <f t="shared" ca="1" si="45"/>
        <v>1.3512613194109111</v>
      </c>
      <c r="D148" s="11">
        <f t="shared" ca="1" si="46"/>
        <v>1.3508613194109111</v>
      </c>
      <c r="E148" s="14">
        <f t="shared" ca="1" si="28"/>
        <v>1.3512243282363707</v>
      </c>
      <c r="F148" s="15">
        <f t="shared" ca="1" si="29"/>
        <v>1.630088254596096</v>
      </c>
      <c r="G148" s="4" t="str">
        <f t="shared" ca="1" si="47"/>
        <v/>
      </c>
      <c r="H148" s="16">
        <f t="shared" ca="1" si="48"/>
        <v>8</v>
      </c>
      <c r="I148" s="4" t="str">
        <f t="shared" ca="1" si="49"/>
        <v>Short</v>
      </c>
      <c r="J148" s="14">
        <f t="shared" ca="1" si="41"/>
        <v>1.3491598024720304</v>
      </c>
      <c r="K148" s="17" t="str">
        <f t="shared" ca="1" si="42"/>
        <v>No</v>
      </c>
      <c r="L148" s="15">
        <f t="shared" ca="1" si="30"/>
        <v>-21.015169388807209</v>
      </c>
      <c r="M148" s="15">
        <f t="shared" ca="1" si="31"/>
        <v>-168.12135511045767</v>
      </c>
      <c r="N148" s="18" t="str">
        <f t="shared" ca="1" si="50"/>
        <v/>
      </c>
      <c r="O148" s="18">
        <f t="shared" ca="1" si="51"/>
        <v>5.3878100777156064</v>
      </c>
      <c r="P148" s="18">
        <f t="shared" ca="1" si="43"/>
        <v>1022.1999455887615</v>
      </c>
      <c r="Q148" s="18">
        <f t="shared" ca="1" si="52"/>
        <v>22.199945588761373</v>
      </c>
      <c r="Y148" s="24"/>
      <c r="Z148" s="24"/>
      <c r="AA148" s="24"/>
    </row>
    <row r="149" spans="1:27">
      <c r="A149" s="10">
        <f t="shared" si="53"/>
        <v>119</v>
      </c>
      <c r="B149" s="11">
        <f t="shared" ca="1" si="44"/>
        <v>1.3482294821978942</v>
      </c>
      <c r="C149" s="11">
        <f t="shared" ca="1" si="45"/>
        <v>1.3484294821978942</v>
      </c>
      <c r="D149" s="11">
        <f t="shared" ca="1" si="46"/>
        <v>1.3480294821978942</v>
      </c>
      <c r="E149" s="14">
        <f t="shared" ca="1" si="28"/>
        <v>1.3509842437119031</v>
      </c>
      <c r="F149" s="15">
        <f t="shared" ca="1" si="29"/>
        <v>27.547615140088855</v>
      </c>
      <c r="G149" s="4" t="str">
        <f t="shared" ca="1" si="47"/>
        <v/>
      </c>
      <c r="H149" s="16">
        <f t="shared" ca="1" si="48"/>
        <v>8</v>
      </c>
      <c r="I149" s="4" t="str">
        <f t="shared" ca="1" si="49"/>
        <v>Short</v>
      </c>
      <c r="J149" s="14">
        <f t="shared" ca="1" si="41"/>
        <v>1.3491598024720304</v>
      </c>
      <c r="K149" s="17" t="str">
        <f t="shared" ca="1" si="42"/>
        <v>No</v>
      </c>
      <c r="L149" s="15">
        <f t="shared" ca="1" si="30"/>
        <v>7.3032027413622025</v>
      </c>
      <c r="M149" s="15">
        <f t="shared" ca="1" si="31"/>
        <v>58.42562193089762</v>
      </c>
      <c r="N149" s="18" t="str">
        <f t="shared" ca="1" si="50"/>
        <v/>
      </c>
      <c r="O149" s="18">
        <f t="shared" ca="1" si="51"/>
        <v>28.042507781851135</v>
      </c>
      <c r="P149" s="18">
        <f t="shared" ca="1" si="43"/>
        <v>1022.1999455887615</v>
      </c>
      <c r="Q149" s="18">
        <f t="shared" ca="1" si="52"/>
        <v>22.199945588761373</v>
      </c>
      <c r="Y149" s="24"/>
      <c r="Z149" s="24"/>
      <c r="AA149" s="24"/>
    </row>
    <row r="150" spans="1:27">
      <c r="A150" s="10">
        <f t="shared" si="53"/>
        <v>120</v>
      </c>
      <c r="B150" s="11">
        <f t="shared" ca="1" si="44"/>
        <v>1.3485392676866239</v>
      </c>
      <c r="C150" s="11">
        <f t="shared" ca="1" si="45"/>
        <v>1.3487392676866239</v>
      </c>
      <c r="D150" s="11">
        <f t="shared" ca="1" si="46"/>
        <v>1.3483392676866239</v>
      </c>
      <c r="E150" s="14">
        <f t="shared" ca="1" si="28"/>
        <v>1.3507807671965009</v>
      </c>
      <c r="F150" s="15">
        <f t="shared" ca="1" si="29"/>
        <v>22.414995098769541</v>
      </c>
      <c r="G150" s="4" t="str">
        <f t="shared" ca="1" si="47"/>
        <v/>
      </c>
      <c r="H150" s="16">
        <f t="shared" ca="1" si="48"/>
        <v>8</v>
      </c>
      <c r="I150" s="4" t="str">
        <f t="shared" ca="1" si="49"/>
        <v>Short</v>
      </c>
      <c r="J150" s="14">
        <f t="shared" ca="1" si="41"/>
        <v>1.3491598024720304</v>
      </c>
      <c r="K150" s="17" t="str">
        <f t="shared" ca="1" si="42"/>
        <v>No</v>
      </c>
      <c r="L150" s="15">
        <f t="shared" ca="1" si="30"/>
        <v>4.2053478540649003</v>
      </c>
      <c r="M150" s="15">
        <f t="shared" ca="1" si="31"/>
        <v>33.642782832519202</v>
      </c>
      <c r="N150" s="18" t="str">
        <f t="shared" ca="1" si="50"/>
        <v/>
      </c>
      <c r="O150" s="18">
        <f t="shared" ca="1" si="51"/>
        <v>25.564223872013294</v>
      </c>
      <c r="P150" s="18">
        <f t="shared" ca="1" si="43"/>
        <v>1022.1999455887615</v>
      </c>
      <c r="Q150" s="18">
        <f t="shared" ca="1" si="52"/>
        <v>22.199945588761373</v>
      </c>
      <c r="Y150" s="24"/>
      <c r="Z150" s="24"/>
      <c r="AA150" s="24"/>
    </row>
    <row r="151" spans="1:27">
      <c r="A151" s="10">
        <f t="shared" si="53"/>
        <v>121</v>
      </c>
      <c r="B151" s="11">
        <f t="shared" ca="1" si="44"/>
        <v>1.3505525230842594</v>
      </c>
      <c r="C151" s="11">
        <f t="shared" ca="1" si="45"/>
        <v>1.3507525230842594</v>
      </c>
      <c r="D151" s="11">
        <f t="shared" ca="1" si="46"/>
        <v>1.3503525230842595</v>
      </c>
      <c r="E151" s="14">
        <f t="shared" ca="1" si="28"/>
        <v>1.3507075040507148</v>
      </c>
      <c r="F151" s="15">
        <f t="shared" ca="1" si="29"/>
        <v>1.5498096645538695</v>
      </c>
      <c r="G151" s="4" t="str">
        <f t="shared" ca="1" si="47"/>
        <v/>
      </c>
      <c r="H151" s="16">
        <f t="shared" ca="1" si="48"/>
        <v>8</v>
      </c>
      <c r="I151" s="4" t="str">
        <f t="shared" ca="1" si="49"/>
        <v>Short</v>
      </c>
      <c r="J151" s="14">
        <f t="shared" ca="1" si="41"/>
        <v>1.3491598024720304</v>
      </c>
      <c r="K151" s="17" t="str">
        <f t="shared" ca="1" si="42"/>
        <v>No</v>
      </c>
      <c r="L151" s="15">
        <f t="shared" ca="1" si="30"/>
        <v>-15.927206122290372</v>
      </c>
      <c r="M151" s="15">
        <f t="shared" ca="1" si="31"/>
        <v>-127.41764897832297</v>
      </c>
      <c r="N151" s="18" t="str">
        <f t="shared" ca="1" si="50"/>
        <v/>
      </c>
      <c r="O151" s="18">
        <f t="shared" ca="1" si="51"/>
        <v>9.4581806909290762</v>
      </c>
      <c r="P151" s="18">
        <f t="shared" ca="1" si="43"/>
        <v>1022.1999455887615</v>
      </c>
      <c r="Q151" s="18">
        <f t="shared" ca="1" si="52"/>
        <v>22.199945588761373</v>
      </c>
      <c r="Y151" s="24"/>
      <c r="Z151" s="24"/>
      <c r="AA151" s="24"/>
    </row>
    <row r="152" spans="1:27">
      <c r="A152" s="10">
        <f t="shared" si="53"/>
        <v>122</v>
      </c>
      <c r="B152" s="11">
        <f t="shared" ca="1" si="44"/>
        <v>1.3508864967992915</v>
      </c>
      <c r="C152" s="11">
        <f t="shared" ca="1" si="45"/>
        <v>1.3510864967992915</v>
      </c>
      <c r="D152" s="11">
        <f t="shared" ca="1" si="46"/>
        <v>1.3506864967992915</v>
      </c>
      <c r="E152" s="14">
        <f t="shared" ca="1" si="28"/>
        <v>1.3506558837436564</v>
      </c>
      <c r="F152" s="15">
        <f t="shared" ca="1" si="29"/>
        <v>-2.3061305563509826</v>
      </c>
      <c r="G152" s="4" t="str">
        <f t="shared" ca="1" si="47"/>
        <v/>
      </c>
      <c r="H152" s="16">
        <f t="shared" ca="1" si="48"/>
        <v>8</v>
      </c>
      <c r="I152" s="4" t="str">
        <f t="shared" ca="1" si="49"/>
        <v>Short</v>
      </c>
      <c r="J152" s="14">
        <f t="shared" ca="1" si="41"/>
        <v>1.3491598024720304</v>
      </c>
      <c r="K152" s="17" t="str">
        <f t="shared" ca="1" si="42"/>
        <v>No</v>
      </c>
      <c r="L152" s="15">
        <f t="shared" ca="1" si="30"/>
        <v>-19.266943272611137</v>
      </c>
      <c r="M152" s="15">
        <f t="shared" ca="1" si="31"/>
        <v>-154.13554618088909</v>
      </c>
      <c r="N152" s="18" t="str">
        <f t="shared" ca="1" si="50"/>
        <v/>
      </c>
      <c r="O152" s="18">
        <f t="shared" ca="1" si="51"/>
        <v>6.7863909706724623</v>
      </c>
      <c r="P152" s="18">
        <f t="shared" ca="1" si="43"/>
        <v>1022.1999455887615</v>
      </c>
      <c r="Q152" s="18">
        <f t="shared" ca="1" si="52"/>
        <v>22.199945588761373</v>
      </c>
      <c r="Y152" s="24"/>
      <c r="Z152" s="24"/>
      <c r="AA152" s="24"/>
    </row>
    <row r="153" spans="1:27">
      <c r="A153" s="10">
        <f t="shared" si="53"/>
        <v>123</v>
      </c>
      <c r="B153" s="11">
        <f t="shared" ca="1" si="44"/>
        <v>1.3522023879120937</v>
      </c>
      <c r="C153" s="11">
        <f t="shared" ca="1" si="45"/>
        <v>1.3524023879120937</v>
      </c>
      <c r="D153" s="11">
        <f t="shared" ca="1" si="46"/>
        <v>1.3520023879120937</v>
      </c>
      <c r="E153" s="14">
        <f t="shared" ca="1" si="28"/>
        <v>1.3507368134032274</v>
      </c>
      <c r="F153" s="15">
        <f t="shared" ca="1" si="29"/>
        <v>-14.655745088663075</v>
      </c>
      <c r="G153" s="4" t="str">
        <f t="shared" ca="1" si="47"/>
        <v/>
      </c>
      <c r="H153" s="16">
        <f t="shared" ca="1" si="48"/>
        <v>8</v>
      </c>
      <c r="I153" s="4" t="str">
        <f t="shared" ca="1" si="49"/>
        <v>Short</v>
      </c>
      <c r="J153" s="14">
        <f t="shared" ca="1" si="41"/>
        <v>1.3491598024720304</v>
      </c>
      <c r="K153" s="17" t="str">
        <f t="shared" ca="1" si="42"/>
        <v>No</v>
      </c>
      <c r="L153" s="15">
        <f t="shared" ca="1" si="30"/>
        <v>-32.425854400632836</v>
      </c>
      <c r="M153" s="15">
        <f t="shared" ca="1" si="31"/>
        <v>-259.40683520506269</v>
      </c>
      <c r="N153" s="18" t="str">
        <f t="shared" ca="1" si="50"/>
        <v/>
      </c>
      <c r="O153" s="18">
        <f t="shared" ca="1" si="51"/>
        <v>-3.7407379317448957</v>
      </c>
      <c r="P153" s="18">
        <f t="shared" ca="1" si="43"/>
        <v>1022.1999455887615</v>
      </c>
      <c r="Q153" s="18">
        <f t="shared" ca="1" si="52"/>
        <v>22.199945588761373</v>
      </c>
      <c r="Y153" s="24"/>
      <c r="Z153" s="24"/>
      <c r="AA153" s="24"/>
    </row>
    <row r="154" spans="1:27">
      <c r="A154" s="10">
        <f t="shared" si="53"/>
        <v>124</v>
      </c>
      <c r="B154" s="11">
        <f t="shared" ca="1" si="44"/>
        <v>1.3523248618941932</v>
      </c>
      <c r="C154" s="11">
        <f t="shared" ca="1" si="45"/>
        <v>1.3525248618941932</v>
      </c>
      <c r="D154" s="11">
        <f t="shared" ca="1" si="46"/>
        <v>1.3521248618941932</v>
      </c>
      <c r="E154" s="14">
        <f t="shared" ca="1" si="28"/>
        <v>1.3508812845309062</v>
      </c>
      <c r="F154" s="15">
        <f t="shared" ca="1" si="29"/>
        <v>-14.435773632870408</v>
      </c>
      <c r="G154" s="4" t="str">
        <f t="shared" ca="1" si="47"/>
        <v/>
      </c>
      <c r="H154" s="16">
        <f t="shared" ca="1" si="48"/>
        <v>8</v>
      </c>
      <c r="I154" s="4" t="str">
        <f t="shared" ca="1" si="49"/>
        <v>Short</v>
      </c>
      <c r="J154" s="14">
        <f t="shared" ca="1" si="41"/>
        <v>1.3491598024720304</v>
      </c>
      <c r="K154" s="17" t="str">
        <f t="shared" ca="1" si="42"/>
        <v>No</v>
      </c>
      <c r="L154" s="15">
        <f t="shared" ca="1" si="30"/>
        <v>-33.650594221628083</v>
      </c>
      <c r="M154" s="15">
        <f t="shared" ca="1" si="31"/>
        <v>-269.20475377302466</v>
      </c>
      <c r="N154" s="18" t="str">
        <f t="shared" ca="1" si="50"/>
        <v/>
      </c>
      <c r="O154" s="18">
        <f t="shared" ca="1" si="51"/>
        <v>-4.7205297885410928</v>
      </c>
      <c r="P154" s="18">
        <f t="shared" ca="1" si="43"/>
        <v>1022.1999455887615</v>
      </c>
      <c r="Q154" s="18">
        <f t="shared" ca="1" si="52"/>
        <v>22.199945588761373</v>
      </c>
      <c r="Y154" s="24"/>
      <c r="Z154" s="24"/>
      <c r="AA154" s="24"/>
    </row>
    <row r="155" spans="1:27">
      <c r="A155" s="10">
        <f t="shared" si="53"/>
        <v>125</v>
      </c>
      <c r="B155" s="11">
        <f t="shared" ca="1" si="44"/>
        <v>1.3531081118293298</v>
      </c>
      <c r="C155" s="11">
        <f t="shared" ca="1" si="45"/>
        <v>1.3533081118293298</v>
      </c>
      <c r="D155" s="11">
        <f t="shared" ca="1" si="46"/>
        <v>1.3529081118293298</v>
      </c>
      <c r="E155" s="14">
        <f t="shared" ca="1" si="28"/>
        <v>1.3510235802512547</v>
      </c>
      <c r="F155" s="15">
        <f t="shared" ca="1" si="29"/>
        <v>-20.845315780750884</v>
      </c>
      <c r="G155" s="4" t="str">
        <f t="shared" ca="1" si="47"/>
        <v/>
      </c>
      <c r="H155" s="16">
        <f t="shared" ca="1" si="48"/>
        <v>8</v>
      </c>
      <c r="I155" s="4" t="str">
        <f t="shared" ca="1" si="49"/>
        <v>Short</v>
      </c>
      <c r="J155" s="14">
        <f t="shared" ca="1" si="41"/>
        <v>1.3491598024720304</v>
      </c>
      <c r="K155" s="17" t="str">
        <f t="shared" ca="1" si="42"/>
        <v>No</v>
      </c>
      <c r="L155" s="15">
        <f t="shared" ca="1" si="30"/>
        <v>-41.483093572993738</v>
      </c>
      <c r="M155" s="15">
        <f t="shared" ca="1" si="31"/>
        <v>-331.8647485839499</v>
      </c>
      <c r="N155" s="18" t="str">
        <f t="shared" ca="1" si="50"/>
        <v/>
      </c>
      <c r="O155" s="18">
        <f t="shared" ca="1" si="51"/>
        <v>-10.986529269633614</v>
      </c>
      <c r="P155" s="18">
        <f t="shared" ca="1" si="43"/>
        <v>1022.1999455887615</v>
      </c>
      <c r="Q155" s="18">
        <f t="shared" ca="1" si="52"/>
        <v>22.199945588761373</v>
      </c>
      <c r="Y155" s="24"/>
      <c r="Z155" s="24"/>
      <c r="AA155" s="24"/>
    </row>
    <row r="156" spans="1:27">
      <c r="A156" s="10">
        <f t="shared" si="53"/>
        <v>126</v>
      </c>
      <c r="B156" s="11">
        <f t="shared" ca="1" si="44"/>
        <v>1.3533347429557427</v>
      </c>
      <c r="C156" s="11">
        <f t="shared" ca="1" si="45"/>
        <v>1.3535347429557427</v>
      </c>
      <c r="D156" s="11">
        <f t="shared" ca="1" si="46"/>
        <v>1.3531347429557428</v>
      </c>
      <c r="E156" s="14">
        <f t="shared" ca="1" si="28"/>
        <v>1.3510683526113483</v>
      </c>
      <c r="F156" s="15">
        <f t="shared" ca="1" si="29"/>
        <v>-22.663903443944644</v>
      </c>
      <c r="G156" s="4" t="str">
        <f t="shared" ca="1" si="47"/>
        <v/>
      </c>
      <c r="H156" s="16">
        <f t="shared" ca="1" si="48"/>
        <v>16</v>
      </c>
      <c r="I156" s="4" t="str">
        <f t="shared" ca="1" si="49"/>
        <v>Short</v>
      </c>
      <c r="J156" s="14">
        <f t="shared" ca="1" si="41"/>
        <v>1.3511472727138867</v>
      </c>
      <c r="K156" s="17" t="str">
        <f t="shared" ca="1" si="42"/>
        <v>No</v>
      </c>
      <c r="L156" s="15">
        <f t="shared" ca="1" si="30"/>
        <v>-23.874702418560378</v>
      </c>
      <c r="M156" s="15">
        <f t="shared" ca="1" si="31"/>
        <v>-381.99523869696606</v>
      </c>
      <c r="N156" s="18" t="str">
        <f t="shared" ca="1" si="50"/>
        <v/>
      </c>
      <c r="O156" s="18">
        <f t="shared" ca="1" si="51"/>
        <v>-15.999578280935232</v>
      </c>
      <c r="P156" s="18">
        <f t="shared" ca="1" si="43"/>
        <v>1022.1999455887615</v>
      </c>
      <c r="Q156" s="18">
        <f t="shared" ca="1" si="52"/>
        <v>22.199945588761373</v>
      </c>
      <c r="Y156" s="24"/>
      <c r="Z156" s="24"/>
      <c r="AA156" s="24"/>
    </row>
    <row r="157" spans="1:27">
      <c r="A157" s="10">
        <f t="shared" si="53"/>
        <v>127</v>
      </c>
      <c r="B157" s="11">
        <f t="shared" ca="1" si="44"/>
        <v>1.3522371970983735</v>
      </c>
      <c r="C157" s="11">
        <f t="shared" ca="1" si="45"/>
        <v>1.3524371970983735</v>
      </c>
      <c r="D157" s="11">
        <f t="shared" ca="1" si="46"/>
        <v>1.3520371970983736</v>
      </c>
      <c r="E157" s="14">
        <f t="shared" ca="1" si="28"/>
        <v>1.351131008363645</v>
      </c>
      <c r="F157" s="15">
        <f t="shared" ca="1" si="29"/>
        <v>-11.061887347285637</v>
      </c>
      <c r="G157" s="4" t="str">
        <f t="shared" ca="1" si="47"/>
        <v/>
      </c>
      <c r="H157" s="16">
        <f t="shared" ca="1" si="48"/>
        <v>16</v>
      </c>
      <c r="I157" s="4" t="str">
        <f t="shared" ca="1" si="49"/>
        <v>Short</v>
      </c>
      <c r="J157" s="14">
        <f t="shared" ca="1" si="41"/>
        <v>1.3511472727138867</v>
      </c>
      <c r="K157" s="17" t="str">
        <f t="shared" ca="1" si="42"/>
        <v>No</v>
      </c>
      <c r="L157" s="15">
        <f t="shared" ca="1" si="30"/>
        <v>-12.899243844868291</v>
      </c>
      <c r="M157" s="15">
        <f t="shared" ca="1" si="31"/>
        <v>-206.38790151789266</v>
      </c>
      <c r="N157" s="18" t="str">
        <f t="shared" ca="1" si="50"/>
        <v/>
      </c>
      <c r="O157" s="18">
        <f t="shared" ca="1" si="51"/>
        <v>1.5611554369721077</v>
      </c>
      <c r="P157" s="18">
        <f t="shared" ca="1" si="43"/>
        <v>1022.1999455887615</v>
      </c>
      <c r="Q157" s="18">
        <f t="shared" ca="1" si="52"/>
        <v>22.199945588761373</v>
      </c>
      <c r="Y157" s="24"/>
      <c r="Z157" s="24"/>
      <c r="AA157" s="24"/>
    </row>
    <row r="158" spans="1:27">
      <c r="A158" s="10">
        <f t="shared" si="53"/>
        <v>128</v>
      </c>
      <c r="B158" s="11">
        <f t="shared" ca="1" si="44"/>
        <v>1.3529612384672263</v>
      </c>
      <c r="C158" s="11">
        <f t="shared" ca="1" si="45"/>
        <v>1.3531612384672262</v>
      </c>
      <c r="D158" s="11">
        <f t="shared" ca="1" si="46"/>
        <v>1.3527612384672263</v>
      </c>
      <c r="E158" s="14">
        <f t="shared" ref="E158:E221" ca="1" si="54">AVERAGE(B144:B158)</f>
        <v>1.3511580321374541</v>
      </c>
      <c r="F158" s="15">
        <f t="shared" ref="F158:F221" ca="1" si="55">(E158-B158)*10000</f>
        <v>-18.032063297721557</v>
      </c>
      <c r="G158" s="4" t="str">
        <f t="shared" ca="1" si="47"/>
        <v/>
      </c>
      <c r="H158" s="16">
        <f t="shared" ca="1" si="48"/>
        <v>16</v>
      </c>
      <c r="I158" s="4" t="str">
        <f t="shared" ca="1" si="49"/>
        <v>Short</v>
      </c>
      <c r="J158" s="14">
        <f t="shared" ca="1" si="41"/>
        <v>1.3511472727138867</v>
      </c>
      <c r="K158" s="17" t="str">
        <f t="shared" ca="1" si="42"/>
        <v>No</v>
      </c>
      <c r="L158" s="15">
        <f t="shared" ref="L158:L221" ca="1" si="56">IF(H158=0,"",-IF(I158="Long",J158-D158,(C158-J158))*10000)</f>
        <v>-20.139657533395638</v>
      </c>
      <c r="M158" s="15">
        <f t="shared" ref="M158:M221" ca="1" si="57">IF(H158=0,"",H158*L158)</f>
        <v>-322.23452053433022</v>
      </c>
      <c r="N158" s="18" t="str">
        <f t="shared" ca="1" si="50"/>
        <v/>
      </c>
      <c r="O158" s="18">
        <f t="shared" ca="1" si="51"/>
        <v>-10.023506464671648</v>
      </c>
      <c r="P158" s="18">
        <f t="shared" ca="1" si="43"/>
        <v>1022.1999455887615</v>
      </c>
      <c r="Q158" s="18">
        <f t="shared" ca="1" si="52"/>
        <v>22.199945588761373</v>
      </c>
      <c r="Y158" s="24"/>
      <c r="Z158" s="24"/>
      <c r="AA158" s="24"/>
    </row>
    <row r="159" spans="1:27">
      <c r="A159" s="10">
        <f t="shared" si="53"/>
        <v>129</v>
      </c>
      <c r="B159" s="11">
        <f t="shared" ref="B159:B190" ca="1" si="58">B158+$D$9*NORMINV(RAND(),$D$11,$D$10)</f>
        <v>1.3527431579003668</v>
      </c>
      <c r="C159" s="11">
        <f t="shared" ref="C159:C190" ca="1" si="59">B159+0.5*$D$7/10000</f>
        <v>1.3529431579003668</v>
      </c>
      <c r="D159" s="11">
        <f t="shared" ref="D159:D190" ca="1" si="60">B159-0.5*$D$7/10000</f>
        <v>1.3525431579003668</v>
      </c>
      <c r="E159" s="14">
        <f t="shared" ca="1" si="54"/>
        <v>1.351247565246626</v>
      </c>
      <c r="F159" s="15">
        <f t="shared" ca="1" si="55"/>
        <v>-14.955926537407738</v>
      </c>
      <c r="G159" s="4" t="str">
        <f t="shared" ref="G159:G190" ca="1" si="61">IF(AND(H158&gt;0,N158=""),"",IF(F159&gt;$J$7,IF($J$12&lt;&gt;"Short only","Buy",""),IF(F159&lt;-$J$7,IF($J$12&lt;&gt;"Long only","Sell",""),"")))</f>
        <v/>
      </c>
      <c r="H159" s="16">
        <f t="shared" ref="H159:H190" ca="1" si="62">IF(AND(H158&gt;0,L158&lt;-$J$9),H158*$J$6,IF(OR(G159="Buy",G159="Sell"),1,IF(N158="",H158,IF(AND(N158&lt;&gt;"",G159=""),0,1))))</f>
        <v>16</v>
      </c>
      <c r="I159" s="4" t="str">
        <f t="shared" ref="I159:I190" ca="1" si="63">IF(G159="Buy","Long",IF(G159="Sell","Short",IF(H159=0,"",I158)))</f>
        <v>Short</v>
      </c>
      <c r="J159" s="14">
        <f t="shared" ca="1" si="41"/>
        <v>1.3511472727138867</v>
      </c>
      <c r="K159" s="17" t="str">
        <f t="shared" ca="1" si="42"/>
        <v>No</v>
      </c>
      <c r="L159" s="15">
        <f t="shared" ca="1" si="56"/>
        <v>-17.958851864801062</v>
      </c>
      <c r="M159" s="15">
        <f t="shared" ca="1" si="57"/>
        <v>-287.34162983681699</v>
      </c>
      <c r="N159" s="18" t="str">
        <f t="shared" ref="N159:N190" ca="1" si="64">IF(H159=0,"",IF(K159="Yes",L159*H159*10*$D$8,""))</f>
        <v/>
      </c>
      <c r="O159" s="18">
        <f t="shared" ref="O159:O190" ca="1" si="65">IF(N159&lt;&gt;"",Q159,IF(M159="",0,M159)*10*$D$8+Q159)</f>
        <v>-6.5342173949203257</v>
      </c>
      <c r="P159" s="18">
        <f t="shared" ca="1" si="43"/>
        <v>1022.1999455887615</v>
      </c>
      <c r="Q159" s="18">
        <f t="shared" ref="Q159:Q190" ca="1" si="66">IF(N159="",0,N159)+Q158</f>
        <v>22.199945588761373</v>
      </c>
      <c r="Y159" s="24"/>
      <c r="Z159" s="24"/>
      <c r="AA159" s="24"/>
    </row>
    <row r="160" spans="1:27">
      <c r="A160" s="10">
        <f t="shared" si="53"/>
        <v>130</v>
      </c>
      <c r="B160" s="11">
        <f t="shared" ca="1" si="58"/>
        <v>1.3531692560572794</v>
      </c>
      <c r="C160" s="11">
        <f t="shared" ca="1" si="59"/>
        <v>1.3533692560572794</v>
      </c>
      <c r="D160" s="11">
        <f t="shared" ca="1" si="60"/>
        <v>1.3529692560572795</v>
      </c>
      <c r="E160" s="14">
        <f t="shared" ca="1" si="54"/>
        <v>1.3514216079921726</v>
      </c>
      <c r="F160" s="15">
        <f t="shared" ca="1" si="55"/>
        <v>-17.476480651068549</v>
      </c>
      <c r="G160" s="4" t="str">
        <f t="shared" ca="1" si="61"/>
        <v/>
      </c>
      <c r="H160" s="16">
        <f t="shared" ca="1" si="62"/>
        <v>16</v>
      </c>
      <c r="I160" s="4" t="str">
        <f t="shared" ca="1" si="63"/>
        <v>Short</v>
      </c>
      <c r="J160" s="14">
        <f t="shared" ref="J160:J223" ca="1" si="67">IF(H160=0,"",IF(AND(H159=H160,K159&lt;&gt;"Yes"),J159,IF(K159&lt;&gt;"Yes",(IF(J159="",0,J159)*H159+(H160-H159)*IF(I160="Long",C160,D160))/(H160),IF(I160="Long",C160,D160))))</f>
        <v>1.3511472727138867</v>
      </c>
      <c r="K160" s="17" t="str">
        <f t="shared" ref="K160:K223" ca="1" si="68">IF(H160=0,"",IF(OR(L160&gt;$J$8,AND(L160*10*$D$8*H160&lt;-P160*$J$11,$J$11&gt;0,$J$10&gt;0)),"Yes","No"))</f>
        <v>No</v>
      </c>
      <c r="L160" s="15">
        <f t="shared" ca="1" si="56"/>
        <v>-22.219833433927416</v>
      </c>
      <c r="M160" s="15">
        <f t="shared" ca="1" si="57"/>
        <v>-355.51733494283866</v>
      </c>
      <c r="N160" s="18" t="str">
        <f t="shared" ca="1" si="64"/>
        <v/>
      </c>
      <c r="O160" s="18">
        <f t="shared" ca="1" si="65"/>
        <v>-13.351787905522492</v>
      </c>
      <c r="P160" s="18">
        <f t="shared" ca="1" si="43"/>
        <v>1022.1999455887615</v>
      </c>
      <c r="Q160" s="18">
        <f t="shared" ca="1" si="66"/>
        <v>22.199945588761373</v>
      </c>
      <c r="Y160" s="24"/>
      <c r="Z160" s="24"/>
      <c r="AA160" s="24"/>
    </row>
    <row r="161" spans="1:27">
      <c r="A161" s="10">
        <f t="shared" si="53"/>
        <v>131</v>
      </c>
      <c r="B161" s="11">
        <f t="shared" ca="1" si="58"/>
        <v>1.354522119054596</v>
      </c>
      <c r="C161" s="11">
        <f t="shared" ca="1" si="59"/>
        <v>1.3547221190545959</v>
      </c>
      <c r="D161" s="11">
        <f t="shared" ca="1" si="60"/>
        <v>1.354322119054596</v>
      </c>
      <c r="E161" s="14">
        <f t="shared" ca="1" si="54"/>
        <v>1.3517277874944187</v>
      </c>
      <c r="F161" s="15">
        <f t="shared" ca="1" si="55"/>
        <v>-27.943315601772767</v>
      </c>
      <c r="G161" s="4" t="str">
        <f t="shared" ca="1" si="61"/>
        <v/>
      </c>
      <c r="H161" s="16">
        <f t="shared" ca="1" si="62"/>
        <v>16</v>
      </c>
      <c r="I161" s="4" t="str">
        <f t="shared" ca="1" si="63"/>
        <v>Short</v>
      </c>
      <c r="J161" s="14">
        <f t="shared" ca="1" si="67"/>
        <v>1.3511472727138867</v>
      </c>
      <c r="K161" s="17" t="str">
        <f t="shared" ca="1" si="68"/>
        <v>No</v>
      </c>
      <c r="L161" s="15">
        <f t="shared" ca="1" si="56"/>
        <v>-35.748463407092586</v>
      </c>
      <c r="M161" s="15">
        <f t="shared" ca="1" si="57"/>
        <v>-571.97541451348138</v>
      </c>
      <c r="N161" s="18" t="str">
        <f t="shared" ca="1" si="64"/>
        <v/>
      </c>
      <c r="O161" s="18">
        <f t="shared" ca="1" si="65"/>
        <v>-34.997595862586763</v>
      </c>
      <c r="P161" s="18">
        <f t="shared" ref="P161:P224" ca="1" si="69">P160+IF(N160="",0,N160)</f>
        <v>1022.1999455887615</v>
      </c>
      <c r="Q161" s="18">
        <f t="shared" ca="1" si="66"/>
        <v>22.199945588761373</v>
      </c>
      <c r="Y161" s="24"/>
      <c r="Z161" s="24"/>
      <c r="AA161" s="24"/>
    </row>
    <row r="162" spans="1:27">
      <c r="A162" s="10">
        <f t="shared" si="53"/>
        <v>132</v>
      </c>
      <c r="B162" s="11">
        <f t="shared" ca="1" si="58"/>
        <v>1.3544997050944518</v>
      </c>
      <c r="C162" s="11">
        <f t="shared" ca="1" si="59"/>
        <v>1.3546997050944518</v>
      </c>
      <c r="D162" s="11">
        <f t="shared" ca="1" si="60"/>
        <v>1.3542997050944519</v>
      </c>
      <c r="E162" s="14">
        <f t="shared" ca="1" si="54"/>
        <v>1.3520247911628422</v>
      </c>
      <c r="F162" s="15">
        <f t="shared" ca="1" si="55"/>
        <v>-24.749139316095903</v>
      </c>
      <c r="G162" s="4" t="str">
        <f t="shared" ca="1" si="61"/>
        <v/>
      </c>
      <c r="H162" s="16">
        <f t="shared" ca="1" si="62"/>
        <v>16</v>
      </c>
      <c r="I162" s="4" t="str">
        <f t="shared" ca="1" si="63"/>
        <v>Short</v>
      </c>
      <c r="J162" s="14">
        <f t="shared" ca="1" si="67"/>
        <v>1.3511472727138867</v>
      </c>
      <c r="K162" s="17" t="str">
        <f t="shared" ca="1" si="68"/>
        <v>No</v>
      </c>
      <c r="L162" s="15">
        <f t="shared" ca="1" si="56"/>
        <v>-35.524323805651292</v>
      </c>
      <c r="M162" s="15">
        <f t="shared" ca="1" si="57"/>
        <v>-568.38918089042068</v>
      </c>
      <c r="N162" s="18" t="str">
        <f t="shared" ca="1" si="64"/>
        <v/>
      </c>
      <c r="O162" s="18">
        <f t="shared" ca="1" si="65"/>
        <v>-34.638972500280701</v>
      </c>
      <c r="P162" s="18">
        <f t="shared" ca="1" si="69"/>
        <v>1022.1999455887615</v>
      </c>
      <c r="Q162" s="18">
        <f t="shared" ca="1" si="66"/>
        <v>22.199945588761373</v>
      </c>
      <c r="Y162" s="24"/>
      <c r="Z162" s="24"/>
      <c r="AA162" s="24"/>
    </row>
    <row r="163" spans="1:27">
      <c r="A163" s="10">
        <f t="shared" si="53"/>
        <v>133</v>
      </c>
      <c r="B163" s="11">
        <f t="shared" ca="1" si="58"/>
        <v>1.3531047402955958</v>
      </c>
      <c r="C163" s="11">
        <f t="shared" ca="1" si="59"/>
        <v>1.3533047402955958</v>
      </c>
      <c r="D163" s="11">
        <f t="shared" ca="1" si="60"/>
        <v>1.3529047402955958</v>
      </c>
      <c r="E163" s="14">
        <f t="shared" ca="1" si="54"/>
        <v>1.3521610192218212</v>
      </c>
      <c r="F163" s="15">
        <f t="shared" ca="1" si="55"/>
        <v>-9.4372107377460601</v>
      </c>
      <c r="G163" s="4" t="str">
        <f t="shared" ca="1" si="61"/>
        <v/>
      </c>
      <c r="H163" s="16">
        <f t="shared" ca="1" si="62"/>
        <v>16</v>
      </c>
      <c r="I163" s="4" t="str">
        <f t="shared" ca="1" si="63"/>
        <v>Short</v>
      </c>
      <c r="J163" s="14">
        <f t="shared" ca="1" si="67"/>
        <v>1.3511472727138867</v>
      </c>
      <c r="K163" s="17" t="str">
        <f t="shared" ca="1" si="68"/>
        <v>No</v>
      </c>
      <c r="L163" s="15">
        <f t="shared" ca="1" si="56"/>
        <v>-21.574675817090938</v>
      </c>
      <c r="M163" s="15">
        <f t="shared" ca="1" si="57"/>
        <v>-345.19481307345501</v>
      </c>
      <c r="N163" s="18" t="str">
        <f t="shared" ca="1" si="64"/>
        <v/>
      </c>
      <c r="O163" s="18">
        <f t="shared" ca="1" si="65"/>
        <v>-12.319535718584127</v>
      </c>
      <c r="P163" s="18">
        <f t="shared" ca="1" si="69"/>
        <v>1022.1999455887615</v>
      </c>
      <c r="Q163" s="18">
        <f t="shared" ca="1" si="66"/>
        <v>22.199945588761373</v>
      </c>
      <c r="Y163" s="24"/>
      <c r="Z163" s="24"/>
      <c r="AA163" s="24"/>
    </row>
    <row r="164" spans="1:27">
      <c r="A164" s="10">
        <f t="shared" si="53"/>
        <v>134</v>
      </c>
      <c r="B164" s="11">
        <f t="shared" ca="1" si="58"/>
        <v>1.3542563652010065</v>
      </c>
      <c r="C164" s="11">
        <f t="shared" ca="1" si="59"/>
        <v>1.3544563652010064</v>
      </c>
      <c r="D164" s="11">
        <f t="shared" ca="1" si="60"/>
        <v>1.3540563652010065</v>
      </c>
      <c r="E164" s="14">
        <f t="shared" ca="1" si="54"/>
        <v>1.3525628114220287</v>
      </c>
      <c r="F164" s="15">
        <f t="shared" ca="1" si="55"/>
        <v>-16.9355377897773</v>
      </c>
      <c r="G164" s="4" t="str">
        <f t="shared" ca="1" si="61"/>
        <v/>
      </c>
      <c r="H164" s="16">
        <f t="shared" ca="1" si="62"/>
        <v>16</v>
      </c>
      <c r="I164" s="4" t="str">
        <f t="shared" ca="1" si="63"/>
        <v>Short</v>
      </c>
      <c r="J164" s="14">
        <f t="shared" ca="1" si="67"/>
        <v>1.3511472727138867</v>
      </c>
      <c r="K164" s="17" t="str">
        <f t="shared" ca="1" si="68"/>
        <v>No</v>
      </c>
      <c r="L164" s="15">
        <f t="shared" ca="1" si="56"/>
        <v>-33.090924871197473</v>
      </c>
      <c r="M164" s="15">
        <f t="shared" ca="1" si="57"/>
        <v>-529.45479793915956</v>
      </c>
      <c r="N164" s="18" t="str">
        <f t="shared" ca="1" si="64"/>
        <v/>
      </c>
      <c r="O164" s="18">
        <f t="shared" ca="1" si="65"/>
        <v>-30.745534205154584</v>
      </c>
      <c r="P164" s="18">
        <f t="shared" ca="1" si="69"/>
        <v>1022.1999455887615</v>
      </c>
      <c r="Q164" s="18">
        <f t="shared" ca="1" si="66"/>
        <v>22.199945588761373</v>
      </c>
      <c r="Y164" s="24"/>
      <c r="Z164" s="24"/>
      <c r="AA164" s="24"/>
    </row>
    <row r="165" spans="1:27">
      <c r="A165" s="10">
        <f t="shared" si="53"/>
        <v>135</v>
      </c>
      <c r="B165" s="11">
        <f t="shared" ca="1" si="58"/>
        <v>1.353016443146883</v>
      </c>
      <c r="C165" s="11">
        <f t="shared" ca="1" si="59"/>
        <v>1.3532164431468829</v>
      </c>
      <c r="D165" s="11">
        <f t="shared" ca="1" si="60"/>
        <v>1.352816443146883</v>
      </c>
      <c r="E165" s="14">
        <f t="shared" ca="1" si="54"/>
        <v>1.3528612897860459</v>
      </c>
      <c r="F165" s="15">
        <f t="shared" ca="1" si="55"/>
        <v>-1.5515336083704589</v>
      </c>
      <c r="G165" s="4" t="str">
        <f t="shared" ca="1" si="61"/>
        <v/>
      </c>
      <c r="H165" s="16">
        <f t="shared" ca="1" si="62"/>
        <v>16</v>
      </c>
      <c r="I165" s="4" t="str">
        <f t="shared" ca="1" si="63"/>
        <v>Short</v>
      </c>
      <c r="J165" s="14">
        <f t="shared" ca="1" si="67"/>
        <v>1.3511472727138867</v>
      </c>
      <c r="K165" s="17" t="str">
        <f t="shared" ca="1" si="68"/>
        <v>No</v>
      </c>
      <c r="L165" s="15">
        <f t="shared" ca="1" si="56"/>
        <v>-20.69170432996259</v>
      </c>
      <c r="M165" s="15">
        <f t="shared" ca="1" si="57"/>
        <v>-331.06726927940144</v>
      </c>
      <c r="N165" s="18" t="str">
        <f t="shared" ca="1" si="64"/>
        <v/>
      </c>
      <c r="O165" s="18">
        <f t="shared" ca="1" si="65"/>
        <v>-10.906781339178771</v>
      </c>
      <c r="P165" s="18">
        <f t="shared" ca="1" si="69"/>
        <v>1022.1999455887615</v>
      </c>
      <c r="Q165" s="18">
        <f t="shared" ca="1" si="66"/>
        <v>22.199945588761373</v>
      </c>
      <c r="Y165" s="24"/>
      <c r="Z165" s="24"/>
      <c r="AA165" s="24"/>
    </row>
    <row r="166" spans="1:27">
      <c r="A166" s="10">
        <f t="shared" si="53"/>
        <v>136</v>
      </c>
      <c r="B166" s="11">
        <f t="shared" ca="1" si="58"/>
        <v>1.353599550968192</v>
      </c>
      <c r="C166" s="11">
        <f t="shared" ca="1" si="59"/>
        <v>1.3537995509681919</v>
      </c>
      <c r="D166" s="11">
        <f t="shared" ca="1" si="60"/>
        <v>1.353399550968192</v>
      </c>
      <c r="E166" s="14">
        <f t="shared" ca="1" si="54"/>
        <v>1.3530644249783079</v>
      </c>
      <c r="F166" s="15">
        <f t="shared" ca="1" si="55"/>
        <v>-5.3512598988403326</v>
      </c>
      <c r="G166" s="4" t="str">
        <f t="shared" ca="1" si="61"/>
        <v/>
      </c>
      <c r="H166" s="16">
        <f t="shared" ca="1" si="62"/>
        <v>16</v>
      </c>
      <c r="I166" s="4" t="str">
        <f t="shared" ca="1" si="63"/>
        <v>Short</v>
      </c>
      <c r="J166" s="14">
        <f t="shared" ca="1" si="67"/>
        <v>1.3511472727138867</v>
      </c>
      <c r="K166" s="17" t="str">
        <f t="shared" ca="1" si="68"/>
        <v>No</v>
      </c>
      <c r="L166" s="15">
        <f t="shared" ca="1" si="56"/>
        <v>-26.522782543052514</v>
      </c>
      <c r="M166" s="15">
        <f t="shared" ca="1" si="57"/>
        <v>-424.36452068884023</v>
      </c>
      <c r="N166" s="18" t="str">
        <f t="shared" ca="1" si="64"/>
        <v/>
      </c>
      <c r="O166" s="18">
        <f t="shared" ca="1" si="65"/>
        <v>-20.236506480122657</v>
      </c>
      <c r="P166" s="18">
        <f t="shared" ca="1" si="69"/>
        <v>1022.1999455887615</v>
      </c>
      <c r="Q166" s="18">
        <f t="shared" ca="1" si="66"/>
        <v>22.199945588761373</v>
      </c>
      <c r="Y166" s="24"/>
      <c r="Z166" s="24"/>
      <c r="AA166" s="24"/>
    </row>
    <row r="167" spans="1:27">
      <c r="A167" s="10">
        <f t="shared" si="53"/>
        <v>137</v>
      </c>
      <c r="B167" s="11">
        <f t="shared" ca="1" si="58"/>
        <v>1.3543890411607558</v>
      </c>
      <c r="C167" s="11">
        <f t="shared" ca="1" si="59"/>
        <v>1.3545890411607557</v>
      </c>
      <c r="D167" s="11">
        <f t="shared" ca="1" si="60"/>
        <v>1.3541890411607558</v>
      </c>
      <c r="E167" s="14">
        <f t="shared" ca="1" si="54"/>
        <v>1.3532979279357389</v>
      </c>
      <c r="F167" s="15">
        <f t="shared" ca="1" si="55"/>
        <v>-10.911132250168709</v>
      </c>
      <c r="G167" s="4" t="str">
        <f t="shared" ca="1" si="61"/>
        <v/>
      </c>
      <c r="H167" s="16">
        <f t="shared" ca="1" si="62"/>
        <v>16</v>
      </c>
      <c r="I167" s="4" t="str">
        <f t="shared" ca="1" si="63"/>
        <v>Short</v>
      </c>
      <c r="J167" s="14">
        <f t="shared" ca="1" si="67"/>
        <v>1.3511472727138867</v>
      </c>
      <c r="K167" s="17" t="str">
        <f t="shared" ca="1" si="68"/>
        <v>No</v>
      </c>
      <c r="L167" s="15">
        <f t="shared" ca="1" si="56"/>
        <v>-34.417684468690538</v>
      </c>
      <c r="M167" s="15">
        <f t="shared" ca="1" si="57"/>
        <v>-550.68295149904861</v>
      </c>
      <c r="N167" s="18" t="str">
        <f t="shared" ca="1" si="64"/>
        <v/>
      </c>
      <c r="O167" s="18">
        <f t="shared" ca="1" si="65"/>
        <v>-32.868349561143489</v>
      </c>
      <c r="P167" s="18">
        <f t="shared" ca="1" si="69"/>
        <v>1022.1999455887615</v>
      </c>
      <c r="Q167" s="18">
        <f t="shared" ca="1" si="66"/>
        <v>22.199945588761373</v>
      </c>
      <c r="Y167" s="24"/>
      <c r="Z167" s="24"/>
      <c r="AA167" s="24"/>
    </row>
    <row r="168" spans="1:27">
      <c r="A168" s="10">
        <f t="shared" si="53"/>
        <v>138</v>
      </c>
      <c r="B168" s="11">
        <f t="shared" ca="1" si="58"/>
        <v>1.3533828834628236</v>
      </c>
      <c r="C168" s="11">
        <f t="shared" ca="1" si="59"/>
        <v>1.3535828834628236</v>
      </c>
      <c r="D168" s="11">
        <f t="shared" ca="1" si="60"/>
        <v>1.3531828834628237</v>
      </c>
      <c r="E168" s="14">
        <f t="shared" ca="1" si="54"/>
        <v>1.353376627639121</v>
      </c>
      <c r="F168" s="15">
        <f t="shared" ca="1" si="55"/>
        <v>-6.2558237026166807E-2</v>
      </c>
      <c r="G168" s="4" t="str">
        <f t="shared" ca="1" si="61"/>
        <v/>
      </c>
      <c r="H168" s="16">
        <f t="shared" ca="1" si="62"/>
        <v>16</v>
      </c>
      <c r="I168" s="4" t="str">
        <f t="shared" ca="1" si="63"/>
        <v>Short</v>
      </c>
      <c r="J168" s="14">
        <f t="shared" ca="1" si="67"/>
        <v>1.3511472727138867</v>
      </c>
      <c r="K168" s="17" t="str">
        <f t="shared" ca="1" si="68"/>
        <v>No</v>
      </c>
      <c r="L168" s="15">
        <f t="shared" ca="1" si="56"/>
        <v>-24.35610748936945</v>
      </c>
      <c r="M168" s="15">
        <f t="shared" ca="1" si="57"/>
        <v>-389.69771982991119</v>
      </c>
      <c r="N168" s="18" t="str">
        <f t="shared" ca="1" si="64"/>
        <v/>
      </c>
      <c r="O168" s="18">
        <f t="shared" ca="1" si="65"/>
        <v>-16.769826394229746</v>
      </c>
      <c r="P168" s="18">
        <f t="shared" ca="1" si="69"/>
        <v>1022.1999455887615</v>
      </c>
      <c r="Q168" s="18">
        <f t="shared" ca="1" si="66"/>
        <v>22.199945588761373</v>
      </c>
      <c r="Y168" s="24"/>
      <c r="Z168" s="24"/>
      <c r="AA168" s="24"/>
    </row>
    <row r="169" spans="1:27">
      <c r="A169" s="10">
        <f t="shared" si="53"/>
        <v>139</v>
      </c>
      <c r="B169" s="11">
        <f t="shared" ca="1" si="58"/>
        <v>1.3522497397115021</v>
      </c>
      <c r="C169" s="11">
        <f t="shared" ca="1" si="59"/>
        <v>1.3524497397115021</v>
      </c>
      <c r="D169" s="11">
        <f t="shared" ca="1" si="60"/>
        <v>1.3520497397115021</v>
      </c>
      <c r="E169" s="14">
        <f t="shared" ca="1" si="54"/>
        <v>1.3533716194936083</v>
      </c>
      <c r="F169" s="15">
        <f t="shared" ca="1" si="55"/>
        <v>11.218797821062054</v>
      </c>
      <c r="G169" s="4" t="str">
        <f t="shared" ca="1" si="61"/>
        <v/>
      </c>
      <c r="H169" s="16">
        <f t="shared" ca="1" si="62"/>
        <v>16</v>
      </c>
      <c r="I169" s="4" t="str">
        <f t="shared" ca="1" si="63"/>
        <v>Short</v>
      </c>
      <c r="J169" s="14">
        <f t="shared" ca="1" si="67"/>
        <v>1.3511472727138867</v>
      </c>
      <c r="K169" s="17" t="str">
        <f t="shared" ca="1" si="68"/>
        <v>No</v>
      </c>
      <c r="L169" s="15">
        <f t="shared" ca="1" si="56"/>
        <v>-13.024669976153813</v>
      </c>
      <c r="M169" s="15">
        <f t="shared" ca="1" si="57"/>
        <v>-208.39471961846101</v>
      </c>
      <c r="N169" s="18" t="str">
        <f t="shared" ca="1" si="64"/>
        <v/>
      </c>
      <c r="O169" s="18">
        <f t="shared" ca="1" si="65"/>
        <v>1.3604736269152724</v>
      </c>
      <c r="P169" s="18">
        <f t="shared" ca="1" si="69"/>
        <v>1022.1999455887615</v>
      </c>
      <c r="Q169" s="18">
        <f t="shared" ca="1" si="66"/>
        <v>22.199945588761373</v>
      </c>
      <c r="Y169" s="24"/>
      <c r="Z169" s="24"/>
      <c r="AA169" s="24"/>
    </row>
    <row r="170" spans="1:27">
      <c r="A170" s="10">
        <f t="shared" si="53"/>
        <v>140</v>
      </c>
      <c r="B170" s="11">
        <f t="shared" ca="1" si="58"/>
        <v>1.3511458164042793</v>
      </c>
      <c r="C170" s="11">
        <f t="shared" ca="1" si="59"/>
        <v>1.3513458164042793</v>
      </c>
      <c r="D170" s="11">
        <f t="shared" ca="1" si="60"/>
        <v>1.3509458164042794</v>
      </c>
      <c r="E170" s="14">
        <f t="shared" ca="1" si="54"/>
        <v>1.3532407997986051</v>
      </c>
      <c r="F170" s="15">
        <f t="shared" ca="1" si="55"/>
        <v>20.94983394325789</v>
      </c>
      <c r="G170" s="4" t="str">
        <f t="shared" ca="1" si="61"/>
        <v/>
      </c>
      <c r="H170" s="16">
        <f t="shared" ca="1" si="62"/>
        <v>16</v>
      </c>
      <c r="I170" s="4" t="str">
        <f t="shared" ca="1" si="63"/>
        <v>Short</v>
      </c>
      <c r="J170" s="14">
        <f t="shared" ca="1" si="67"/>
        <v>1.3511472727138867</v>
      </c>
      <c r="K170" s="17" t="str">
        <f t="shared" ca="1" si="68"/>
        <v>No</v>
      </c>
      <c r="L170" s="15">
        <f t="shared" ca="1" si="56"/>
        <v>-1.9854369039262743</v>
      </c>
      <c r="M170" s="15">
        <f t="shared" ca="1" si="57"/>
        <v>-31.766990462820388</v>
      </c>
      <c r="N170" s="18" t="str">
        <f t="shared" ca="1" si="64"/>
        <v/>
      </c>
      <c r="O170" s="18">
        <f t="shared" ca="1" si="65"/>
        <v>19.023246542479335</v>
      </c>
      <c r="P170" s="18">
        <f t="shared" ca="1" si="69"/>
        <v>1022.1999455887615</v>
      </c>
      <c r="Q170" s="18">
        <f t="shared" ca="1" si="66"/>
        <v>22.199945588761373</v>
      </c>
      <c r="Y170" s="24"/>
      <c r="Z170" s="24"/>
      <c r="AA170" s="24"/>
    </row>
    <row r="171" spans="1:27">
      <c r="A171" s="10">
        <f t="shared" si="53"/>
        <v>141</v>
      </c>
      <c r="B171" s="11">
        <f t="shared" ca="1" si="58"/>
        <v>1.3498427130870163</v>
      </c>
      <c r="C171" s="11">
        <f t="shared" ca="1" si="59"/>
        <v>1.3500427130870163</v>
      </c>
      <c r="D171" s="11">
        <f t="shared" ca="1" si="60"/>
        <v>1.3496427130870163</v>
      </c>
      <c r="E171" s="14">
        <f t="shared" ca="1" si="54"/>
        <v>1.3530079978073568</v>
      </c>
      <c r="F171" s="15">
        <f t="shared" ca="1" si="55"/>
        <v>31.652847203404999</v>
      </c>
      <c r="G171" s="4" t="str">
        <f t="shared" ca="1" si="61"/>
        <v/>
      </c>
      <c r="H171" s="16">
        <f t="shared" ca="1" si="62"/>
        <v>16</v>
      </c>
      <c r="I171" s="4" t="str">
        <f t="shared" ca="1" si="63"/>
        <v>Short</v>
      </c>
      <c r="J171" s="14">
        <f t="shared" ca="1" si="67"/>
        <v>1.3511472727138867</v>
      </c>
      <c r="K171" s="17" t="str">
        <f t="shared" ca="1" si="68"/>
        <v>Yes</v>
      </c>
      <c r="L171" s="15">
        <f t="shared" ca="1" si="56"/>
        <v>11.045596268703939</v>
      </c>
      <c r="M171" s="15">
        <f t="shared" ca="1" si="57"/>
        <v>176.72954029926302</v>
      </c>
      <c r="N171" s="18">
        <f t="shared" ca="1" si="64"/>
        <v>17.672954029926302</v>
      </c>
      <c r="O171" s="18">
        <f t="shared" ca="1" si="65"/>
        <v>39.872899618687676</v>
      </c>
      <c r="P171" s="18">
        <f t="shared" ca="1" si="69"/>
        <v>1022.1999455887615</v>
      </c>
      <c r="Q171" s="18">
        <f t="shared" ca="1" si="66"/>
        <v>39.872899618687676</v>
      </c>
      <c r="Y171" s="24"/>
      <c r="Z171" s="24"/>
      <c r="AA171" s="24"/>
    </row>
    <row r="172" spans="1:27">
      <c r="A172" s="10">
        <f t="shared" si="53"/>
        <v>142</v>
      </c>
      <c r="B172" s="11">
        <f t="shared" ca="1" si="58"/>
        <v>1.3483161809527393</v>
      </c>
      <c r="C172" s="11">
        <f t="shared" ca="1" si="59"/>
        <v>1.3485161809527393</v>
      </c>
      <c r="D172" s="11">
        <f t="shared" ca="1" si="60"/>
        <v>1.3481161809527393</v>
      </c>
      <c r="E172" s="14">
        <f t="shared" ca="1" si="54"/>
        <v>1.3527465967309811</v>
      </c>
      <c r="F172" s="15">
        <f t="shared" ca="1" si="55"/>
        <v>44.304157782417697</v>
      </c>
      <c r="G172" s="4" t="str">
        <f t="shared" ca="1" si="61"/>
        <v>Buy</v>
      </c>
      <c r="H172" s="16">
        <f t="shared" ca="1" si="62"/>
        <v>1</v>
      </c>
      <c r="I172" s="4" t="str">
        <f t="shared" ca="1" si="63"/>
        <v>Long</v>
      </c>
      <c r="J172" s="14">
        <f t="shared" ca="1" si="67"/>
        <v>1.3485161809527393</v>
      </c>
      <c r="K172" s="17" t="str">
        <f t="shared" ca="1" si="68"/>
        <v>No</v>
      </c>
      <c r="L172" s="15">
        <f t="shared" ca="1" si="56"/>
        <v>-3.9999999999995595</v>
      </c>
      <c r="M172" s="15">
        <f t="shared" ca="1" si="57"/>
        <v>-3.9999999999995595</v>
      </c>
      <c r="N172" s="18" t="str">
        <f t="shared" ca="1" si="64"/>
        <v/>
      </c>
      <c r="O172" s="18">
        <f t="shared" ca="1" si="65"/>
        <v>39.47289961868772</v>
      </c>
      <c r="P172" s="18">
        <f t="shared" ca="1" si="69"/>
        <v>1039.8728996186878</v>
      </c>
      <c r="Q172" s="18">
        <f t="shared" ca="1" si="66"/>
        <v>39.872899618687676</v>
      </c>
      <c r="Y172" s="24"/>
      <c r="Z172" s="24"/>
      <c r="AA172" s="24"/>
    </row>
    <row r="173" spans="1:27">
      <c r="A173" s="10">
        <f t="shared" si="53"/>
        <v>143</v>
      </c>
      <c r="B173" s="11">
        <f t="shared" ca="1" si="58"/>
        <v>1.3495072937050645</v>
      </c>
      <c r="C173" s="11">
        <f t="shared" ca="1" si="59"/>
        <v>1.3497072937050645</v>
      </c>
      <c r="D173" s="11">
        <f t="shared" ca="1" si="60"/>
        <v>1.3493072937050645</v>
      </c>
      <c r="E173" s="14">
        <f t="shared" ca="1" si="54"/>
        <v>1.3525163337468367</v>
      </c>
      <c r="F173" s="15">
        <f t="shared" ca="1" si="55"/>
        <v>30.090400417721597</v>
      </c>
      <c r="G173" s="4" t="str">
        <f t="shared" ca="1" si="61"/>
        <v/>
      </c>
      <c r="H173" s="16">
        <f t="shared" ca="1" si="62"/>
        <v>1</v>
      </c>
      <c r="I173" s="4" t="str">
        <f t="shared" ca="1" si="63"/>
        <v>Long</v>
      </c>
      <c r="J173" s="14">
        <f t="shared" ca="1" si="67"/>
        <v>1.3485161809527393</v>
      </c>
      <c r="K173" s="17" t="str">
        <f t="shared" ca="1" si="68"/>
        <v>No</v>
      </c>
      <c r="L173" s="15">
        <f t="shared" ca="1" si="56"/>
        <v>7.9111275232524036</v>
      </c>
      <c r="M173" s="15">
        <f t="shared" ca="1" si="57"/>
        <v>7.9111275232524036</v>
      </c>
      <c r="N173" s="18" t="str">
        <f t="shared" ca="1" si="64"/>
        <v/>
      </c>
      <c r="O173" s="18">
        <f t="shared" ca="1" si="65"/>
        <v>40.664012371012916</v>
      </c>
      <c r="P173" s="18">
        <f t="shared" ca="1" si="69"/>
        <v>1039.8728996186878</v>
      </c>
      <c r="Q173" s="18">
        <f t="shared" ca="1" si="66"/>
        <v>39.872899618687676</v>
      </c>
      <c r="Y173" s="24"/>
      <c r="Z173" s="24"/>
      <c r="AA173" s="24"/>
    </row>
    <row r="174" spans="1:27">
      <c r="A174" s="10">
        <f t="shared" si="53"/>
        <v>144</v>
      </c>
      <c r="B174" s="11">
        <f t="shared" ca="1" si="58"/>
        <v>1.3490643023865376</v>
      </c>
      <c r="C174" s="11">
        <f t="shared" ca="1" si="59"/>
        <v>1.3492643023865376</v>
      </c>
      <c r="D174" s="11">
        <f t="shared" ca="1" si="60"/>
        <v>1.3488643023865377</v>
      </c>
      <c r="E174" s="14">
        <f t="shared" ca="1" si="54"/>
        <v>1.3522710767125814</v>
      </c>
      <c r="F174" s="15">
        <f t="shared" ca="1" si="55"/>
        <v>32.067743260437709</v>
      </c>
      <c r="G174" s="4" t="str">
        <f t="shared" ca="1" si="61"/>
        <v/>
      </c>
      <c r="H174" s="16">
        <f t="shared" ca="1" si="62"/>
        <v>1</v>
      </c>
      <c r="I174" s="4" t="str">
        <f t="shared" ca="1" si="63"/>
        <v>Long</v>
      </c>
      <c r="J174" s="14">
        <f t="shared" ca="1" si="67"/>
        <v>1.3485161809527393</v>
      </c>
      <c r="K174" s="17" t="str">
        <f t="shared" ca="1" si="68"/>
        <v>No</v>
      </c>
      <c r="L174" s="15">
        <f t="shared" ca="1" si="56"/>
        <v>3.4812143379836513</v>
      </c>
      <c r="M174" s="15">
        <f t="shared" ca="1" si="57"/>
        <v>3.4812143379836513</v>
      </c>
      <c r="N174" s="18" t="str">
        <f t="shared" ca="1" si="64"/>
        <v/>
      </c>
      <c r="O174" s="18">
        <f t="shared" ca="1" si="65"/>
        <v>40.221021052486037</v>
      </c>
      <c r="P174" s="18">
        <f t="shared" ca="1" si="69"/>
        <v>1039.8728996186878</v>
      </c>
      <c r="Q174" s="18">
        <f t="shared" ca="1" si="66"/>
        <v>39.872899618687676</v>
      </c>
      <c r="Y174" s="24"/>
      <c r="Z174" s="24"/>
      <c r="AA174" s="24"/>
    </row>
    <row r="175" spans="1:27">
      <c r="A175" s="10">
        <f t="shared" si="53"/>
        <v>145</v>
      </c>
      <c r="B175" s="11">
        <f t="shared" ca="1" si="58"/>
        <v>1.3490105402674117</v>
      </c>
      <c r="C175" s="11">
        <f t="shared" ca="1" si="59"/>
        <v>1.3492105402674117</v>
      </c>
      <c r="D175" s="11">
        <f t="shared" ca="1" si="60"/>
        <v>1.3488105402674118</v>
      </c>
      <c r="E175" s="14">
        <f t="shared" ca="1" si="54"/>
        <v>1.3519938289932569</v>
      </c>
      <c r="F175" s="15">
        <f t="shared" ca="1" si="55"/>
        <v>29.832887258451901</v>
      </c>
      <c r="G175" s="4" t="str">
        <f t="shared" ca="1" si="61"/>
        <v/>
      </c>
      <c r="H175" s="16">
        <f t="shared" ca="1" si="62"/>
        <v>1</v>
      </c>
      <c r="I175" s="4" t="str">
        <f t="shared" ca="1" si="63"/>
        <v>Long</v>
      </c>
      <c r="J175" s="14">
        <f t="shared" ca="1" si="67"/>
        <v>1.3485161809527393</v>
      </c>
      <c r="K175" s="17" t="str">
        <f t="shared" ca="1" si="68"/>
        <v>No</v>
      </c>
      <c r="L175" s="15">
        <f t="shared" ca="1" si="56"/>
        <v>2.9435931467247656</v>
      </c>
      <c r="M175" s="15">
        <f t="shared" ca="1" si="57"/>
        <v>2.9435931467247656</v>
      </c>
      <c r="N175" s="18" t="str">
        <f t="shared" ca="1" si="64"/>
        <v/>
      </c>
      <c r="O175" s="18">
        <f t="shared" ca="1" si="65"/>
        <v>40.167258933360152</v>
      </c>
      <c r="P175" s="18">
        <f t="shared" ca="1" si="69"/>
        <v>1039.8728996186878</v>
      </c>
      <c r="Q175" s="18">
        <f t="shared" ca="1" si="66"/>
        <v>39.872899618687676</v>
      </c>
      <c r="Y175" s="24"/>
      <c r="Z175" s="24"/>
      <c r="AA175" s="24"/>
    </row>
    <row r="176" spans="1:27">
      <c r="A176" s="10">
        <f t="shared" si="53"/>
        <v>146</v>
      </c>
      <c r="B176" s="11">
        <f t="shared" ca="1" si="58"/>
        <v>1.3499544838515429</v>
      </c>
      <c r="C176" s="11">
        <f t="shared" ca="1" si="59"/>
        <v>1.3501544838515429</v>
      </c>
      <c r="D176" s="11">
        <f t="shared" ca="1" si="60"/>
        <v>1.349754483851543</v>
      </c>
      <c r="E176" s="14">
        <f t="shared" ca="1" si="54"/>
        <v>1.35168931997972</v>
      </c>
      <c r="F176" s="15">
        <f t="shared" ca="1" si="55"/>
        <v>17.348361281770419</v>
      </c>
      <c r="G176" s="4" t="str">
        <f t="shared" ca="1" si="61"/>
        <v/>
      </c>
      <c r="H176" s="16">
        <f t="shared" ca="1" si="62"/>
        <v>1</v>
      </c>
      <c r="I176" s="4" t="str">
        <f t="shared" ca="1" si="63"/>
        <v>Long</v>
      </c>
      <c r="J176" s="14">
        <f t="shared" ca="1" si="67"/>
        <v>1.3485161809527393</v>
      </c>
      <c r="K176" s="17" t="str">
        <f t="shared" ca="1" si="68"/>
        <v>Yes</v>
      </c>
      <c r="L176" s="15">
        <f t="shared" ca="1" si="56"/>
        <v>12.383028988036671</v>
      </c>
      <c r="M176" s="15">
        <f t="shared" ca="1" si="57"/>
        <v>12.383028988036671</v>
      </c>
      <c r="N176" s="18">
        <f t="shared" ca="1" si="64"/>
        <v>1.2383028988036671</v>
      </c>
      <c r="O176" s="18">
        <f t="shared" ca="1" si="65"/>
        <v>41.111202517491343</v>
      </c>
      <c r="P176" s="18">
        <f t="shared" ca="1" si="69"/>
        <v>1039.8728996186878</v>
      </c>
      <c r="Q176" s="18">
        <f t="shared" ca="1" si="66"/>
        <v>41.111202517491343</v>
      </c>
      <c r="Y176" s="24"/>
      <c r="Z176" s="24"/>
      <c r="AA176" s="24"/>
    </row>
    <row r="177" spans="1:27">
      <c r="A177" s="10">
        <f t="shared" si="53"/>
        <v>147</v>
      </c>
      <c r="B177" s="11">
        <f t="shared" ca="1" si="58"/>
        <v>1.3499922516518343</v>
      </c>
      <c r="C177" s="11">
        <f t="shared" ca="1" si="59"/>
        <v>1.3501922516518343</v>
      </c>
      <c r="D177" s="11">
        <f t="shared" ca="1" si="60"/>
        <v>1.3497922516518344</v>
      </c>
      <c r="E177" s="14">
        <f t="shared" ca="1" si="54"/>
        <v>1.3513888230835458</v>
      </c>
      <c r="F177" s="15">
        <f t="shared" ca="1" si="55"/>
        <v>13.965714317114575</v>
      </c>
      <c r="G177" s="4" t="str">
        <f t="shared" ca="1" si="61"/>
        <v>Buy</v>
      </c>
      <c r="H177" s="16">
        <f t="shared" ca="1" si="62"/>
        <v>1</v>
      </c>
      <c r="I177" s="4" t="str">
        <f t="shared" ca="1" si="63"/>
        <v>Long</v>
      </c>
      <c r="J177" s="14">
        <f t="shared" ca="1" si="67"/>
        <v>1.3501922516518343</v>
      </c>
      <c r="K177" s="17" t="str">
        <f t="shared" ca="1" si="68"/>
        <v>No</v>
      </c>
      <c r="L177" s="15">
        <f t="shared" ca="1" si="56"/>
        <v>-3.9999999999995595</v>
      </c>
      <c r="M177" s="15">
        <f t="shared" ca="1" si="57"/>
        <v>-3.9999999999995595</v>
      </c>
      <c r="N177" s="18" t="str">
        <f t="shared" ca="1" si="64"/>
        <v/>
      </c>
      <c r="O177" s="18">
        <f t="shared" ca="1" si="65"/>
        <v>40.711202517491387</v>
      </c>
      <c r="P177" s="18">
        <f t="shared" ca="1" si="69"/>
        <v>1041.1112025174914</v>
      </c>
      <c r="Q177" s="18">
        <f t="shared" ca="1" si="66"/>
        <v>41.111202517491343</v>
      </c>
      <c r="Y177" s="24"/>
      <c r="Z177" s="24"/>
      <c r="AA177" s="24"/>
    </row>
    <row r="178" spans="1:27">
      <c r="A178" s="10">
        <f t="shared" si="53"/>
        <v>148</v>
      </c>
      <c r="B178" s="11">
        <f t="shared" ca="1" si="58"/>
        <v>1.3512218556712889</v>
      </c>
      <c r="C178" s="11">
        <f t="shared" ca="1" si="59"/>
        <v>1.3514218556712889</v>
      </c>
      <c r="D178" s="11">
        <f t="shared" ca="1" si="60"/>
        <v>1.351021855671289</v>
      </c>
      <c r="E178" s="14">
        <f t="shared" ca="1" si="54"/>
        <v>1.3512632974419252</v>
      </c>
      <c r="F178" s="15">
        <f t="shared" ca="1" si="55"/>
        <v>0.41441770636252429</v>
      </c>
      <c r="G178" s="4" t="str">
        <f t="shared" ca="1" si="61"/>
        <v/>
      </c>
      <c r="H178" s="16">
        <f t="shared" ca="1" si="62"/>
        <v>1</v>
      </c>
      <c r="I178" s="4" t="str">
        <f t="shared" ca="1" si="63"/>
        <v>Long</v>
      </c>
      <c r="J178" s="14">
        <f t="shared" ca="1" si="67"/>
        <v>1.3501922516518343</v>
      </c>
      <c r="K178" s="17" t="str">
        <f t="shared" ca="1" si="68"/>
        <v>No</v>
      </c>
      <c r="L178" s="15">
        <f t="shared" ca="1" si="56"/>
        <v>8.296040194546439</v>
      </c>
      <c r="M178" s="15">
        <f t="shared" ca="1" si="57"/>
        <v>8.296040194546439</v>
      </c>
      <c r="N178" s="18" t="str">
        <f t="shared" ca="1" si="64"/>
        <v/>
      </c>
      <c r="O178" s="18">
        <f t="shared" ca="1" si="65"/>
        <v>41.940806536945985</v>
      </c>
      <c r="P178" s="18">
        <f t="shared" ca="1" si="69"/>
        <v>1041.1112025174914</v>
      </c>
      <c r="Q178" s="18">
        <f t="shared" ca="1" si="66"/>
        <v>41.111202517491343</v>
      </c>
      <c r="Y178" s="24"/>
      <c r="Z178" s="24"/>
      <c r="AA178" s="24"/>
    </row>
    <row r="179" spans="1:27">
      <c r="A179" s="10">
        <f t="shared" si="53"/>
        <v>149</v>
      </c>
      <c r="B179" s="11">
        <f t="shared" ca="1" si="58"/>
        <v>1.3477302922834158</v>
      </c>
      <c r="C179" s="11">
        <f t="shared" ca="1" si="59"/>
        <v>1.3479302922834158</v>
      </c>
      <c r="D179" s="11">
        <f t="shared" ca="1" si="60"/>
        <v>1.3475302922834158</v>
      </c>
      <c r="E179" s="14">
        <f t="shared" ca="1" si="54"/>
        <v>1.3508282259140856</v>
      </c>
      <c r="F179" s="15">
        <f t="shared" ca="1" si="55"/>
        <v>30.979336306697913</v>
      </c>
      <c r="G179" s="4" t="str">
        <f t="shared" ca="1" si="61"/>
        <v/>
      </c>
      <c r="H179" s="16">
        <f t="shared" ca="1" si="62"/>
        <v>1</v>
      </c>
      <c r="I179" s="4" t="str">
        <f t="shared" ca="1" si="63"/>
        <v>Long</v>
      </c>
      <c r="J179" s="14">
        <f t="shared" ca="1" si="67"/>
        <v>1.3501922516518343</v>
      </c>
      <c r="K179" s="17" t="str">
        <f t="shared" ca="1" si="68"/>
        <v>No</v>
      </c>
      <c r="L179" s="15">
        <f t="shared" ca="1" si="56"/>
        <v>-26.619593684185094</v>
      </c>
      <c r="M179" s="15">
        <f t="shared" ca="1" si="57"/>
        <v>-26.619593684185094</v>
      </c>
      <c r="N179" s="18" t="str">
        <f t="shared" ca="1" si="64"/>
        <v/>
      </c>
      <c r="O179" s="18">
        <f t="shared" ca="1" si="65"/>
        <v>38.449243149072835</v>
      </c>
      <c r="P179" s="18">
        <f t="shared" ca="1" si="69"/>
        <v>1041.1112025174914</v>
      </c>
      <c r="Q179" s="18">
        <f t="shared" ca="1" si="66"/>
        <v>41.111202517491343</v>
      </c>
      <c r="Y179" s="24"/>
      <c r="Z179" s="24"/>
      <c r="AA179" s="24"/>
    </row>
    <row r="180" spans="1:27">
      <c r="A180" s="10">
        <f t="shared" si="53"/>
        <v>150</v>
      </c>
      <c r="B180" s="11">
        <f t="shared" ca="1" si="58"/>
        <v>1.3466976089527061</v>
      </c>
      <c r="C180" s="11">
        <f t="shared" ca="1" si="59"/>
        <v>1.346897608952706</v>
      </c>
      <c r="D180" s="11">
        <f t="shared" ca="1" si="60"/>
        <v>1.3464976089527061</v>
      </c>
      <c r="E180" s="14">
        <f t="shared" ca="1" si="54"/>
        <v>1.3504069703011405</v>
      </c>
      <c r="F180" s="15">
        <f t="shared" ca="1" si="55"/>
        <v>37.093613484344701</v>
      </c>
      <c r="G180" s="4" t="str">
        <f t="shared" ca="1" si="61"/>
        <v/>
      </c>
      <c r="H180" s="16">
        <f t="shared" ca="1" si="62"/>
        <v>1</v>
      </c>
      <c r="I180" s="4" t="str">
        <f t="shared" ca="1" si="63"/>
        <v>Long</v>
      </c>
      <c r="J180" s="14">
        <f t="shared" ca="1" si="67"/>
        <v>1.3501922516518343</v>
      </c>
      <c r="K180" s="17" t="str">
        <f t="shared" ca="1" si="68"/>
        <v>No</v>
      </c>
      <c r="L180" s="15">
        <f t="shared" ca="1" si="56"/>
        <v>-36.946426991282252</v>
      </c>
      <c r="M180" s="15">
        <f t="shared" ca="1" si="57"/>
        <v>-36.946426991282252</v>
      </c>
      <c r="N180" s="18" t="str">
        <f t="shared" ca="1" si="64"/>
        <v/>
      </c>
      <c r="O180" s="18">
        <f t="shared" ca="1" si="65"/>
        <v>37.416559818363119</v>
      </c>
      <c r="P180" s="18">
        <f t="shared" ca="1" si="69"/>
        <v>1041.1112025174914</v>
      </c>
      <c r="Q180" s="18">
        <f t="shared" ca="1" si="66"/>
        <v>41.111202517491343</v>
      </c>
      <c r="Y180" s="24"/>
      <c r="Z180" s="24"/>
      <c r="AA180" s="24"/>
    </row>
    <row r="181" spans="1:27">
      <c r="A181" s="10">
        <f t="shared" si="53"/>
        <v>151</v>
      </c>
      <c r="B181" s="11">
        <f t="shared" ca="1" si="58"/>
        <v>1.3469284232716809</v>
      </c>
      <c r="C181" s="11">
        <f t="shared" ca="1" si="59"/>
        <v>1.3471284232716809</v>
      </c>
      <c r="D181" s="11">
        <f t="shared" ca="1" si="60"/>
        <v>1.346728423271681</v>
      </c>
      <c r="E181" s="14">
        <f t="shared" ca="1" si="54"/>
        <v>1.3499622284547066</v>
      </c>
      <c r="F181" s="15">
        <f t="shared" ca="1" si="55"/>
        <v>30.338051830256507</v>
      </c>
      <c r="G181" s="4" t="str">
        <f t="shared" ca="1" si="61"/>
        <v/>
      </c>
      <c r="H181" s="16">
        <f t="shared" ca="1" si="62"/>
        <v>1</v>
      </c>
      <c r="I181" s="4" t="str">
        <f t="shared" ca="1" si="63"/>
        <v>Long</v>
      </c>
      <c r="J181" s="14">
        <f t="shared" ca="1" si="67"/>
        <v>1.3501922516518343</v>
      </c>
      <c r="K181" s="17" t="str">
        <f t="shared" ca="1" si="68"/>
        <v>No</v>
      </c>
      <c r="L181" s="15">
        <f t="shared" ca="1" si="56"/>
        <v>-34.638283801533554</v>
      </c>
      <c r="M181" s="15">
        <f t="shared" ca="1" si="57"/>
        <v>-34.638283801533554</v>
      </c>
      <c r="N181" s="18" t="str">
        <f t="shared" ca="1" si="64"/>
        <v/>
      </c>
      <c r="O181" s="18">
        <f t="shared" ca="1" si="65"/>
        <v>37.647374137337991</v>
      </c>
      <c r="P181" s="18">
        <f t="shared" ca="1" si="69"/>
        <v>1041.1112025174914</v>
      </c>
      <c r="Q181" s="18">
        <f t="shared" ca="1" si="66"/>
        <v>41.111202517491343</v>
      </c>
      <c r="Y181" s="24"/>
      <c r="Z181" s="24"/>
      <c r="AA181" s="24"/>
    </row>
    <row r="182" spans="1:27">
      <c r="A182" s="10">
        <f t="shared" si="53"/>
        <v>152</v>
      </c>
      <c r="B182" s="11">
        <f t="shared" ca="1" si="58"/>
        <v>1.3478235556753209</v>
      </c>
      <c r="C182" s="11">
        <f t="shared" ca="1" si="59"/>
        <v>1.3480235556753208</v>
      </c>
      <c r="D182" s="11">
        <f t="shared" ca="1" si="60"/>
        <v>1.3476235556753209</v>
      </c>
      <c r="E182" s="14">
        <f t="shared" ca="1" si="54"/>
        <v>1.3495245294223441</v>
      </c>
      <c r="F182" s="15">
        <f t="shared" ca="1" si="55"/>
        <v>17.009737470232711</v>
      </c>
      <c r="G182" s="4" t="str">
        <f t="shared" ca="1" si="61"/>
        <v/>
      </c>
      <c r="H182" s="16">
        <f t="shared" ca="1" si="62"/>
        <v>1</v>
      </c>
      <c r="I182" s="4" t="str">
        <f t="shared" ca="1" si="63"/>
        <v>Long</v>
      </c>
      <c r="J182" s="14">
        <f t="shared" ca="1" si="67"/>
        <v>1.3501922516518343</v>
      </c>
      <c r="K182" s="17" t="str">
        <f t="shared" ca="1" si="68"/>
        <v>No</v>
      </c>
      <c r="L182" s="15">
        <f t="shared" ca="1" si="56"/>
        <v>-25.686959765134354</v>
      </c>
      <c r="M182" s="15">
        <f t="shared" ca="1" si="57"/>
        <v>-25.686959765134354</v>
      </c>
      <c r="N182" s="18" t="str">
        <f t="shared" ca="1" si="64"/>
        <v/>
      </c>
      <c r="O182" s="18">
        <f t="shared" ca="1" si="65"/>
        <v>38.542506540977911</v>
      </c>
      <c r="P182" s="18">
        <f t="shared" ca="1" si="69"/>
        <v>1041.1112025174914</v>
      </c>
      <c r="Q182" s="18">
        <f t="shared" ca="1" si="66"/>
        <v>41.111202517491343</v>
      </c>
      <c r="Y182" s="24"/>
      <c r="Z182" s="24"/>
      <c r="AA182" s="24"/>
    </row>
    <row r="183" spans="1:27">
      <c r="A183" s="10">
        <f t="shared" si="53"/>
        <v>153</v>
      </c>
      <c r="B183" s="11">
        <f t="shared" ca="1" si="58"/>
        <v>1.3480800282329828</v>
      </c>
      <c r="C183" s="11">
        <f t="shared" ca="1" si="59"/>
        <v>1.3482800282329828</v>
      </c>
      <c r="D183" s="11">
        <f t="shared" ca="1" si="60"/>
        <v>1.3478800282329828</v>
      </c>
      <c r="E183" s="14">
        <f t="shared" ca="1" si="54"/>
        <v>1.349171005740355</v>
      </c>
      <c r="F183" s="15">
        <f t="shared" ca="1" si="55"/>
        <v>10.909775073721928</v>
      </c>
      <c r="G183" s="4" t="str">
        <f t="shared" ca="1" si="61"/>
        <v/>
      </c>
      <c r="H183" s="16">
        <f t="shared" ca="1" si="62"/>
        <v>1</v>
      </c>
      <c r="I183" s="4" t="str">
        <f t="shared" ca="1" si="63"/>
        <v>Long</v>
      </c>
      <c r="J183" s="14">
        <f t="shared" ca="1" si="67"/>
        <v>1.3501922516518343</v>
      </c>
      <c r="K183" s="17" t="str">
        <f t="shared" ca="1" si="68"/>
        <v>No</v>
      </c>
      <c r="L183" s="15">
        <f t="shared" ca="1" si="56"/>
        <v>-23.122234188515112</v>
      </c>
      <c r="M183" s="15">
        <f t="shared" ca="1" si="57"/>
        <v>-23.122234188515112</v>
      </c>
      <c r="N183" s="18" t="str">
        <f t="shared" ca="1" si="64"/>
        <v/>
      </c>
      <c r="O183" s="18">
        <f t="shared" ca="1" si="65"/>
        <v>38.798979098639833</v>
      </c>
      <c r="P183" s="18">
        <f t="shared" ca="1" si="69"/>
        <v>1041.1112025174914</v>
      </c>
      <c r="Q183" s="18">
        <f t="shared" ca="1" si="66"/>
        <v>41.111202517491343</v>
      </c>
      <c r="Y183" s="24"/>
      <c r="Z183" s="24"/>
      <c r="AA183" s="24"/>
    </row>
    <row r="184" spans="1:27">
      <c r="A184" s="10">
        <f t="shared" si="53"/>
        <v>154</v>
      </c>
      <c r="B184" s="11">
        <f t="shared" ca="1" si="58"/>
        <v>1.3474665500161931</v>
      </c>
      <c r="C184" s="11">
        <f t="shared" ca="1" si="59"/>
        <v>1.3476665500161931</v>
      </c>
      <c r="D184" s="11">
        <f t="shared" ca="1" si="60"/>
        <v>1.3472665500161931</v>
      </c>
      <c r="E184" s="14">
        <f t="shared" ca="1" si="54"/>
        <v>1.3488521264273343</v>
      </c>
      <c r="F184" s="15">
        <f t="shared" ca="1" si="55"/>
        <v>13.855764111412316</v>
      </c>
      <c r="G184" s="4" t="str">
        <f t="shared" ca="1" si="61"/>
        <v/>
      </c>
      <c r="H184" s="16">
        <f t="shared" ca="1" si="62"/>
        <v>1</v>
      </c>
      <c r="I184" s="4" t="str">
        <f t="shared" ca="1" si="63"/>
        <v>Long</v>
      </c>
      <c r="J184" s="14">
        <f t="shared" ca="1" si="67"/>
        <v>1.3501922516518343</v>
      </c>
      <c r="K184" s="17" t="str">
        <f t="shared" ca="1" si="68"/>
        <v>No</v>
      </c>
      <c r="L184" s="15">
        <f t="shared" ca="1" si="56"/>
        <v>-29.257016356412091</v>
      </c>
      <c r="M184" s="15">
        <f t="shared" ca="1" si="57"/>
        <v>-29.257016356412091</v>
      </c>
      <c r="N184" s="18" t="str">
        <f t="shared" ca="1" si="64"/>
        <v/>
      </c>
      <c r="O184" s="18">
        <f t="shared" ca="1" si="65"/>
        <v>38.185500881850132</v>
      </c>
      <c r="P184" s="18">
        <f t="shared" ca="1" si="69"/>
        <v>1041.1112025174914</v>
      </c>
      <c r="Q184" s="18">
        <f t="shared" ca="1" si="66"/>
        <v>41.111202517491343</v>
      </c>
      <c r="Y184" s="24"/>
      <c r="Z184" s="24"/>
      <c r="AA184" s="24"/>
    </row>
    <row r="185" spans="1:27">
      <c r="A185" s="10">
        <f t="shared" si="53"/>
        <v>155</v>
      </c>
      <c r="B185" s="11">
        <f t="shared" ca="1" si="58"/>
        <v>1.3467613611609579</v>
      </c>
      <c r="C185" s="11">
        <f t="shared" ca="1" si="59"/>
        <v>1.3469613611609579</v>
      </c>
      <c r="D185" s="11">
        <f t="shared" ca="1" si="60"/>
        <v>1.3465613611609579</v>
      </c>
      <c r="E185" s="14">
        <f t="shared" ca="1" si="54"/>
        <v>1.3485598294111127</v>
      </c>
      <c r="F185" s="15">
        <f t="shared" ca="1" si="55"/>
        <v>17.984682501548388</v>
      </c>
      <c r="G185" s="4" t="str">
        <f t="shared" ca="1" si="61"/>
        <v/>
      </c>
      <c r="H185" s="16">
        <f t="shared" ca="1" si="62"/>
        <v>1</v>
      </c>
      <c r="I185" s="4" t="str">
        <f t="shared" ca="1" si="63"/>
        <v>Long</v>
      </c>
      <c r="J185" s="14">
        <f t="shared" ca="1" si="67"/>
        <v>1.3501922516518343</v>
      </c>
      <c r="K185" s="17" t="str">
        <f t="shared" ca="1" si="68"/>
        <v>No</v>
      </c>
      <c r="L185" s="15">
        <f t="shared" ca="1" si="56"/>
        <v>-36.308904908763928</v>
      </c>
      <c r="M185" s="15">
        <f t="shared" ca="1" si="57"/>
        <v>-36.308904908763928</v>
      </c>
      <c r="N185" s="18" t="str">
        <f t="shared" ca="1" si="64"/>
        <v/>
      </c>
      <c r="O185" s="18">
        <f t="shared" ca="1" si="65"/>
        <v>37.480312026614953</v>
      </c>
      <c r="P185" s="18">
        <f t="shared" ca="1" si="69"/>
        <v>1041.1112025174914</v>
      </c>
      <c r="Q185" s="18">
        <f t="shared" ca="1" si="66"/>
        <v>41.111202517491343</v>
      </c>
      <c r="Y185" s="24"/>
      <c r="Z185" s="24"/>
      <c r="AA185" s="24"/>
    </row>
    <row r="186" spans="1:27">
      <c r="A186" s="10">
        <f t="shared" si="53"/>
        <v>156</v>
      </c>
      <c r="B186" s="11">
        <f t="shared" ca="1" si="58"/>
        <v>1.3471887937298246</v>
      </c>
      <c r="C186" s="11">
        <f t="shared" ca="1" si="59"/>
        <v>1.3473887937298246</v>
      </c>
      <c r="D186" s="11">
        <f t="shared" ca="1" si="60"/>
        <v>1.3469887937298246</v>
      </c>
      <c r="E186" s="14">
        <f t="shared" ca="1" si="54"/>
        <v>1.3483829014539668</v>
      </c>
      <c r="F186" s="15">
        <f t="shared" ca="1" si="55"/>
        <v>11.941077241421905</v>
      </c>
      <c r="G186" s="4" t="str">
        <f t="shared" ca="1" si="61"/>
        <v/>
      </c>
      <c r="H186" s="16">
        <f t="shared" ca="1" si="62"/>
        <v>1</v>
      </c>
      <c r="I186" s="4" t="str">
        <f t="shared" ca="1" si="63"/>
        <v>Long</v>
      </c>
      <c r="J186" s="14">
        <f t="shared" ca="1" si="67"/>
        <v>1.3501922516518343</v>
      </c>
      <c r="K186" s="17" t="str">
        <f t="shared" ca="1" si="68"/>
        <v>No</v>
      </c>
      <c r="L186" s="15">
        <f t="shared" ca="1" si="56"/>
        <v>-32.034579220097115</v>
      </c>
      <c r="M186" s="15">
        <f t="shared" ca="1" si="57"/>
        <v>-32.034579220097115</v>
      </c>
      <c r="N186" s="18" t="str">
        <f t="shared" ca="1" si="64"/>
        <v/>
      </c>
      <c r="O186" s="18">
        <f t="shared" ca="1" si="65"/>
        <v>37.907744595481631</v>
      </c>
      <c r="P186" s="18">
        <f t="shared" ca="1" si="69"/>
        <v>1041.1112025174914</v>
      </c>
      <c r="Q186" s="18">
        <f t="shared" ca="1" si="66"/>
        <v>41.111202517491343</v>
      </c>
      <c r="Y186" s="24"/>
      <c r="Z186" s="24"/>
      <c r="AA186" s="24"/>
    </row>
    <row r="187" spans="1:27">
      <c r="A187" s="10">
        <f t="shared" si="53"/>
        <v>157</v>
      </c>
      <c r="B187" s="11">
        <f t="shared" ca="1" si="58"/>
        <v>1.3469019709330732</v>
      </c>
      <c r="C187" s="11">
        <f t="shared" ca="1" si="59"/>
        <v>1.3471019709330732</v>
      </c>
      <c r="D187" s="11">
        <f t="shared" ca="1" si="60"/>
        <v>1.3467019709330732</v>
      </c>
      <c r="E187" s="14">
        <f t="shared" ca="1" si="54"/>
        <v>1.348288620785989</v>
      </c>
      <c r="F187" s="15">
        <f t="shared" ca="1" si="55"/>
        <v>13.866498529158111</v>
      </c>
      <c r="G187" s="4" t="str">
        <f t="shared" ca="1" si="61"/>
        <v/>
      </c>
      <c r="H187" s="16">
        <f t="shared" ca="1" si="62"/>
        <v>1</v>
      </c>
      <c r="I187" s="4" t="str">
        <f t="shared" ca="1" si="63"/>
        <v>Long</v>
      </c>
      <c r="J187" s="14">
        <f t="shared" ca="1" si="67"/>
        <v>1.3501922516518343</v>
      </c>
      <c r="K187" s="17" t="str">
        <f t="shared" ca="1" si="68"/>
        <v>No</v>
      </c>
      <c r="L187" s="15">
        <f t="shared" ca="1" si="56"/>
        <v>-34.902807187611188</v>
      </c>
      <c r="M187" s="15">
        <f t="shared" ca="1" si="57"/>
        <v>-34.902807187611188</v>
      </c>
      <c r="N187" s="18" t="str">
        <f t="shared" ca="1" si="64"/>
        <v/>
      </c>
      <c r="O187" s="18">
        <f t="shared" ca="1" si="65"/>
        <v>37.620921798730222</v>
      </c>
      <c r="P187" s="18">
        <f t="shared" ca="1" si="69"/>
        <v>1041.1112025174914</v>
      </c>
      <c r="Q187" s="18">
        <f t="shared" ca="1" si="66"/>
        <v>41.111202517491343</v>
      </c>
      <c r="Y187" s="24"/>
      <c r="Z187" s="24"/>
      <c r="AA187" s="24"/>
    </row>
    <row r="188" spans="1:27">
      <c r="A188" s="10">
        <f t="shared" si="53"/>
        <v>158</v>
      </c>
      <c r="B188" s="11">
        <f t="shared" ca="1" si="58"/>
        <v>1.3471375383294653</v>
      </c>
      <c r="C188" s="11">
        <f t="shared" ca="1" si="59"/>
        <v>1.3473375383294652</v>
      </c>
      <c r="D188" s="11">
        <f t="shared" ca="1" si="60"/>
        <v>1.3469375383294653</v>
      </c>
      <c r="E188" s="14">
        <f t="shared" ca="1" si="54"/>
        <v>1.3481306370942825</v>
      </c>
      <c r="F188" s="15">
        <f t="shared" ca="1" si="55"/>
        <v>9.9309876481723514</v>
      </c>
      <c r="G188" s="4" t="str">
        <f t="shared" ca="1" si="61"/>
        <v/>
      </c>
      <c r="H188" s="16">
        <f t="shared" ca="1" si="62"/>
        <v>1</v>
      </c>
      <c r="I188" s="4" t="str">
        <f t="shared" ca="1" si="63"/>
        <v>Long</v>
      </c>
      <c r="J188" s="14">
        <f t="shared" ca="1" si="67"/>
        <v>1.3501922516518343</v>
      </c>
      <c r="K188" s="17" t="str">
        <f t="shared" ca="1" si="68"/>
        <v>No</v>
      </c>
      <c r="L188" s="15">
        <f t="shared" ca="1" si="56"/>
        <v>-32.547133223690409</v>
      </c>
      <c r="M188" s="15">
        <f t="shared" ca="1" si="57"/>
        <v>-32.547133223690409</v>
      </c>
      <c r="N188" s="18" t="str">
        <f t="shared" ca="1" si="64"/>
        <v/>
      </c>
      <c r="O188" s="18">
        <f t="shared" ca="1" si="65"/>
        <v>37.8564891951223</v>
      </c>
      <c r="P188" s="18">
        <f t="shared" ca="1" si="69"/>
        <v>1041.1112025174914</v>
      </c>
      <c r="Q188" s="18">
        <f t="shared" ca="1" si="66"/>
        <v>41.111202517491343</v>
      </c>
      <c r="Y188" s="24"/>
      <c r="Z188" s="24"/>
      <c r="AA188" s="24"/>
    </row>
    <row r="189" spans="1:27">
      <c r="A189" s="10">
        <f t="shared" si="53"/>
        <v>159</v>
      </c>
      <c r="B189" s="11">
        <f t="shared" ca="1" si="58"/>
        <v>1.348115503958113</v>
      </c>
      <c r="C189" s="11">
        <f t="shared" ca="1" si="59"/>
        <v>1.3483155039581129</v>
      </c>
      <c r="D189" s="11">
        <f t="shared" ca="1" si="60"/>
        <v>1.347915503958113</v>
      </c>
      <c r="E189" s="14">
        <f t="shared" ca="1" si="54"/>
        <v>1.3480673838657209</v>
      </c>
      <c r="F189" s="15">
        <f t="shared" ca="1" si="55"/>
        <v>-0.48120092392078817</v>
      </c>
      <c r="G189" s="4" t="str">
        <f t="shared" ca="1" si="61"/>
        <v/>
      </c>
      <c r="H189" s="16">
        <f t="shared" ca="1" si="62"/>
        <v>1</v>
      </c>
      <c r="I189" s="4" t="str">
        <f t="shared" ca="1" si="63"/>
        <v>Long</v>
      </c>
      <c r="J189" s="14">
        <f t="shared" ca="1" si="67"/>
        <v>1.3501922516518343</v>
      </c>
      <c r="K189" s="17" t="str">
        <f t="shared" ca="1" si="68"/>
        <v>No</v>
      </c>
      <c r="L189" s="15">
        <f t="shared" ca="1" si="56"/>
        <v>-22.76747693721326</v>
      </c>
      <c r="M189" s="15">
        <f t="shared" ca="1" si="57"/>
        <v>-22.76747693721326</v>
      </c>
      <c r="N189" s="18" t="str">
        <f t="shared" ca="1" si="64"/>
        <v/>
      </c>
      <c r="O189" s="18">
        <f t="shared" ca="1" si="65"/>
        <v>38.834454823770017</v>
      </c>
      <c r="P189" s="18">
        <f t="shared" ca="1" si="69"/>
        <v>1041.1112025174914</v>
      </c>
      <c r="Q189" s="18">
        <f t="shared" ca="1" si="66"/>
        <v>41.111202517491343</v>
      </c>
      <c r="Y189" s="24"/>
      <c r="Z189" s="24"/>
      <c r="AA189" s="24"/>
    </row>
    <row r="190" spans="1:27">
      <c r="A190" s="10">
        <f t="shared" si="53"/>
        <v>160</v>
      </c>
      <c r="B190" s="11">
        <f t="shared" ca="1" si="58"/>
        <v>1.3467581783012796</v>
      </c>
      <c r="C190" s="11">
        <f t="shared" ca="1" si="59"/>
        <v>1.3469581783012796</v>
      </c>
      <c r="D190" s="11">
        <f t="shared" ca="1" si="60"/>
        <v>1.3465581783012797</v>
      </c>
      <c r="E190" s="14">
        <f t="shared" ca="1" si="54"/>
        <v>1.3479172264013117</v>
      </c>
      <c r="F190" s="15">
        <f t="shared" ca="1" si="55"/>
        <v>11.590481000320896</v>
      </c>
      <c r="G190" s="4" t="str">
        <f t="shared" ca="1" si="61"/>
        <v/>
      </c>
      <c r="H190" s="16">
        <f t="shared" ca="1" si="62"/>
        <v>1</v>
      </c>
      <c r="I190" s="4" t="str">
        <f t="shared" ca="1" si="63"/>
        <v>Long</v>
      </c>
      <c r="J190" s="14">
        <f t="shared" ca="1" si="67"/>
        <v>1.3501922516518343</v>
      </c>
      <c r="K190" s="17" t="str">
        <f t="shared" ca="1" si="68"/>
        <v>No</v>
      </c>
      <c r="L190" s="15">
        <f t="shared" ca="1" si="56"/>
        <v>-36.340733505546567</v>
      </c>
      <c r="M190" s="15">
        <f t="shared" ca="1" si="57"/>
        <v>-36.340733505546567</v>
      </c>
      <c r="N190" s="18" t="str">
        <f t="shared" ca="1" si="64"/>
        <v/>
      </c>
      <c r="O190" s="18">
        <f t="shared" ca="1" si="65"/>
        <v>37.477129166936685</v>
      </c>
      <c r="P190" s="18">
        <f t="shared" ca="1" si="69"/>
        <v>1041.1112025174914</v>
      </c>
      <c r="Q190" s="18">
        <f t="shared" ca="1" si="66"/>
        <v>41.111202517491343</v>
      </c>
      <c r="Y190" s="24"/>
      <c r="Z190" s="24"/>
      <c r="AA190" s="24"/>
    </row>
    <row r="191" spans="1:27">
      <c r="A191" s="10">
        <f t="shared" si="53"/>
        <v>161</v>
      </c>
      <c r="B191" s="11">
        <f t="shared" ref="B191:B222" ca="1" si="70">B190+$D$9*NORMINV(RAND(),$D$11,$D$10)</f>
        <v>1.347542879799992</v>
      </c>
      <c r="C191" s="11">
        <f t="shared" ref="C191:C222" ca="1" si="71">B191+0.5*$D$7/10000</f>
        <v>1.347742879799992</v>
      </c>
      <c r="D191" s="11">
        <f t="shared" ref="D191:D222" ca="1" si="72">B191-0.5*$D$7/10000</f>
        <v>1.347342879799992</v>
      </c>
      <c r="E191" s="14">
        <f t="shared" ca="1" si="54"/>
        <v>1.3477564527978751</v>
      </c>
      <c r="F191" s="15">
        <f t="shared" ca="1" si="55"/>
        <v>2.135729978831602</v>
      </c>
      <c r="G191" s="4" t="str">
        <f t="shared" ref="G191:G222" ca="1" si="73">IF(AND(H190&gt;0,N190=""),"",IF(F191&gt;$J$7,IF($J$12&lt;&gt;"Short only","Buy",""),IF(F191&lt;-$J$7,IF($J$12&lt;&gt;"Long only","Sell",""),"")))</f>
        <v/>
      </c>
      <c r="H191" s="16">
        <f t="shared" ref="H191:H222" ca="1" si="74">IF(AND(H190&gt;0,L190&lt;-$J$9),H190*$J$6,IF(OR(G191="Buy",G191="Sell"),1,IF(N190="",H190,IF(AND(N190&lt;&gt;"",G191=""),0,1))))</f>
        <v>1</v>
      </c>
      <c r="I191" s="4" t="str">
        <f t="shared" ref="I191:I222" ca="1" si="75">IF(G191="Buy","Long",IF(G191="Sell","Short",IF(H191=0,"",I190)))</f>
        <v>Long</v>
      </c>
      <c r="J191" s="14">
        <f t="shared" ca="1" si="67"/>
        <v>1.3501922516518343</v>
      </c>
      <c r="K191" s="17" t="str">
        <f t="shared" ca="1" si="68"/>
        <v>No</v>
      </c>
      <c r="L191" s="15">
        <f t="shared" ca="1" si="56"/>
        <v>-28.493718518423083</v>
      </c>
      <c r="M191" s="15">
        <f t="shared" ca="1" si="57"/>
        <v>-28.493718518423083</v>
      </c>
      <c r="N191" s="18" t="str">
        <f t="shared" ref="N191:N222" ca="1" si="76">IF(H191=0,"",IF(K191="Yes",L191*H191*10*$D$8,""))</f>
        <v/>
      </c>
      <c r="O191" s="18">
        <f t="shared" ref="O191:O222" ca="1" si="77">IF(N191&lt;&gt;"",Q191,IF(M191="",0,M191)*10*$D$8+Q191)</f>
        <v>38.261830665649036</v>
      </c>
      <c r="P191" s="18">
        <f t="shared" ca="1" si="69"/>
        <v>1041.1112025174914</v>
      </c>
      <c r="Q191" s="18">
        <f t="shared" ref="Q191:Q222" ca="1" si="78">IF(N191="",0,N191)+Q190</f>
        <v>41.111202517491343</v>
      </c>
      <c r="Y191" s="24"/>
      <c r="Z191" s="24"/>
      <c r="AA191" s="24"/>
    </row>
    <row r="192" spans="1:27">
      <c r="A192" s="10">
        <f t="shared" si="53"/>
        <v>162</v>
      </c>
      <c r="B192" s="11">
        <f t="shared" ca="1" si="70"/>
        <v>1.3480343250238791</v>
      </c>
      <c r="C192" s="11">
        <f t="shared" ca="1" si="71"/>
        <v>1.3482343250238791</v>
      </c>
      <c r="D192" s="11">
        <f t="shared" ca="1" si="72"/>
        <v>1.3478343250238791</v>
      </c>
      <c r="E192" s="14">
        <f t="shared" ca="1" si="54"/>
        <v>1.3476259243560116</v>
      </c>
      <c r="F192" s="15">
        <f t="shared" ca="1" si="55"/>
        <v>-4.084006678675145</v>
      </c>
      <c r="G192" s="4" t="str">
        <f t="shared" ca="1" si="73"/>
        <v/>
      </c>
      <c r="H192" s="16">
        <f t="shared" ca="1" si="74"/>
        <v>1</v>
      </c>
      <c r="I192" s="4" t="str">
        <f t="shared" ca="1" si="75"/>
        <v>Long</v>
      </c>
      <c r="J192" s="14">
        <f t="shared" ca="1" si="67"/>
        <v>1.3501922516518343</v>
      </c>
      <c r="K192" s="17" t="str">
        <f t="shared" ca="1" si="68"/>
        <v>No</v>
      </c>
      <c r="L192" s="15">
        <f t="shared" ca="1" si="56"/>
        <v>-23.57926627955198</v>
      </c>
      <c r="M192" s="15">
        <f t="shared" ca="1" si="57"/>
        <v>-23.57926627955198</v>
      </c>
      <c r="N192" s="18" t="str">
        <f t="shared" ca="1" si="76"/>
        <v/>
      </c>
      <c r="O192" s="18">
        <f t="shared" ca="1" si="77"/>
        <v>38.753275889536141</v>
      </c>
      <c r="P192" s="18">
        <f t="shared" ca="1" si="69"/>
        <v>1041.1112025174914</v>
      </c>
      <c r="Q192" s="18">
        <f t="shared" ca="1" si="78"/>
        <v>41.111202517491343</v>
      </c>
      <c r="Y192" s="24"/>
      <c r="Z192" s="24"/>
      <c r="AA192" s="24"/>
    </row>
    <row r="193" spans="1:27">
      <c r="A193" s="10">
        <f t="shared" si="53"/>
        <v>163</v>
      </c>
      <c r="B193" s="11">
        <f t="shared" ca="1" si="70"/>
        <v>1.348531464448514</v>
      </c>
      <c r="C193" s="11">
        <f t="shared" ca="1" si="71"/>
        <v>1.348731464448514</v>
      </c>
      <c r="D193" s="11">
        <f t="shared" ca="1" si="72"/>
        <v>1.348331464448514</v>
      </c>
      <c r="E193" s="14">
        <f t="shared" ca="1" si="54"/>
        <v>1.3474465649411596</v>
      </c>
      <c r="F193" s="15">
        <f t="shared" ca="1" si="55"/>
        <v>-10.848995073544643</v>
      </c>
      <c r="G193" s="4" t="str">
        <f t="shared" ca="1" si="73"/>
        <v/>
      </c>
      <c r="H193" s="16">
        <f t="shared" ca="1" si="74"/>
        <v>1</v>
      </c>
      <c r="I193" s="4" t="str">
        <f t="shared" ca="1" si="75"/>
        <v>Long</v>
      </c>
      <c r="J193" s="14">
        <f t="shared" ca="1" si="67"/>
        <v>1.3501922516518343</v>
      </c>
      <c r="K193" s="17" t="str">
        <f t="shared" ca="1" si="68"/>
        <v>No</v>
      </c>
      <c r="L193" s="15">
        <f t="shared" ca="1" si="56"/>
        <v>-18.607872033202799</v>
      </c>
      <c r="M193" s="15">
        <f t="shared" ca="1" si="57"/>
        <v>-18.607872033202799</v>
      </c>
      <c r="N193" s="18" t="str">
        <f t="shared" ca="1" si="76"/>
        <v/>
      </c>
      <c r="O193" s="18">
        <f t="shared" ca="1" si="77"/>
        <v>39.250415314171065</v>
      </c>
      <c r="P193" s="18">
        <f t="shared" ca="1" si="69"/>
        <v>1041.1112025174914</v>
      </c>
      <c r="Q193" s="18">
        <f t="shared" ca="1" si="78"/>
        <v>41.111202517491343</v>
      </c>
      <c r="Y193" s="24"/>
      <c r="Z193" s="24"/>
      <c r="AA193" s="24"/>
    </row>
    <row r="194" spans="1:27">
      <c r="A194" s="10">
        <f t="shared" si="53"/>
        <v>164</v>
      </c>
      <c r="B194" s="11">
        <f t="shared" ca="1" si="70"/>
        <v>1.3497572902354797</v>
      </c>
      <c r="C194" s="11">
        <f t="shared" ca="1" si="71"/>
        <v>1.3499572902354797</v>
      </c>
      <c r="D194" s="11">
        <f t="shared" ca="1" si="72"/>
        <v>1.3495572902354798</v>
      </c>
      <c r="E194" s="14">
        <f t="shared" ca="1" si="54"/>
        <v>1.347581698137964</v>
      </c>
      <c r="F194" s="15">
        <f t="shared" ca="1" si="55"/>
        <v>-21.755920975157217</v>
      </c>
      <c r="G194" s="4" t="str">
        <f t="shared" ca="1" si="73"/>
        <v/>
      </c>
      <c r="H194" s="16">
        <f t="shared" ca="1" si="74"/>
        <v>1</v>
      </c>
      <c r="I194" s="4" t="str">
        <f t="shared" ca="1" si="75"/>
        <v>Long</v>
      </c>
      <c r="J194" s="14">
        <f t="shared" ca="1" si="67"/>
        <v>1.3501922516518343</v>
      </c>
      <c r="K194" s="17" t="str">
        <f t="shared" ca="1" si="68"/>
        <v>No</v>
      </c>
      <c r="L194" s="15">
        <f t="shared" ca="1" si="56"/>
        <v>-6.3496141635455139</v>
      </c>
      <c r="M194" s="15">
        <f t="shared" ca="1" si="57"/>
        <v>-6.3496141635455139</v>
      </c>
      <c r="N194" s="18" t="str">
        <f t="shared" ca="1" si="76"/>
        <v/>
      </c>
      <c r="O194" s="18">
        <f t="shared" ca="1" si="77"/>
        <v>40.476241101136793</v>
      </c>
      <c r="P194" s="18">
        <f t="shared" ca="1" si="69"/>
        <v>1041.1112025174914</v>
      </c>
      <c r="Q194" s="18">
        <f t="shared" ca="1" si="78"/>
        <v>41.111202517491343</v>
      </c>
      <c r="Y194" s="24"/>
      <c r="Z194" s="24"/>
      <c r="AA194" s="24"/>
    </row>
    <row r="195" spans="1:27">
      <c r="A195" s="10">
        <f t="shared" si="53"/>
        <v>165</v>
      </c>
      <c r="B195" s="11">
        <f t="shared" ca="1" si="70"/>
        <v>1.3497569468277715</v>
      </c>
      <c r="C195" s="11">
        <f t="shared" ca="1" si="71"/>
        <v>1.3499569468277715</v>
      </c>
      <c r="D195" s="11">
        <f t="shared" ca="1" si="72"/>
        <v>1.3495569468277715</v>
      </c>
      <c r="E195" s="14">
        <f t="shared" ca="1" si="54"/>
        <v>1.3477856539963016</v>
      </c>
      <c r="F195" s="15">
        <f t="shared" ca="1" si="55"/>
        <v>-19.712928314699063</v>
      </c>
      <c r="G195" s="4" t="str">
        <f t="shared" ca="1" si="73"/>
        <v/>
      </c>
      <c r="H195" s="16">
        <f t="shared" ca="1" si="74"/>
        <v>1</v>
      </c>
      <c r="I195" s="4" t="str">
        <f t="shared" ca="1" si="75"/>
        <v>Long</v>
      </c>
      <c r="J195" s="14">
        <f t="shared" ca="1" si="67"/>
        <v>1.3501922516518343</v>
      </c>
      <c r="K195" s="17" t="str">
        <f t="shared" ca="1" si="68"/>
        <v>No</v>
      </c>
      <c r="L195" s="15">
        <f t="shared" ca="1" si="56"/>
        <v>-6.3530482406282118</v>
      </c>
      <c r="M195" s="15">
        <f t="shared" ca="1" si="57"/>
        <v>-6.3530482406282118</v>
      </c>
      <c r="N195" s="18" t="str">
        <f t="shared" ca="1" si="76"/>
        <v/>
      </c>
      <c r="O195" s="18">
        <f t="shared" ca="1" si="77"/>
        <v>40.475897693428522</v>
      </c>
      <c r="P195" s="18">
        <f t="shared" ca="1" si="69"/>
        <v>1041.1112025174914</v>
      </c>
      <c r="Q195" s="18">
        <f t="shared" ca="1" si="78"/>
        <v>41.111202517491343</v>
      </c>
      <c r="Y195" s="24"/>
      <c r="Z195" s="24"/>
      <c r="AA195" s="24"/>
    </row>
    <row r="196" spans="1:27">
      <c r="A196" s="10">
        <f t="shared" si="53"/>
        <v>166</v>
      </c>
      <c r="B196" s="11">
        <f t="shared" ca="1" si="70"/>
        <v>1.3497060314731542</v>
      </c>
      <c r="C196" s="11">
        <f t="shared" ca="1" si="71"/>
        <v>1.3499060314731541</v>
      </c>
      <c r="D196" s="11">
        <f t="shared" ca="1" si="72"/>
        <v>1.3495060314731542</v>
      </c>
      <c r="E196" s="14">
        <f t="shared" ca="1" si="54"/>
        <v>1.3479708278763998</v>
      </c>
      <c r="F196" s="15">
        <f t="shared" ca="1" si="55"/>
        <v>-17.352035967543866</v>
      </c>
      <c r="G196" s="4" t="str">
        <f t="shared" ca="1" si="73"/>
        <v/>
      </c>
      <c r="H196" s="16">
        <f t="shared" ca="1" si="74"/>
        <v>1</v>
      </c>
      <c r="I196" s="4" t="str">
        <f t="shared" ca="1" si="75"/>
        <v>Long</v>
      </c>
      <c r="J196" s="14">
        <f t="shared" ca="1" si="67"/>
        <v>1.3501922516518343</v>
      </c>
      <c r="K196" s="17" t="str">
        <f t="shared" ca="1" si="68"/>
        <v>No</v>
      </c>
      <c r="L196" s="15">
        <f t="shared" ca="1" si="56"/>
        <v>-6.862201786801414</v>
      </c>
      <c r="M196" s="15">
        <f t="shared" ca="1" si="57"/>
        <v>-6.862201786801414</v>
      </c>
      <c r="N196" s="18" t="str">
        <f t="shared" ca="1" si="76"/>
        <v/>
      </c>
      <c r="O196" s="18">
        <f t="shared" ca="1" si="77"/>
        <v>40.424982338811205</v>
      </c>
      <c r="P196" s="18">
        <f t="shared" ca="1" si="69"/>
        <v>1041.1112025174914</v>
      </c>
      <c r="Q196" s="18">
        <f t="shared" ca="1" si="78"/>
        <v>41.111202517491343</v>
      </c>
      <c r="Y196" s="24"/>
      <c r="Z196" s="24"/>
      <c r="AA196" s="24"/>
    </row>
    <row r="197" spans="1:27">
      <c r="A197" s="10">
        <f t="shared" si="53"/>
        <v>167</v>
      </c>
      <c r="B197" s="11">
        <f t="shared" ca="1" si="70"/>
        <v>1.3488897964507309</v>
      </c>
      <c r="C197" s="11">
        <f t="shared" ca="1" si="71"/>
        <v>1.3490897964507309</v>
      </c>
      <c r="D197" s="11">
        <f t="shared" ca="1" si="72"/>
        <v>1.3486897964507309</v>
      </c>
      <c r="E197" s="14">
        <f t="shared" ca="1" si="54"/>
        <v>1.3480419105947605</v>
      </c>
      <c r="F197" s="15">
        <f t="shared" ca="1" si="55"/>
        <v>-8.4788585597039834</v>
      </c>
      <c r="G197" s="4" t="str">
        <f t="shared" ca="1" si="73"/>
        <v/>
      </c>
      <c r="H197" s="16">
        <f t="shared" ca="1" si="74"/>
        <v>1</v>
      </c>
      <c r="I197" s="4" t="str">
        <f t="shared" ca="1" si="75"/>
        <v>Long</v>
      </c>
      <c r="J197" s="14">
        <f t="shared" ca="1" si="67"/>
        <v>1.3501922516518343</v>
      </c>
      <c r="K197" s="17" t="str">
        <f t="shared" ca="1" si="68"/>
        <v>No</v>
      </c>
      <c r="L197" s="15">
        <f t="shared" ca="1" si="56"/>
        <v>-15.024552011033698</v>
      </c>
      <c r="M197" s="15">
        <f t="shared" ca="1" si="57"/>
        <v>-15.024552011033698</v>
      </c>
      <c r="N197" s="18" t="str">
        <f t="shared" ca="1" si="76"/>
        <v/>
      </c>
      <c r="O197" s="18">
        <f t="shared" ca="1" si="77"/>
        <v>39.608747316387969</v>
      </c>
      <c r="P197" s="18">
        <f t="shared" ca="1" si="69"/>
        <v>1041.1112025174914</v>
      </c>
      <c r="Q197" s="18">
        <f t="shared" ca="1" si="78"/>
        <v>41.111202517491343</v>
      </c>
      <c r="Y197" s="24"/>
      <c r="Z197" s="24"/>
      <c r="AA197" s="24"/>
    </row>
    <row r="198" spans="1:27">
      <c r="A198" s="10">
        <f t="shared" si="53"/>
        <v>168</v>
      </c>
      <c r="B198" s="11">
        <f t="shared" ca="1" si="70"/>
        <v>1.3479048166571579</v>
      </c>
      <c r="C198" s="11">
        <f t="shared" ca="1" si="71"/>
        <v>1.3481048166571579</v>
      </c>
      <c r="D198" s="11">
        <f t="shared" ca="1" si="72"/>
        <v>1.3477048166571579</v>
      </c>
      <c r="E198" s="14">
        <f t="shared" ca="1" si="54"/>
        <v>1.3480302298230393</v>
      </c>
      <c r="F198" s="15">
        <f t="shared" ca="1" si="55"/>
        <v>1.2541316588143836</v>
      </c>
      <c r="G198" s="4" t="str">
        <f t="shared" ca="1" si="73"/>
        <v/>
      </c>
      <c r="H198" s="16">
        <f t="shared" ca="1" si="74"/>
        <v>1</v>
      </c>
      <c r="I198" s="4" t="str">
        <f t="shared" ca="1" si="75"/>
        <v>Long</v>
      </c>
      <c r="J198" s="14">
        <f t="shared" ca="1" si="67"/>
        <v>1.3501922516518343</v>
      </c>
      <c r="K198" s="17" t="str">
        <f t="shared" ca="1" si="68"/>
        <v>No</v>
      </c>
      <c r="L198" s="15">
        <f t="shared" ca="1" si="56"/>
        <v>-24.874349946764074</v>
      </c>
      <c r="M198" s="15">
        <f t="shared" ca="1" si="57"/>
        <v>-24.874349946764074</v>
      </c>
      <c r="N198" s="18" t="str">
        <f t="shared" ca="1" si="76"/>
        <v/>
      </c>
      <c r="O198" s="18">
        <f t="shared" ca="1" si="77"/>
        <v>38.623767522814937</v>
      </c>
      <c r="P198" s="18">
        <f t="shared" ca="1" si="69"/>
        <v>1041.1112025174914</v>
      </c>
      <c r="Q198" s="18">
        <f t="shared" ca="1" si="78"/>
        <v>41.111202517491343</v>
      </c>
      <c r="Y198" s="24"/>
      <c r="Z198" s="24"/>
      <c r="AA198" s="24"/>
    </row>
    <row r="199" spans="1:27">
      <c r="A199" s="10">
        <f t="shared" si="53"/>
        <v>169</v>
      </c>
      <c r="B199" s="11">
        <f t="shared" ca="1" si="70"/>
        <v>1.348384780933948</v>
      </c>
      <c r="C199" s="11">
        <f t="shared" ca="1" si="71"/>
        <v>1.348584780933948</v>
      </c>
      <c r="D199" s="11">
        <f t="shared" ca="1" si="72"/>
        <v>1.348184780933948</v>
      </c>
      <c r="E199" s="14">
        <f t="shared" ca="1" si="54"/>
        <v>1.3480914452175563</v>
      </c>
      <c r="F199" s="15">
        <f t="shared" ca="1" si="55"/>
        <v>-2.9333571639167388</v>
      </c>
      <c r="G199" s="4" t="str">
        <f t="shared" ca="1" si="73"/>
        <v/>
      </c>
      <c r="H199" s="16">
        <f t="shared" ca="1" si="74"/>
        <v>1</v>
      </c>
      <c r="I199" s="4" t="str">
        <f t="shared" ca="1" si="75"/>
        <v>Long</v>
      </c>
      <c r="J199" s="14">
        <f t="shared" ca="1" si="67"/>
        <v>1.3501922516518343</v>
      </c>
      <c r="K199" s="17" t="str">
        <f t="shared" ca="1" si="68"/>
        <v>No</v>
      </c>
      <c r="L199" s="15">
        <f t="shared" ca="1" si="56"/>
        <v>-20.074707178863171</v>
      </c>
      <c r="M199" s="15">
        <f t="shared" ca="1" si="57"/>
        <v>-20.074707178863171</v>
      </c>
      <c r="N199" s="18" t="str">
        <f t="shared" ca="1" si="76"/>
        <v/>
      </c>
      <c r="O199" s="18">
        <f t="shared" ca="1" si="77"/>
        <v>39.103731799605029</v>
      </c>
      <c r="P199" s="18">
        <f t="shared" ca="1" si="69"/>
        <v>1041.1112025174914</v>
      </c>
      <c r="Q199" s="18">
        <f t="shared" ca="1" si="78"/>
        <v>41.111202517491343</v>
      </c>
      <c r="Y199" s="24"/>
      <c r="Z199" s="24"/>
      <c r="AA199" s="24"/>
    </row>
    <row r="200" spans="1:27">
      <c r="A200" s="10">
        <f t="shared" si="53"/>
        <v>170</v>
      </c>
      <c r="B200" s="11">
        <f t="shared" ca="1" si="70"/>
        <v>1.3496371216709426</v>
      </c>
      <c r="C200" s="11">
        <f t="shared" ca="1" si="71"/>
        <v>1.3498371216709426</v>
      </c>
      <c r="D200" s="11">
        <f t="shared" ca="1" si="72"/>
        <v>1.3494371216709427</v>
      </c>
      <c r="E200" s="14">
        <f t="shared" ca="1" si="54"/>
        <v>1.3482831625848883</v>
      </c>
      <c r="F200" s="15">
        <f t="shared" ca="1" si="55"/>
        <v>-13.539590860542905</v>
      </c>
      <c r="G200" s="4" t="str">
        <f t="shared" ca="1" si="73"/>
        <v/>
      </c>
      <c r="H200" s="16">
        <f t="shared" ca="1" si="74"/>
        <v>1</v>
      </c>
      <c r="I200" s="4" t="str">
        <f t="shared" ca="1" si="75"/>
        <v>Long</v>
      </c>
      <c r="J200" s="14">
        <f t="shared" ca="1" si="67"/>
        <v>1.3501922516518343</v>
      </c>
      <c r="K200" s="17" t="str">
        <f t="shared" ca="1" si="68"/>
        <v>No</v>
      </c>
      <c r="L200" s="15">
        <f t="shared" ca="1" si="56"/>
        <v>-7.5512998089166672</v>
      </c>
      <c r="M200" s="15">
        <f t="shared" ca="1" si="57"/>
        <v>-7.5512998089166672</v>
      </c>
      <c r="N200" s="18" t="str">
        <f t="shared" ca="1" si="76"/>
        <v/>
      </c>
      <c r="O200" s="18">
        <f t="shared" ca="1" si="77"/>
        <v>40.356072536599676</v>
      </c>
      <c r="P200" s="18">
        <f t="shared" ca="1" si="69"/>
        <v>1041.1112025174914</v>
      </c>
      <c r="Q200" s="18">
        <f t="shared" ca="1" si="78"/>
        <v>41.111202517491343</v>
      </c>
      <c r="Y200" s="24"/>
      <c r="Z200" s="24"/>
      <c r="AA200" s="24"/>
    </row>
    <row r="201" spans="1:27">
      <c r="A201" s="10">
        <f t="shared" si="53"/>
        <v>171</v>
      </c>
      <c r="B201" s="11">
        <f t="shared" ca="1" si="70"/>
        <v>1.3494955717512136</v>
      </c>
      <c r="C201" s="11">
        <f t="shared" ca="1" si="71"/>
        <v>1.3496955717512136</v>
      </c>
      <c r="D201" s="11">
        <f t="shared" ca="1" si="72"/>
        <v>1.3492955717512136</v>
      </c>
      <c r="E201" s="14">
        <f t="shared" ca="1" si="54"/>
        <v>1.3484369477863143</v>
      </c>
      <c r="F201" s="15">
        <f t="shared" ca="1" si="55"/>
        <v>-10.586239648993079</v>
      </c>
      <c r="G201" s="4" t="str">
        <f t="shared" ca="1" si="73"/>
        <v/>
      </c>
      <c r="H201" s="16">
        <f t="shared" ca="1" si="74"/>
        <v>1</v>
      </c>
      <c r="I201" s="4" t="str">
        <f t="shared" ca="1" si="75"/>
        <v>Long</v>
      </c>
      <c r="J201" s="14">
        <f t="shared" ca="1" si="67"/>
        <v>1.3501922516518343</v>
      </c>
      <c r="K201" s="17" t="str">
        <f t="shared" ca="1" si="68"/>
        <v>No</v>
      </c>
      <c r="L201" s="15">
        <f t="shared" ca="1" si="56"/>
        <v>-8.9667990062070047</v>
      </c>
      <c r="M201" s="15">
        <f t="shared" ca="1" si="57"/>
        <v>-8.9667990062070047</v>
      </c>
      <c r="N201" s="18" t="str">
        <f t="shared" ca="1" si="76"/>
        <v/>
      </c>
      <c r="O201" s="18">
        <f t="shared" ca="1" si="77"/>
        <v>40.214522616870639</v>
      </c>
      <c r="P201" s="18">
        <f t="shared" ca="1" si="69"/>
        <v>1041.1112025174914</v>
      </c>
      <c r="Q201" s="18">
        <f t="shared" ca="1" si="78"/>
        <v>41.111202517491343</v>
      </c>
      <c r="Y201" s="24"/>
      <c r="Z201" s="24"/>
      <c r="AA201" s="24"/>
    </row>
    <row r="202" spans="1:27">
      <c r="A202" s="10">
        <f t="shared" si="53"/>
        <v>172</v>
      </c>
      <c r="B202" s="11">
        <f t="shared" ca="1" si="70"/>
        <v>1.3505426392291975</v>
      </c>
      <c r="C202" s="11">
        <f t="shared" ca="1" si="71"/>
        <v>1.3507426392291975</v>
      </c>
      <c r="D202" s="11">
        <f t="shared" ca="1" si="72"/>
        <v>1.3503426392291975</v>
      </c>
      <c r="E202" s="14">
        <f t="shared" ca="1" si="54"/>
        <v>1.3486796590060557</v>
      </c>
      <c r="F202" s="15">
        <f t="shared" ca="1" si="55"/>
        <v>-18.629802231417969</v>
      </c>
      <c r="G202" s="4" t="str">
        <f t="shared" ca="1" si="73"/>
        <v/>
      </c>
      <c r="H202" s="16">
        <f t="shared" ca="1" si="74"/>
        <v>1</v>
      </c>
      <c r="I202" s="4" t="str">
        <f t="shared" ca="1" si="75"/>
        <v>Long</v>
      </c>
      <c r="J202" s="14">
        <f t="shared" ca="1" si="67"/>
        <v>1.3501922516518343</v>
      </c>
      <c r="K202" s="17" t="str">
        <f t="shared" ca="1" si="68"/>
        <v>No</v>
      </c>
      <c r="L202" s="15">
        <f t="shared" ca="1" si="56"/>
        <v>1.5038757736318686</v>
      </c>
      <c r="M202" s="15">
        <f t="shared" ca="1" si="57"/>
        <v>1.5038757736318686</v>
      </c>
      <c r="N202" s="18" t="str">
        <f t="shared" ca="1" si="76"/>
        <v/>
      </c>
      <c r="O202" s="18">
        <f t="shared" ca="1" si="77"/>
        <v>41.261590094854526</v>
      </c>
      <c r="P202" s="18">
        <f t="shared" ca="1" si="69"/>
        <v>1041.1112025174914</v>
      </c>
      <c r="Q202" s="18">
        <f t="shared" ca="1" si="78"/>
        <v>41.111202517491343</v>
      </c>
      <c r="Y202" s="24"/>
      <c r="Z202" s="24"/>
      <c r="AA202" s="24"/>
    </row>
    <row r="203" spans="1:27">
      <c r="A203" s="10">
        <f t="shared" si="53"/>
        <v>173</v>
      </c>
      <c r="B203" s="11">
        <f t="shared" ca="1" si="70"/>
        <v>1.3485711907651028</v>
      </c>
      <c r="C203" s="11">
        <f t="shared" ca="1" si="71"/>
        <v>1.3487711907651028</v>
      </c>
      <c r="D203" s="11">
        <f t="shared" ca="1" si="72"/>
        <v>1.3483711907651028</v>
      </c>
      <c r="E203" s="14">
        <f t="shared" ca="1" si="54"/>
        <v>1.3487752358350982</v>
      </c>
      <c r="F203" s="15">
        <f t="shared" ca="1" si="55"/>
        <v>2.0404506999538441</v>
      </c>
      <c r="G203" s="4" t="str">
        <f t="shared" ca="1" si="73"/>
        <v/>
      </c>
      <c r="H203" s="16">
        <f t="shared" ca="1" si="74"/>
        <v>1</v>
      </c>
      <c r="I203" s="4" t="str">
        <f t="shared" ca="1" si="75"/>
        <v>Long</v>
      </c>
      <c r="J203" s="14">
        <f t="shared" ca="1" si="67"/>
        <v>1.3501922516518343</v>
      </c>
      <c r="K203" s="17" t="str">
        <f t="shared" ca="1" si="68"/>
        <v>No</v>
      </c>
      <c r="L203" s="15">
        <f t="shared" ca="1" si="56"/>
        <v>-18.21060886731507</v>
      </c>
      <c r="M203" s="15">
        <f t="shared" ca="1" si="57"/>
        <v>-18.21060886731507</v>
      </c>
      <c r="N203" s="18" t="str">
        <f t="shared" ca="1" si="76"/>
        <v/>
      </c>
      <c r="O203" s="18">
        <f t="shared" ca="1" si="77"/>
        <v>39.290141630759834</v>
      </c>
      <c r="P203" s="18">
        <f t="shared" ca="1" si="69"/>
        <v>1041.1112025174914</v>
      </c>
      <c r="Q203" s="18">
        <f t="shared" ca="1" si="78"/>
        <v>41.111202517491343</v>
      </c>
      <c r="Y203" s="24"/>
      <c r="Z203" s="24"/>
      <c r="AA203" s="24"/>
    </row>
    <row r="204" spans="1:27">
      <c r="A204" s="10">
        <f t="shared" si="53"/>
        <v>174</v>
      </c>
      <c r="B204" s="11">
        <f t="shared" ca="1" si="70"/>
        <v>1.3500722189074119</v>
      </c>
      <c r="C204" s="11">
        <f t="shared" ca="1" si="71"/>
        <v>1.3502722189074119</v>
      </c>
      <c r="D204" s="11">
        <f t="shared" ca="1" si="72"/>
        <v>1.3498722189074119</v>
      </c>
      <c r="E204" s="14">
        <f t="shared" ca="1" si="54"/>
        <v>1.3489056834983848</v>
      </c>
      <c r="F204" s="15">
        <f t="shared" ca="1" si="55"/>
        <v>-11.665354090271141</v>
      </c>
      <c r="G204" s="4" t="str">
        <f t="shared" ca="1" si="73"/>
        <v/>
      </c>
      <c r="H204" s="16">
        <f t="shared" ca="1" si="74"/>
        <v>1</v>
      </c>
      <c r="I204" s="4" t="str">
        <f t="shared" ca="1" si="75"/>
        <v>Long</v>
      </c>
      <c r="J204" s="14">
        <f t="shared" ca="1" si="67"/>
        <v>1.3501922516518343</v>
      </c>
      <c r="K204" s="17" t="str">
        <f t="shared" ca="1" si="68"/>
        <v>No</v>
      </c>
      <c r="L204" s="15">
        <f t="shared" ca="1" si="56"/>
        <v>-3.2003274442238272</v>
      </c>
      <c r="M204" s="15">
        <f t="shared" ca="1" si="57"/>
        <v>-3.2003274442238272</v>
      </c>
      <c r="N204" s="18" t="str">
        <f t="shared" ca="1" si="76"/>
        <v/>
      </c>
      <c r="O204" s="18">
        <f t="shared" ca="1" si="77"/>
        <v>40.791169773068958</v>
      </c>
      <c r="P204" s="18">
        <f t="shared" ca="1" si="69"/>
        <v>1041.1112025174914</v>
      </c>
      <c r="Q204" s="18">
        <f t="shared" ca="1" si="78"/>
        <v>41.111202517491343</v>
      </c>
      <c r="Y204" s="24"/>
      <c r="Z204" s="24"/>
      <c r="AA204" s="24"/>
    </row>
    <row r="205" spans="1:27">
      <c r="A205" s="10">
        <f t="shared" si="53"/>
        <v>175</v>
      </c>
      <c r="B205" s="11">
        <f t="shared" ca="1" si="70"/>
        <v>1.3504993250960764</v>
      </c>
      <c r="C205" s="11">
        <f t="shared" ca="1" si="71"/>
        <v>1.3506993250960764</v>
      </c>
      <c r="D205" s="11">
        <f t="shared" ca="1" si="72"/>
        <v>1.3502993250960764</v>
      </c>
      <c r="E205" s="14">
        <f t="shared" ca="1" si="54"/>
        <v>1.3491550932847047</v>
      </c>
      <c r="F205" s="15">
        <f t="shared" ca="1" si="55"/>
        <v>-13.442318113716656</v>
      </c>
      <c r="G205" s="4" t="str">
        <f t="shared" ca="1" si="73"/>
        <v/>
      </c>
      <c r="H205" s="16">
        <f t="shared" ca="1" si="74"/>
        <v>1</v>
      </c>
      <c r="I205" s="4" t="str">
        <f t="shared" ca="1" si="75"/>
        <v>Long</v>
      </c>
      <c r="J205" s="14">
        <f t="shared" ca="1" si="67"/>
        <v>1.3501922516518343</v>
      </c>
      <c r="K205" s="17" t="str">
        <f t="shared" ca="1" si="68"/>
        <v>No</v>
      </c>
      <c r="L205" s="15">
        <f t="shared" ca="1" si="56"/>
        <v>1.0707344424210063</v>
      </c>
      <c r="M205" s="15">
        <f t="shared" ca="1" si="57"/>
        <v>1.0707344424210063</v>
      </c>
      <c r="N205" s="18" t="str">
        <f t="shared" ca="1" si="76"/>
        <v/>
      </c>
      <c r="O205" s="18">
        <f t="shared" ca="1" si="77"/>
        <v>41.21827596173344</v>
      </c>
      <c r="P205" s="18">
        <f t="shared" ca="1" si="69"/>
        <v>1041.1112025174914</v>
      </c>
      <c r="Q205" s="18">
        <f t="shared" ca="1" si="78"/>
        <v>41.111202517491343</v>
      </c>
      <c r="Y205" s="24"/>
      <c r="Z205" s="24"/>
      <c r="AA205" s="24"/>
    </row>
    <row r="206" spans="1:27">
      <c r="A206" s="10">
        <f t="shared" si="53"/>
        <v>176</v>
      </c>
      <c r="B206" s="11">
        <f t="shared" ca="1" si="70"/>
        <v>1.349755900594678</v>
      </c>
      <c r="C206" s="11">
        <f t="shared" ca="1" si="71"/>
        <v>1.349955900594678</v>
      </c>
      <c r="D206" s="11">
        <f t="shared" ca="1" si="72"/>
        <v>1.349555900594678</v>
      </c>
      <c r="E206" s="14">
        <f t="shared" ca="1" si="54"/>
        <v>1.3493026280043503</v>
      </c>
      <c r="F206" s="15">
        <f t="shared" ca="1" si="55"/>
        <v>-4.5327259032768019</v>
      </c>
      <c r="G206" s="4" t="str">
        <f t="shared" ca="1" si="73"/>
        <v/>
      </c>
      <c r="H206" s="16">
        <f t="shared" ca="1" si="74"/>
        <v>1</v>
      </c>
      <c r="I206" s="4" t="str">
        <f t="shared" ca="1" si="75"/>
        <v>Long</v>
      </c>
      <c r="J206" s="14">
        <f t="shared" ca="1" si="67"/>
        <v>1.3501922516518343</v>
      </c>
      <c r="K206" s="17" t="str">
        <f t="shared" ca="1" si="68"/>
        <v>No</v>
      </c>
      <c r="L206" s="15">
        <f t="shared" ca="1" si="56"/>
        <v>-6.3635105715631468</v>
      </c>
      <c r="M206" s="15">
        <f t="shared" ca="1" si="57"/>
        <v>-6.3635105715631468</v>
      </c>
      <c r="N206" s="18" t="str">
        <f t="shared" ca="1" si="76"/>
        <v/>
      </c>
      <c r="O206" s="18">
        <f t="shared" ca="1" si="77"/>
        <v>40.474851460335032</v>
      </c>
      <c r="P206" s="18">
        <f t="shared" ca="1" si="69"/>
        <v>1041.1112025174914</v>
      </c>
      <c r="Q206" s="18">
        <f t="shared" ca="1" si="78"/>
        <v>41.111202517491343</v>
      </c>
      <c r="Y206" s="24"/>
      <c r="Z206" s="24"/>
      <c r="AA206" s="24"/>
    </row>
    <row r="207" spans="1:27">
      <c r="A207" s="10">
        <f t="shared" si="53"/>
        <v>177</v>
      </c>
      <c r="B207" s="11">
        <f t="shared" ca="1" si="70"/>
        <v>1.3480549449166568</v>
      </c>
      <c r="C207" s="11">
        <f t="shared" ca="1" si="71"/>
        <v>1.3482549449166568</v>
      </c>
      <c r="D207" s="11">
        <f t="shared" ca="1" si="72"/>
        <v>1.3478549449166568</v>
      </c>
      <c r="E207" s="14">
        <f t="shared" ca="1" si="54"/>
        <v>1.3493040026638694</v>
      </c>
      <c r="F207" s="15">
        <f t="shared" ca="1" si="55"/>
        <v>12.49057747212623</v>
      </c>
      <c r="G207" s="4" t="str">
        <f t="shared" ca="1" si="73"/>
        <v/>
      </c>
      <c r="H207" s="16">
        <f t="shared" ca="1" si="74"/>
        <v>1</v>
      </c>
      <c r="I207" s="4" t="str">
        <f t="shared" ca="1" si="75"/>
        <v>Long</v>
      </c>
      <c r="J207" s="14">
        <f t="shared" ca="1" si="67"/>
        <v>1.3501922516518343</v>
      </c>
      <c r="K207" s="17" t="str">
        <f t="shared" ca="1" si="68"/>
        <v>No</v>
      </c>
      <c r="L207" s="15">
        <f t="shared" ca="1" si="56"/>
        <v>-23.373067351775134</v>
      </c>
      <c r="M207" s="15">
        <f t="shared" ca="1" si="57"/>
        <v>-23.373067351775134</v>
      </c>
      <c r="N207" s="18" t="str">
        <f t="shared" ca="1" si="76"/>
        <v/>
      </c>
      <c r="O207" s="18">
        <f t="shared" ca="1" si="77"/>
        <v>38.773895782313829</v>
      </c>
      <c r="P207" s="18">
        <f t="shared" ca="1" si="69"/>
        <v>1041.1112025174914</v>
      </c>
      <c r="Q207" s="18">
        <f t="shared" ca="1" si="78"/>
        <v>41.111202517491343</v>
      </c>
      <c r="Y207" s="24"/>
      <c r="Z207" s="24"/>
      <c r="AA207" s="24"/>
    </row>
    <row r="208" spans="1:27">
      <c r="A208" s="10">
        <f t="shared" si="53"/>
        <v>178</v>
      </c>
      <c r="B208" s="11">
        <f t="shared" ca="1" si="70"/>
        <v>1.3474061536159569</v>
      </c>
      <c r="C208" s="11">
        <f t="shared" ca="1" si="71"/>
        <v>1.3476061536159569</v>
      </c>
      <c r="D208" s="11">
        <f t="shared" ca="1" si="72"/>
        <v>1.347206153615957</v>
      </c>
      <c r="E208" s="14">
        <f t="shared" ca="1" si="54"/>
        <v>1.3492289819416985</v>
      </c>
      <c r="F208" s="15">
        <f t="shared" ca="1" si="55"/>
        <v>18.228283257415434</v>
      </c>
      <c r="G208" s="4" t="str">
        <f t="shared" ca="1" si="73"/>
        <v/>
      </c>
      <c r="H208" s="16">
        <f t="shared" ca="1" si="74"/>
        <v>1</v>
      </c>
      <c r="I208" s="4" t="str">
        <f t="shared" ca="1" si="75"/>
        <v>Long</v>
      </c>
      <c r="J208" s="14">
        <f t="shared" ca="1" si="67"/>
        <v>1.3501922516518343</v>
      </c>
      <c r="K208" s="17" t="str">
        <f t="shared" ca="1" si="68"/>
        <v>No</v>
      </c>
      <c r="L208" s="15">
        <f t="shared" ca="1" si="56"/>
        <v>-29.860980358773492</v>
      </c>
      <c r="M208" s="15">
        <f t="shared" ca="1" si="57"/>
        <v>-29.860980358773492</v>
      </c>
      <c r="N208" s="18" t="str">
        <f t="shared" ca="1" si="76"/>
        <v/>
      </c>
      <c r="O208" s="18">
        <f t="shared" ca="1" si="77"/>
        <v>38.125104481613995</v>
      </c>
      <c r="P208" s="18">
        <f t="shared" ca="1" si="69"/>
        <v>1041.1112025174914</v>
      </c>
      <c r="Q208" s="18">
        <f t="shared" ca="1" si="78"/>
        <v>41.111202517491343</v>
      </c>
      <c r="Y208" s="24"/>
      <c r="Z208" s="24"/>
      <c r="AA208" s="24"/>
    </row>
    <row r="209" spans="1:27">
      <c r="A209" s="10">
        <f t="shared" ref="A209:A230" si="79">A208+1</f>
        <v>179</v>
      </c>
      <c r="B209" s="11">
        <f t="shared" ca="1" si="70"/>
        <v>1.3479755516658762</v>
      </c>
      <c r="C209" s="11">
        <f t="shared" ca="1" si="71"/>
        <v>1.3481755516658762</v>
      </c>
      <c r="D209" s="11">
        <f t="shared" ca="1" si="72"/>
        <v>1.3477755516658763</v>
      </c>
      <c r="E209" s="14">
        <f t="shared" ca="1" si="54"/>
        <v>1.3491101993703913</v>
      </c>
      <c r="F209" s="15">
        <f t="shared" ca="1" si="55"/>
        <v>11.346477045151016</v>
      </c>
      <c r="G209" s="4" t="str">
        <f t="shared" ca="1" si="73"/>
        <v/>
      </c>
      <c r="H209" s="16">
        <f t="shared" ca="1" si="74"/>
        <v>1</v>
      </c>
      <c r="I209" s="4" t="str">
        <f t="shared" ca="1" si="75"/>
        <v>Long</v>
      </c>
      <c r="J209" s="14">
        <f t="shared" ca="1" si="67"/>
        <v>1.3501922516518343</v>
      </c>
      <c r="K209" s="17" t="str">
        <f t="shared" ca="1" si="68"/>
        <v>No</v>
      </c>
      <c r="L209" s="15">
        <f t="shared" ca="1" si="56"/>
        <v>-24.166999859580596</v>
      </c>
      <c r="M209" s="15">
        <f t="shared" ca="1" si="57"/>
        <v>-24.166999859580596</v>
      </c>
      <c r="N209" s="18" t="str">
        <f t="shared" ca="1" si="76"/>
        <v/>
      </c>
      <c r="O209" s="18">
        <f t="shared" ca="1" si="77"/>
        <v>38.694502531533281</v>
      </c>
      <c r="P209" s="18">
        <f t="shared" ca="1" si="69"/>
        <v>1041.1112025174914</v>
      </c>
      <c r="Q209" s="18">
        <f t="shared" ca="1" si="78"/>
        <v>41.111202517491343</v>
      </c>
      <c r="Y209" s="24"/>
      <c r="Z209" s="24"/>
      <c r="AA209" s="24"/>
    </row>
    <row r="210" spans="1:27">
      <c r="A210" s="10">
        <f t="shared" si="79"/>
        <v>180</v>
      </c>
      <c r="B210" s="11">
        <f t="shared" ca="1" si="70"/>
        <v>1.3482449475474985</v>
      </c>
      <c r="C210" s="11">
        <f t="shared" ca="1" si="71"/>
        <v>1.3484449475474984</v>
      </c>
      <c r="D210" s="11">
        <f t="shared" ca="1" si="72"/>
        <v>1.3480449475474985</v>
      </c>
      <c r="E210" s="14">
        <f t="shared" ca="1" si="54"/>
        <v>1.3490093994183734</v>
      </c>
      <c r="F210" s="15">
        <f t="shared" ca="1" si="55"/>
        <v>7.6445187087492705</v>
      </c>
      <c r="G210" s="4" t="str">
        <f t="shared" ca="1" si="73"/>
        <v/>
      </c>
      <c r="H210" s="16">
        <f t="shared" ca="1" si="74"/>
        <v>1</v>
      </c>
      <c r="I210" s="4" t="str">
        <f t="shared" ca="1" si="75"/>
        <v>Long</v>
      </c>
      <c r="J210" s="14">
        <f t="shared" ca="1" si="67"/>
        <v>1.3501922516518343</v>
      </c>
      <c r="K210" s="17" t="str">
        <f t="shared" ca="1" si="68"/>
        <v>No</v>
      </c>
      <c r="L210" s="15">
        <f t="shared" ca="1" si="56"/>
        <v>-21.473041043358343</v>
      </c>
      <c r="M210" s="15">
        <f t="shared" ca="1" si="57"/>
        <v>-21.473041043358343</v>
      </c>
      <c r="N210" s="18" t="str">
        <f t="shared" ca="1" si="76"/>
        <v/>
      </c>
      <c r="O210" s="18">
        <f t="shared" ca="1" si="77"/>
        <v>38.963898413155505</v>
      </c>
      <c r="P210" s="18">
        <f t="shared" ca="1" si="69"/>
        <v>1041.1112025174914</v>
      </c>
      <c r="Q210" s="18">
        <f t="shared" ca="1" si="78"/>
        <v>41.111202517491343</v>
      </c>
      <c r="Y210" s="24"/>
      <c r="Z210" s="24"/>
      <c r="AA210" s="24"/>
    </row>
    <row r="211" spans="1:27">
      <c r="A211" s="10">
        <f t="shared" si="79"/>
        <v>181</v>
      </c>
      <c r="B211" s="11">
        <f t="shared" ca="1" si="70"/>
        <v>1.3470454568568451</v>
      </c>
      <c r="C211" s="11">
        <f t="shared" ca="1" si="71"/>
        <v>1.347245456856845</v>
      </c>
      <c r="D211" s="11">
        <f t="shared" ca="1" si="72"/>
        <v>1.3468454568568451</v>
      </c>
      <c r="E211" s="14">
        <f t="shared" ca="1" si="54"/>
        <v>1.3488320277772863</v>
      </c>
      <c r="F211" s="15">
        <f t="shared" ca="1" si="55"/>
        <v>17.865709204412106</v>
      </c>
      <c r="G211" s="4" t="str">
        <f t="shared" ca="1" si="73"/>
        <v/>
      </c>
      <c r="H211" s="16">
        <f t="shared" ca="1" si="74"/>
        <v>1</v>
      </c>
      <c r="I211" s="4" t="str">
        <f t="shared" ca="1" si="75"/>
        <v>Long</v>
      </c>
      <c r="J211" s="14">
        <f t="shared" ca="1" si="67"/>
        <v>1.3501922516518343</v>
      </c>
      <c r="K211" s="17" t="str">
        <f t="shared" ca="1" si="68"/>
        <v>No</v>
      </c>
      <c r="L211" s="15">
        <f t="shared" ca="1" si="56"/>
        <v>-33.467947949892277</v>
      </c>
      <c r="M211" s="15">
        <f t="shared" ca="1" si="57"/>
        <v>-33.467947949892277</v>
      </c>
      <c r="N211" s="18" t="str">
        <f t="shared" ca="1" si="76"/>
        <v/>
      </c>
      <c r="O211" s="18">
        <f t="shared" ca="1" si="77"/>
        <v>37.764407722502114</v>
      </c>
      <c r="P211" s="18">
        <f t="shared" ca="1" si="69"/>
        <v>1041.1112025174914</v>
      </c>
      <c r="Q211" s="18">
        <f t="shared" ca="1" si="78"/>
        <v>41.111202517491343</v>
      </c>
      <c r="Y211" s="24"/>
      <c r="Z211" s="24"/>
      <c r="AA211" s="24"/>
    </row>
    <row r="212" spans="1:27">
      <c r="A212" s="10">
        <f t="shared" si="79"/>
        <v>182</v>
      </c>
      <c r="B212" s="11">
        <f t="shared" ca="1" si="70"/>
        <v>1.3463809536754068</v>
      </c>
      <c r="C212" s="11">
        <f t="shared" ca="1" si="71"/>
        <v>1.3465809536754068</v>
      </c>
      <c r="D212" s="11">
        <f t="shared" ca="1" si="72"/>
        <v>1.3461809536754068</v>
      </c>
      <c r="E212" s="14">
        <f t="shared" ca="1" si="54"/>
        <v>1.3486647715922646</v>
      </c>
      <c r="F212" s="15">
        <f t="shared" ca="1" si="55"/>
        <v>22.838179168578332</v>
      </c>
      <c r="G212" s="4" t="str">
        <f t="shared" ca="1" si="73"/>
        <v/>
      </c>
      <c r="H212" s="16">
        <f t="shared" ca="1" si="74"/>
        <v>1</v>
      </c>
      <c r="I212" s="4" t="str">
        <f t="shared" ca="1" si="75"/>
        <v>Long</v>
      </c>
      <c r="J212" s="14">
        <f t="shared" ca="1" si="67"/>
        <v>1.3501922516518343</v>
      </c>
      <c r="K212" s="17" t="str">
        <f t="shared" ca="1" si="68"/>
        <v>No</v>
      </c>
      <c r="L212" s="15">
        <f t="shared" ca="1" si="56"/>
        <v>-40.112979764275195</v>
      </c>
      <c r="M212" s="15">
        <f t="shared" ca="1" si="57"/>
        <v>-40.112979764275195</v>
      </c>
      <c r="N212" s="18" t="str">
        <f t="shared" ca="1" si="76"/>
        <v/>
      </c>
      <c r="O212" s="18">
        <f t="shared" ca="1" si="77"/>
        <v>37.099904541063822</v>
      </c>
      <c r="P212" s="18">
        <f t="shared" ca="1" si="69"/>
        <v>1041.1112025174914</v>
      </c>
      <c r="Q212" s="18">
        <f t="shared" ca="1" si="78"/>
        <v>41.111202517491343</v>
      </c>
      <c r="Y212" s="24"/>
      <c r="Z212" s="24"/>
      <c r="AA212" s="24"/>
    </row>
    <row r="213" spans="1:27">
      <c r="A213" s="10">
        <f t="shared" si="79"/>
        <v>183</v>
      </c>
      <c r="B213" s="11">
        <f t="shared" ca="1" si="70"/>
        <v>1.3458354004115314</v>
      </c>
      <c r="C213" s="11">
        <f t="shared" ca="1" si="71"/>
        <v>1.3460354004115314</v>
      </c>
      <c r="D213" s="11">
        <f t="shared" ca="1" si="72"/>
        <v>1.3456354004115314</v>
      </c>
      <c r="E213" s="14">
        <f t="shared" ca="1" si="54"/>
        <v>1.3485268105092227</v>
      </c>
      <c r="F213" s="15">
        <f t="shared" ca="1" si="55"/>
        <v>26.914100976913602</v>
      </c>
      <c r="G213" s="4" t="str">
        <f t="shared" ca="1" si="73"/>
        <v/>
      </c>
      <c r="H213" s="16">
        <f t="shared" ca="1" si="74"/>
        <v>2</v>
      </c>
      <c r="I213" s="4" t="str">
        <f t="shared" ca="1" si="75"/>
        <v>Long</v>
      </c>
      <c r="J213" s="14">
        <f t="shared" ca="1" si="67"/>
        <v>1.3481138260316827</v>
      </c>
      <c r="K213" s="17" t="str">
        <f t="shared" ca="1" si="68"/>
        <v>No</v>
      </c>
      <c r="L213" s="15">
        <f t="shared" ca="1" si="56"/>
        <v>-24.784256201513255</v>
      </c>
      <c r="M213" s="15">
        <f t="shared" ca="1" si="57"/>
        <v>-49.56851240302651</v>
      </c>
      <c r="N213" s="18" t="str">
        <f t="shared" ca="1" si="76"/>
        <v/>
      </c>
      <c r="O213" s="18">
        <f t="shared" ca="1" si="77"/>
        <v>36.154351277188695</v>
      </c>
      <c r="P213" s="18">
        <f t="shared" ca="1" si="69"/>
        <v>1041.1112025174914</v>
      </c>
      <c r="Q213" s="18">
        <f t="shared" ca="1" si="78"/>
        <v>41.111202517491343</v>
      </c>
      <c r="Y213" s="24"/>
      <c r="Z213" s="24"/>
      <c r="AA213" s="24"/>
    </row>
    <row r="214" spans="1:27">
      <c r="A214" s="10">
        <f t="shared" si="79"/>
        <v>184</v>
      </c>
      <c r="B214" s="11">
        <f t="shared" ca="1" si="70"/>
        <v>1.343314215966138</v>
      </c>
      <c r="C214" s="11">
        <f t="shared" ca="1" si="71"/>
        <v>1.343514215966138</v>
      </c>
      <c r="D214" s="11">
        <f t="shared" ca="1" si="72"/>
        <v>1.343114215966138</v>
      </c>
      <c r="E214" s="14">
        <f t="shared" ca="1" si="54"/>
        <v>1.348188772844702</v>
      </c>
      <c r="F214" s="15">
        <f t="shared" ca="1" si="55"/>
        <v>48.745568785639733</v>
      </c>
      <c r="G214" s="4" t="str">
        <f t="shared" ca="1" si="73"/>
        <v/>
      </c>
      <c r="H214" s="16">
        <f t="shared" ca="1" si="74"/>
        <v>2</v>
      </c>
      <c r="I214" s="4" t="str">
        <f t="shared" ca="1" si="75"/>
        <v>Long</v>
      </c>
      <c r="J214" s="14">
        <f t="shared" ca="1" si="67"/>
        <v>1.3481138260316827</v>
      </c>
      <c r="K214" s="17" t="str">
        <f t="shared" ca="1" si="68"/>
        <v>No</v>
      </c>
      <c r="L214" s="15">
        <f t="shared" ca="1" si="56"/>
        <v>-49.996100655447236</v>
      </c>
      <c r="M214" s="15">
        <f t="shared" ca="1" si="57"/>
        <v>-99.992201310894472</v>
      </c>
      <c r="N214" s="18" t="str">
        <f t="shared" ca="1" si="76"/>
        <v/>
      </c>
      <c r="O214" s="18">
        <f t="shared" ca="1" si="77"/>
        <v>31.111982386401895</v>
      </c>
      <c r="P214" s="18">
        <f t="shared" ca="1" si="69"/>
        <v>1041.1112025174914</v>
      </c>
      <c r="Q214" s="18">
        <f t="shared" ca="1" si="78"/>
        <v>41.111202517491343</v>
      </c>
      <c r="Y214" s="24"/>
      <c r="Z214" s="24"/>
      <c r="AA214" s="24"/>
    </row>
    <row r="215" spans="1:27">
      <c r="A215" s="10">
        <f t="shared" si="79"/>
        <v>185</v>
      </c>
      <c r="B215" s="11">
        <f t="shared" ca="1" si="70"/>
        <v>1.3434441481098203</v>
      </c>
      <c r="C215" s="11">
        <f t="shared" ca="1" si="71"/>
        <v>1.3436441481098202</v>
      </c>
      <c r="D215" s="11">
        <f t="shared" ca="1" si="72"/>
        <v>1.3432441481098203</v>
      </c>
      <c r="E215" s="14">
        <f t="shared" ca="1" si="54"/>
        <v>1.3477759079406271</v>
      </c>
      <c r="F215" s="15">
        <f t="shared" ca="1" si="55"/>
        <v>43.317598308068028</v>
      </c>
      <c r="G215" s="4" t="str">
        <f t="shared" ca="1" si="73"/>
        <v/>
      </c>
      <c r="H215" s="16">
        <f t="shared" ca="1" si="74"/>
        <v>4</v>
      </c>
      <c r="I215" s="4" t="str">
        <f t="shared" ca="1" si="75"/>
        <v>Long</v>
      </c>
      <c r="J215" s="14">
        <f t="shared" ca="1" si="67"/>
        <v>1.3458789870707515</v>
      </c>
      <c r="K215" s="17" t="str">
        <f t="shared" ca="1" si="68"/>
        <v>No</v>
      </c>
      <c r="L215" s="15">
        <f t="shared" ca="1" si="56"/>
        <v>-26.348389609311962</v>
      </c>
      <c r="M215" s="15">
        <f t="shared" ca="1" si="57"/>
        <v>-105.39355843724785</v>
      </c>
      <c r="N215" s="18" t="str">
        <f t="shared" ca="1" si="76"/>
        <v/>
      </c>
      <c r="O215" s="18">
        <f t="shared" ca="1" si="77"/>
        <v>30.571846673766558</v>
      </c>
      <c r="P215" s="18">
        <f t="shared" ca="1" si="69"/>
        <v>1041.1112025174914</v>
      </c>
      <c r="Q215" s="18">
        <f t="shared" ca="1" si="78"/>
        <v>41.111202517491343</v>
      </c>
      <c r="Y215" s="24"/>
      <c r="Z215" s="24"/>
      <c r="AA215" s="24"/>
    </row>
    <row r="216" spans="1:27">
      <c r="A216" s="10">
        <f t="shared" si="79"/>
        <v>186</v>
      </c>
      <c r="B216" s="11">
        <f t="shared" ca="1" si="70"/>
        <v>1.3432479249869773</v>
      </c>
      <c r="C216" s="11">
        <f t="shared" ca="1" si="71"/>
        <v>1.3434479249869773</v>
      </c>
      <c r="D216" s="11">
        <f t="shared" ca="1" si="72"/>
        <v>1.3430479249869773</v>
      </c>
      <c r="E216" s="14">
        <f t="shared" ca="1" si="54"/>
        <v>1.347359398156345</v>
      </c>
      <c r="F216" s="15">
        <f t="shared" ca="1" si="55"/>
        <v>41.114731693676632</v>
      </c>
      <c r="G216" s="4" t="str">
        <f t="shared" ca="1" si="73"/>
        <v/>
      </c>
      <c r="H216" s="16">
        <f t="shared" ca="1" si="74"/>
        <v>4</v>
      </c>
      <c r="I216" s="4" t="str">
        <f t="shared" ca="1" si="75"/>
        <v>Long</v>
      </c>
      <c r="J216" s="14">
        <f t="shared" ca="1" si="67"/>
        <v>1.3458789870707515</v>
      </c>
      <c r="K216" s="17" t="str">
        <f t="shared" ca="1" si="68"/>
        <v>No</v>
      </c>
      <c r="L216" s="15">
        <f t="shared" ca="1" si="56"/>
        <v>-28.310620837741496</v>
      </c>
      <c r="M216" s="15">
        <f t="shared" ca="1" si="57"/>
        <v>-113.24248335096598</v>
      </c>
      <c r="N216" s="18" t="str">
        <f t="shared" ca="1" si="76"/>
        <v/>
      </c>
      <c r="O216" s="18">
        <f t="shared" ca="1" si="77"/>
        <v>29.786954182394744</v>
      </c>
      <c r="P216" s="18">
        <f t="shared" ca="1" si="69"/>
        <v>1041.1112025174914</v>
      </c>
      <c r="Q216" s="18">
        <f t="shared" ca="1" si="78"/>
        <v>41.111202517491343</v>
      </c>
      <c r="Y216" s="24"/>
      <c r="Z216" s="24"/>
      <c r="AA216" s="24"/>
    </row>
    <row r="217" spans="1:27">
      <c r="A217" s="10">
        <f t="shared" si="79"/>
        <v>187</v>
      </c>
      <c r="B217" s="11">
        <f t="shared" ca="1" si="70"/>
        <v>1.3420034512707035</v>
      </c>
      <c r="C217" s="11">
        <f t="shared" ca="1" si="71"/>
        <v>1.3422034512707035</v>
      </c>
      <c r="D217" s="11">
        <f t="shared" ca="1" si="72"/>
        <v>1.3418034512707036</v>
      </c>
      <c r="E217" s="14">
        <f t="shared" ca="1" si="54"/>
        <v>1.3467901189591118</v>
      </c>
      <c r="F217" s="15">
        <f t="shared" ca="1" si="55"/>
        <v>47.86667688408297</v>
      </c>
      <c r="G217" s="4" t="str">
        <f t="shared" ca="1" si="73"/>
        <v/>
      </c>
      <c r="H217" s="16">
        <f t="shared" ca="1" si="74"/>
        <v>4</v>
      </c>
      <c r="I217" s="4" t="str">
        <f t="shared" ca="1" si="75"/>
        <v>Long</v>
      </c>
      <c r="J217" s="14">
        <f t="shared" ca="1" si="67"/>
        <v>1.3458789870707515</v>
      </c>
      <c r="K217" s="17" t="str">
        <f t="shared" ca="1" si="68"/>
        <v>No</v>
      </c>
      <c r="L217" s="15">
        <f t="shared" ca="1" si="56"/>
        <v>-40.755358000479362</v>
      </c>
      <c r="M217" s="15">
        <f t="shared" ca="1" si="57"/>
        <v>-163.02143200191745</v>
      </c>
      <c r="N217" s="18" t="str">
        <f t="shared" ca="1" si="76"/>
        <v/>
      </c>
      <c r="O217" s="18">
        <f t="shared" ca="1" si="77"/>
        <v>24.809059317299599</v>
      </c>
      <c r="P217" s="18">
        <f t="shared" ca="1" si="69"/>
        <v>1041.1112025174914</v>
      </c>
      <c r="Q217" s="18">
        <f t="shared" ca="1" si="78"/>
        <v>41.111202517491343</v>
      </c>
      <c r="Y217" s="24"/>
      <c r="Z217" s="24"/>
      <c r="AA217" s="24"/>
    </row>
    <row r="218" spans="1:27">
      <c r="A218" s="10">
        <f t="shared" si="79"/>
        <v>188</v>
      </c>
      <c r="B218" s="11">
        <f t="shared" ca="1" si="70"/>
        <v>1.3424765416057098</v>
      </c>
      <c r="C218" s="11">
        <f t="shared" ca="1" si="71"/>
        <v>1.3426765416057098</v>
      </c>
      <c r="D218" s="11">
        <f t="shared" ca="1" si="72"/>
        <v>1.3422765416057099</v>
      </c>
      <c r="E218" s="14">
        <f t="shared" ca="1" si="54"/>
        <v>1.3463838090151521</v>
      </c>
      <c r="F218" s="15">
        <f t="shared" ca="1" si="55"/>
        <v>39.072674094422496</v>
      </c>
      <c r="G218" s="4" t="str">
        <f t="shared" ca="1" si="73"/>
        <v/>
      </c>
      <c r="H218" s="16">
        <f t="shared" ca="1" si="74"/>
        <v>8</v>
      </c>
      <c r="I218" s="4" t="str">
        <f t="shared" ca="1" si="75"/>
        <v>Long</v>
      </c>
      <c r="J218" s="14">
        <f t="shared" ca="1" si="67"/>
        <v>1.3442777643382307</v>
      </c>
      <c r="K218" s="17" t="str">
        <f t="shared" ca="1" si="68"/>
        <v>No</v>
      </c>
      <c r="L218" s="15">
        <f t="shared" ca="1" si="56"/>
        <v>-20.01222732520791</v>
      </c>
      <c r="M218" s="15">
        <f t="shared" ca="1" si="57"/>
        <v>-160.09781860166328</v>
      </c>
      <c r="N218" s="18" t="str">
        <f t="shared" ca="1" si="76"/>
        <v/>
      </c>
      <c r="O218" s="18">
        <f t="shared" ca="1" si="77"/>
        <v>25.101420657325015</v>
      </c>
      <c r="P218" s="18">
        <f t="shared" ca="1" si="69"/>
        <v>1041.1112025174914</v>
      </c>
      <c r="Q218" s="18">
        <f t="shared" ca="1" si="78"/>
        <v>41.111202517491343</v>
      </c>
      <c r="Y218" s="24"/>
      <c r="Z218" s="24"/>
      <c r="AA218" s="24"/>
    </row>
    <row r="219" spans="1:27">
      <c r="A219" s="10">
        <f t="shared" si="79"/>
        <v>189</v>
      </c>
      <c r="B219" s="11">
        <f t="shared" ca="1" si="70"/>
        <v>1.3434436513374217</v>
      </c>
      <c r="C219" s="11">
        <f t="shared" ca="1" si="71"/>
        <v>1.3436436513374217</v>
      </c>
      <c r="D219" s="11">
        <f t="shared" ca="1" si="72"/>
        <v>1.3432436513374217</v>
      </c>
      <c r="E219" s="14">
        <f t="shared" ca="1" si="54"/>
        <v>1.3459419045104861</v>
      </c>
      <c r="F219" s="15">
        <f t="shared" ca="1" si="55"/>
        <v>24.98253173064402</v>
      </c>
      <c r="G219" s="4" t="str">
        <f t="shared" ca="1" si="73"/>
        <v/>
      </c>
      <c r="H219" s="16">
        <f t="shared" ca="1" si="74"/>
        <v>8</v>
      </c>
      <c r="I219" s="4" t="str">
        <f t="shared" ca="1" si="75"/>
        <v>Long</v>
      </c>
      <c r="J219" s="14">
        <f t="shared" ca="1" si="67"/>
        <v>1.3442777643382307</v>
      </c>
      <c r="K219" s="17" t="str">
        <f t="shared" ca="1" si="68"/>
        <v>No</v>
      </c>
      <c r="L219" s="15">
        <f t="shared" ca="1" si="56"/>
        <v>-10.341130008089117</v>
      </c>
      <c r="M219" s="15">
        <f t="shared" ca="1" si="57"/>
        <v>-82.729040064712933</v>
      </c>
      <c r="N219" s="18" t="str">
        <f t="shared" ca="1" si="76"/>
        <v/>
      </c>
      <c r="O219" s="18">
        <f t="shared" ca="1" si="77"/>
        <v>32.838298511020049</v>
      </c>
      <c r="P219" s="18">
        <f t="shared" ca="1" si="69"/>
        <v>1041.1112025174914</v>
      </c>
      <c r="Q219" s="18">
        <f t="shared" ca="1" si="78"/>
        <v>41.111202517491343</v>
      </c>
      <c r="Y219" s="24"/>
      <c r="Z219" s="24"/>
      <c r="AA219" s="24"/>
    </row>
    <row r="220" spans="1:27">
      <c r="A220" s="10">
        <f t="shared" si="79"/>
        <v>190</v>
      </c>
      <c r="B220" s="11">
        <f t="shared" ca="1" si="70"/>
        <v>1.3434787968444379</v>
      </c>
      <c r="C220" s="11">
        <f t="shared" ca="1" si="71"/>
        <v>1.3436787968444379</v>
      </c>
      <c r="D220" s="11">
        <f t="shared" ca="1" si="72"/>
        <v>1.343278796844438</v>
      </c>
      <c r="E220" s="14">
        <f t="shared" ca="1" si="54"/>
        <v>1.3454738692937103</v>
      </c>
      <c r="F220" s="15">
        <f t="shared" ca="1" si="55"/>
        <v>19.950724492723282</v>
      </c>
      <c r="G220" s="4" t="str">
        <f t="shared" ca="1" si="73"/>
        <v/>
      </c>
      <c r="H220" s="16">
        <f t="shared" ca="1" si="74"/>
        <v>8</v>
      </c>
      <c r="I220" s="4" t="str">
        <f t="shared" ca="1" si="75"/>
        <v>Long</v>
      </c>
      <c r="J220" s="14">
        <f t="shared" ca="1" si="67"/>
        <v>1.3442777643382307</v>
      </c>
      <c r="K220" s="17" t="str">
        <f t="shared" ca="1" si="68"/>
        <v>No</v>
      </c>
      <c r="L220" s="15">
        <f t="shared" ca="1" si="56"/>
        <v>-9.9896749379269068</v>
      </c>
      <c r="M220" s="15">
        <f t="shared" ca="1" si="57"/>
        <v>-79.917399503415254</v>
      </c>
      <c r="N220" s="18" t="str">
        <f t="shared" ca="1" si="76"/>
        <v/>
      </c>
      <c r="O220" s="18">
        <f t="shared" ca="1" si="77"/>
        <v>33.119462567149817</v>
      </c>
      <c r="P220" s="18">
        <f t="shared" ca="1" si="69"/>
        <v>1041.1112025174914</v>
      </c>
      <c r="Q220" s="18">
        <f t="shared" ca="1" si="78"/>
        <v>41.111202517491343</v>
      </c>
      <c r="Y220" s="24"/>
      <c r="Z220" s="24"/>
      <c r="AA220" s="24"/>
    </row>
    <row r="221" spans="1:27">
      <c r="A221" s="10">
        <f t="shared" si="79"/>
        <v>191</v>
      </c>
      <c r="B221" s="11">
        <f t="shared" ca="1" si="70"/>
        <v>1.3433450611507194</v>
      </c>
      <c r="C221" s="11">
        <f t="shared" ca="1" si="71"/>
        <v>1.3435450611507194</v>
      </c>
      <c r="D221" s="11">
        <f t="shared" ca="1" si="72"/>
        <v>1.3431450611507194</v>
      </c>
      <c r="E221" s="14">
        <f t="shared" ca="1" si="54"/>
        <v>1.3450464799974464</v>
      </c>
      <c r="F221" s="15">
        <f t="shared" ca="1" si="55"/>
        <v>17.014188467270319</v>
      </c>
      <c r="G221" s="4" t="str">
        <f t="shared" ca="1" si="73"/>
        <v/>
      </c>
      <c r="H221" s="16">
        <f t="shared" ca="1" si="74"/>
        <v>8</v>
      </c>
      <c r="I221" s="4" t="str">
        <f t="shared" ca="1" si="75"/>
        <v>Long</v>
      </c>
      <c r="J221" s="14">
        <f t="shared" ca="1" si="67"/>
        <v>1.3442777643382307</v>
      </c>
      <c r="K221" s="17" t="str">
        <f t="shared" ca="1" si="68"/>
        <v>No</v>
      </c>
      <c r="L221" s="15">
        <f t="shared" ca="1" si="56"/>
        <v>-11.327031875112414</v>
      </c>
      <c r="M221" s="15">
        <f t="shared" ca="1" si="57"/>
        <v>-90.616255000899315</v>
      </c>
      <c r="N221" s="18" t="str">
        <f t="shared" ca="1" si="76"/>
        <v/>
      </c>
      <c r="O221" s="18">
        <f t="shared" ca="1" si="77"/>
        <v>32.049577017401411</v>
      </c>
      <c r="P221" s="18">
        <f t="shared" ca="1" si="69"/>
        <v>1041.1112025174914</v>
      </c>
      <c r="Q221" s="18">
        <f t="shared" ca="1" si="78"/>
        <v>41.111202517491343</v>
      </c>
      <c r="Y221" s="24"/>
      <c r="Z221" s="24"/>
      <c r="AA221" s="24"/>
    </row>
    <row r="222" spans="1:27">
      <c r="A222" s="10">
        <f t="shared" si="79"/>
        <v>192</v>
      </c>
      <c r="B222" s="11">
        <f t="shared" ca="1" si="70"/>
        <v>1.343303865096442</v>
      </c>
      <c r="C222" s="11">
        <f t="shared" ca="1" si="71"/>
        <v>1.3435038650964419</v>
      </c>
      <c r="D222" s="11">
        <f t="shared" ca="1" si="72"/>
        <v>1.343103865096442</v>
      </c>
      <c r="E222" s="14">
        <f t="shared" ref="E222:E230" ca="1" si="80">AVERAGE(B208:B222)</f>
        <v>1.3447297413427655</v>
      </c>
      <c r="F222" s="15">
        <f t="shared" ref="F222:F230" ca="1" si="81">(E222-B222)*10000</f>
        <v>14.258762463235097</v>
      </c>
      <c r="G222" s="4" t="str">
        <f t="shared" ca="1" si="73"/>
        <v/>
      </c>
      <c r="H222" s="16">
        <f t="shared" ca="1" si="74"/>
        <v>8</v>
      </c>
      <c r="I222" s="4" t="str">
        <f t="shared" ca="1" si="75"/>
        <v>Long</v>
      </c>
      <c r="J222" s="14">
        <f t="shared" ca="1" si="67"/>
        <v>1.3442777643382307</v>
      </c>
      <c r="K222" s="17" t="str">
        <f t="shared" ca="1" si="68"/>
        <v>No</v>
      </c>
      <c r="L222" s="15">
        <f t="shared" ref="L222:L230" ca="1" si="82">IF(H222=0,"",-IF(I222="Long",J222-D222,(C222-J222))*10000)</f>
        <v>-11.738992417886784</v>
      </c>
      <c r="M222" s="15">
        <f t="shared" ref="M222:M230" ca="1" si="83">IF(H222=0,"",H222*L222)</f>
        <v>-93.911939343094275</v>
      </c>
      <c r="N222" s="18" t="str">
        <f t="shared" ca="1" si="76"/>
        <v/>
      </c>
      <c r="O222" s="18">
        <f t="shared" ca="1" si="77"/>
        <v>31.720008583181915</v>
      </c>
      <c r="P222" s="18">
        <f t="shared" ca="1" si="69"/>
        <v>1041.1112025174914</v>
      </c>
      <c r="Q222" s="18">
        <f t="shared" ca="1" si="78"/>
        <v>41.111202517491343</v>
      </c>
      <c r="Y222" s="24"/>
      <c r="Z222" s="24"/>
      <c r="AA222" s="24"/>
    </row>
    <row r="223" spans="1:27">
      <c r="A223" s="10">
        <f t="shared" si="79"/>
        <v>193</v>
      </c>
      <c r="B223" s="11">
        <f t="shared" ref="B223:B230" ca="1" si="84">B222+$D$9*NORMINV(RAND(),$D$11,$D$10)</f>
        <v>1.3435530003905289</v>
      </c>
      <c r="C223" s="11">
        <f t="shared" ref="C223:C230" ca="1" si="85">B223+0.5*$D$7/10000</f>
        <v>1.3437530003905289</v>
      </c>
      <c r="D223" s="11">
        <f t="shared" ref="D223:D230" ca="1" si="86">B223-0.5*$D$7/10000</f>
        <v>1.343353000390529</v>
      </c>
      <c r="E223" s="14">
        <f t="shared" ca="1" si="80"/>
        <v>1.3444728644610704</v>
      </c>
      <c r="F223" s="15">
        <f t="shared" ca="1" si="81"/>
        <v>9.1986407054145403</v>
      </c>
      <c r="G223" s="4" t="str">
        <f t="shared" ref="G223:G230" ca="1" si="87">IF(AND(H222&gt;0,N222=""),"",IF(F223&gt;$J$7,IF($J$12&lt;&gt;"Short only","Buy",""),IF(F223&lt;-$J$7,IF($J$12&lt;&gt;"Long only","Sell",""),"")))</f>
        <v/>
      </c>
      <c r="H223" s="16">
        <f t="shared" ref="H223:H230" ca="1" si="88">IF(AND(H222&gt;0,L222&lt;-$J$9),H222*$J$6,IF(OR(G223="Buy",G223="Sell"),1,IF(N222="",H222,IF(AND(N222&lt;&gt;"",G223=""),0,1))))</f>
        <v>8</v>
      </c>
      <c r="I223" s="4" t="str">
        <f t="shared" ref="I223:I230" ca="1" si="89">IF(G223="Buy","Long",IF(G223="Sell","Short",IF(H223=0,"",I222)))</f>
        <v>Long</v>
      </c>
      <c r="J223" s="14">
        <f t="shared" ca="1" si="67"/>
        <v>1.3442777643382307</v>
      </c>
      <c r="K223" s="17" t="str">
        <f t="shared" ca="1" si="68"/>
        <v>No</v>
      </c>
      <c r="L223" s="15">
        <f t="shared" ca="1" si="82"/>
        <v>-9.2476394770169001</v>
      </c>
      <c r="M223" s="15">
        <f t="shared" ca="1" si="83"/>
        <v>-73.981115816135201</v>
      </c>
      <c r="N223" s="18" t="str">
        <f t="shared" ref="N223:N230" ca="1" si="90">IF(H223=0,"",IF(K223="Yes",L223*H223*10*$D$8,""))</f>
        <v/>
      </c>
      <c r="O223" s="18">
        <f t="shared" ref="O223:O230" ca="1" si="91">IF(N223&lt;&gt;"",Q223,IF(M223="",0,M223)*10*$D$8+Q223)</f>
        <v>33.713090935877823</v>
      </c>
      <c r="P223" s="18">
        <f t="shared" ca="1" si="69"/>
        <v>1041.1112025174914</v>
      </c>
      <c r="Q223" s="18">
        <f t="shared" ref="Q223:Q230" ca="1" si="92">IF(N223="",0,N223)+Q222</f>
        <v>41.111202517491343</v>
      </c>
      <c r="Y223" s="24"/>
      <c r="Z223" s="24"/>
      <c r="AA223" s="24"/>
    </row>
    <row r="224" spans="1:27">
      <c r="A224" s="10">
        <f t="shared" si="79"/>
        <v>194</v>
      </c>
      <c r="B224" s="11">
        <f t="shared" ca="1" si="84"/>
        <v>1.3423899824165246</v>
      </c>
      <c r="C224" s="11">
        <f t="shared" ca="1" si="85"/>
        <v>1.3425899824165246</v>
      </c>
      <c r="D224" s="11">
        <f t="shared" ca="1" si="86"/>
        <v>1.3421899824165247</v>
      </c>
      <c r="E224" s="14">
        <f t="shared" ca="1" si="80"/>
        <v>1.3441004931777802</v>
      </c>
      <c r="F224" s="15">
        <f t="shared" ca="1" si="81"/>
        <v>17.105107612556125</v>
      </c>
      <c r="G224" s="4" t="str">
        <f t="shared" ca="1" si="87"/>
        <v/>
      </c>
      <c r="H224" s="16">
        <f t="shared" ca="1" si="88"/>
        <v>8</v>
      </c>
      <c r="I224" s="4" t="str">
        <f t="shared" ca="1" si="89"/>
        <v>Long</v>
      </c>
      <c r="J224" s="14">
        <f t="shared" ref="J224:J230" ca="1" si="93">IF(H224=0,"",IF(AND(H223=H224,K223&lt;&gt;"Yes"),J223,IF(K223&lt;&gt;"Yes",(IF(J223="",0,J223)*H223+(H224-H223)*IF(I224="Long",C224,D224))/(H224),IF(I224="Long",C224,D224))))</f>
        <v>1.3442777643382307</v>
      </c>
      <c r="K224" s="17" t="str">
        <f t="shared" ref="K224:K230" ca="1" si="94">IF(H224=0,"",IF(OR(L224&gt;$J$8,AND(L224*10*$D$8*H224&lt;-P224*$J$11,$J$11&gt;0,$J$10&gt;0)),"Yes","No"))</f>
        <v>No</v>
      </c>
      <c r="L224" s="15">
        <f t="shared" ca="1" si="82"/>
        <v>-20.877819217060001</v>
      </c>
      <c r="M224" s="15">
        <f t="shared" ca="1" si="83"/>
        <v>-167.02255373648001</v>
      </c>
      <c r="N224" s="18" t="str">
        <f t="shared" ca="1" si="90"/>
        <v/>
      </c>
      <c r="O224" s="18">
        <f t="shared" ca="1" si="91"/>
        <v>24.408947143843342</v>
      </c>
      <c r="P224" s="18">
        <f t="shared" ca="1" si="69"/>
        <v>1041.1112025174914</v>
      </c>
      <c r="Q224" s="18">
        <f t="shared" ca="1" si="92"/>
        <v>41.111202517491343</v>
      </c>
      <c r="Y224" s="24"/>
      <c r="Z224" s="24"/>
      <c r="AA224" s="24"/>
    </row>
    <row r="225" spans="1:27">
      <c r="A225" s="10">
        <f t="shared" si="79"/>
        <v>195</v>
      </c>
      <c r="B225" s="11">
        <f t="shared" ca="1" si="84"/>
        <v>1.3436727083895739</v>
      </c>
      <c r="C225" s="11">
        <f t="shared" ca="1" si="85"/>
        <v>1.3438727083895738</v>
      </c>
      <c r="D225" s="11">
        <f t="shared" ca="1" si="86"/>
        <v>1.3434727083895739</v>
      </c>
      <c r="E225" s="14">
        <f t="shared" ca="1" si="80"/>
        <v>1.3437956772339186</v>
      </c>
      <c r="F225" s="15">
        <f t="shared" ca="1" si="81"/>
        <v>1.2296884434470634</v>
      </c>
      <c r="G225" s="4" t="str">
        <f t="shared" ca="1" si="87"/>
        <v/>
      </c>
      <c r="H225" s="16">
        <f t="shared" ca="1" si="88"/>
        <v>8</v>
      </c>
      <c r="I225" s="4" t="str">
        <f t="shared" ca="1" si="89"/>
        <v>Long</v>
      </c>
      <c r="J225" s="14">
        <f t="shared" ca="1" si="93"/>
        <v>1.3442777643382307</v>
      </c>
      <c r="K225" s="17" t="str">
        <f t="shared" ca="1" si="94"/>
        <v>No</v>
      </c>
      <c r="L225" s="15">
        <f t="shared" ca="1" si="82"/>
        <v>-8.0505594865676322</v>
      </c>
      <c r="M225" s="15">
        <f t="shared" ca="1" si="83"/>
        <v>-64.404475892541058</v>
      </c>
      <c r="N225" s="18" t="str">
        <f t="shared" ca="1" si="90"/>
        <v/>
      </c>
      <c r="O225" s="18">
        <f t="shared" ca="1" si="91"/>
        <v>34.670754928237237</v>
      </c>
      <c r="P225" s="18">
        <f t="shared" ref="P225:P230" ca="1" si="95">P224+IF(N224="",0,N224)</f>
        <v>1041.1112025174914</v>
      </c>
      <c r="Q225" s="18">
        <f t="shared" ca="1" si="92"/>
        <v>41.111202517491343</v>
      </c>
      <c r="Y225" s="24"/>
      <c r="Z225" s="24"/>
      <c r="AA225" s="24"/>
    </row>
    <row r="226" spans="1:27">
      <c r="A226" s="10">
        <f t="shared" si="79"/>
        <v>196</v>
      </c>
      <c r="B226" s="11">
        <f t="shared" ca="1" si="84"/>
        <v>1.3445710927725563</v>
      </c>
      <c r="C226" s="11">
        <f t="shared" ca="1" si="85"/>
        <v>1.3447710927725562</v>
      </c>
      <c r="D226" s="11">
        <f t="shared" ca="1" si="86"/>
        <v>1.3443710927725563</v>
      </c>
      <c r="E226" s="14">
        <f t="shared" ca="1" si="80"/>
        <v>1.3436307196282995</v>
      </c>
      <c r="F226" s="15">
        <f t="shared" ca="1" si="81"/>
        <v>-9.4037314425676755</v>
      </c>
      <c r="G226" s="4" t="str">
        <f t="shared" ca="1" si="87"/>
        <v/>
      </c>
      <c r="H226" s="16">
        <f t="shared" ca="1" si="88"/>
        <v>8</v>
      </c>
      <c r="I226" s="4" t="str">
        <f t="shared" ca="1" si="89"/>
        <v>Long</v>
      </c>
      <c r="J226" s="14">
        <f t="shared" ca="1" si="93"/>
        <v>1.3442777643382307</v>
      </c>
      <c r="K226" s="17" t="str">
        <f t="shared" ca="1" si="94"/>
        <v>No</v>
      </c>
      <c r="L226" s="15">
        <f t="shared" ca="1" si="82"/>
        <v>0.93328434325634646</v>
      </c>
      <c r="M226" s="15">
        <f t="shared" ca="1" si="83"/>
        <v>7.4662747460507717</v>
      </c>
      <c r="N226" s="18" t="str">
        <f t="shared" ca="1" si="90"/>
        <v/>
      </c>
      <c r="O226" s="18">
        <f t="shared" ca="1" si="91"/>
        <v>41.85782999209642</v>
      </c>
      <c r="P226" s="18">
        <f t="shared" ca="1" si="95"/>
        <v>1041.1112025174914</v>
      </c>
      <c r="Q226" s="18">
        <f t="shared" ca="1" si="92"/>
        <v>41.111202517491343</v>
      </c>
      <c r="Y226" s="24"/>
      <c r="Z226" s="24"/>
      <c r="AA226" s="24"/>
    </row>
    <row r="227" spans="1:27">
      <c r="A227" s="10">
        <f t="shared" si="79"/>
        <v>197</v>
      </c>
      <c r="B227" s="11">
        <f t="shared" ca="1" si="84"/>
        <v>1.3457167153821872</v>
      </c>
      <c r="C227" s="11">
        <f t="shared" ca="1" si="85"/>
        <v>1.3459167153821872</v>
      </c>
      <c r="D227" s="11">
        <f t="shared" ca="1" si="86"/>
        <v>1.3455167153821872</v>
      </c>
      <c r="E227" s="14">
        <f t="shared" ca="1" si="80"/>
        <v>1.3435864370754182</v>
      </c>
      <c r="F227" s="15">
        <f t="shared" ca="1" si="81"/>
        <v>-21.30278306768929</v>
      </c>
      <c r="G227" s="4" t="str">
        <f t="shared" ca="1" si="87"/>
        <v/>
      </c>
      <c r="H227" s="16">
        <f t="shared" ca="1" si="88"/>
        <v>8</v>
      </c>
      <c r="I227" s="4" t="str">
        <f t="shared" ca="1" si="89"/>
        <v>Long</v>
      </c>
      <c r="J227" s="14">
        <f t="shared" ca="1" si="93"/>
        <v>1.3442777643382307</v>
      </c>
      <c r="K227" s="17" t="str">
        <f t="shared" ca="1" si="94"/>
        <v>Yes</v>
      </c>
      <c r="L227" s="15">
        <f t="shared" ca="1" si="82"/>
        <v>12.389510439565488</v>
      </c>
      <c r="M227" s="15">
        <f t="shared" ca="1" si="83"/>
        <v>99.116083516523901</v>
      </c>
      <c r="N227" s="18">
        <f t="shared" ca="1" si="90"/>
        <v>9.9116083516523901</v>
      </c>
      <c r="O227" s="18">
        <f t="shared" ca="1" si="91"/>
        <v>51.022810869143733</v>
      </c>
      <c r="P227" s="18">
        <f t="shared" ca="1" si="95"/>
        <v>1041.1112025174914</v>
      </c>
      <c r="Q227" s="18">
        <f t="shared" ca="1" si="92"/>
        <v>51.022810869143733</v>
      </c>
      <c r="Y227" s="24"/>
      <c r="Z227" s="24"/>
      <c r="AA227" s="24"/>
    </row>
    <row r="228" spans="1:27">
      <c r="A228" s="10">
        <f t="shared" si="79"/>
        <v>198</v>
      </c>
      <c r="B228" s="11">
        <f t="shared" ca="1" si="84"/>
        <v>1.3447058773612932</v>
      </c>
      <c r="C228" s="11">
        <f t="shared" ca="1" si="85"/>
        <v>1.3449058773612932</v>
      </c>
      <c r="D228" s="11">
        <f t="shared" ca="1" si="86"/>
        <v>1.3445058773612932</v>
      </c>
      <c r="E228" s="14">
        <f t="shared" ca="1" si="80"/>
        <v>1.3435111355387357</v>
      </c>
      <c r="F228" s="15">
        <f t="shared" ca="1" si="81"/>
        <v>-11.947418225575213</v>
      </c>
      <c r="G228" s="4" t="str">
        <f t="shared" ca="1" si="87"/>
        <v/>
      </c>
      <c r="H228" s="16">
        <f t="shared" ca="1" si="88"/>
        <v>0</v>
      </c>
      <c r="I228" s="4" t="str">
        <f t="shared" ca="1" si="89"/>
        <v/>
      </c>
      <c r="J228" s="14" t="str">
        <f t="shared" ca="1" si="93"/>
        <v/>
      </c>
      <c r="K228" s="17" t="str">
        <f t="shared" ca="1" si="94"/>
        <v/>
      </c>
      <c r="L228" s="15" t="str">
        <f t="shared" ca="1" si="82"/>
        <v/>
      </c>
      <c r="M228" s="15" t="str">
        <f t="shared" ca="1" si="83"/>
        <v/>
      </c>
      <c r="N228" s="18" t="str">
        <f t="shared" ca="1" si="90"/>
        <v/>
      </c>
      <c r="O228" s="18">
        <f t="shared" ca="1" si="91"/>
        <v>51.022810869143733</v>
      </c>
      <c r="P228" s="18">
        <f t="shared" ca="1" si="95"/>
        <v>1051.0228108691438</v>
      </c>
      <c r="Q228" s="18">
        <f t="shared" ca="1" si="92"/>
        <v>51.022810869143733</v>
      </c>
      <c r="Y228" s="24"/>
      <c r="Z228" s="24"/>
      <c r="AA228" s="24"/>
    </row>
    <row r="229" spans="1:27">
      <c r="A229" s="10">
        <f t="shared" si="79"/>
        <v>199</v>
      </c>
      <c r="B229" s="11">
        <f t="shared" ca="1" si="84"/>
        <v>1.3455452668843013</v>
      </c>
      <c r="C229" s="11">
        <f t="shared" ca="1" si="85"/>
        <v>1.3457452668843013</v>
      </c>
      <c r="D229" s="11">
        <f t="shared" ca="1" si="86"/>
        <v>1.3453452668843013</v>
      </c>
      <c r="E229" s="14">
        <f t="shared" ca="1" si="80"/>
        <v>1.3436598722666131</v>
      </c>
      <c r="F229" s="15">
        <f t="shared" ca="1" si="81"/>
        <v>-18.853946176882186</v>
      </c>
      <c r="G229" s="4" t="str">
        <f t="shared" ca="1" si="87"/>
        <v>Sell</v>
      </c>
      <c r="H229" s="16">
        <f t="shared" ca="1" si="88"/>
        <v>1</v>
      </c>
      <c r="I229" s="4" t="str">
        <f t="shared" ca="1" si="89"/>
        <v>Short</v>
      </c>
      <c r="J229" s="14">
        <f t="shared" ca="1" si="93"/>
        <v>1.3453452668843013</v>
      </c>
      <c r="K229" s="17" t="str">
        <f t="shared" ca="1" si="94"/>
        <v>No</v>
      </c>
      <c r="L229" s="15">
        <f t="shared" ca="1" si="82"/>
        <v>-3.9999999999995595</v>
      </c>
      <c r="M229" s="15">
        <f t="shared" ca="1" si="83"/>
        <v>-3.9999999999995595</v>
      </c>
      <c r="N229" s="18" t="str">
        <f t="shared" ca="1" si="90"/>
        <v/>
      </c>
      <c r="O229" s="18">
        <f t="shared" ca="1" si="91"/>
        <v>50.622810869143777</v>
      </c>
      <c r="P229" s="18">
        <f t="shared" ca="1" si="95"/>
        <v>1051.0228108691438</v>
      </c>
      <c r="Q229" s="18">
        <f t="shared" ca="1" si="92"/>
        <v>51.022810869143733</v>
      </c>
      <c r="Y229" s="24"/>
      <c r="Z229" s="24"/>
      <c r="AA229" s="24"/>
    </row>
    <row r="230" spans="1:27">
      <c r="A230" s="25">
        <f t="shared" si="79"/>
        <v>200</v>
      </c>
      <c r="B230" s="26">
        <f t="shared" ca="1" si="84"/>
        <v>1.3443919172173489</v>
      </c>
      <c r="C230" s="27">
        <f t="shared" ca="1" si="85"/>
        <v>1.3445919172173488</v>
      </c>
      <c r="D230" s="27">
        <f t="shared" ca="1" si="86"/>
        <v>1.3441919172173489</v>
      </c>
      <c r="E230" s="26">
        <f t="shared" ca="1" si="80"/>
        <v>1.3437230568737815</v>
      </c>
      <c r="F230" s="28">
        <f t="shared" ca="1" si="81"/>
        <v>-6.688603435673901</v>
      </c>
      <c r="G230" s="25" t="str">
        <f t="shared" ca="1" si="87"/>
        <v/>
      </c>
      <c r="H230" s="25">
        <f t="shared" ca="1" si="88"/>
        <v>1</v>
      </c>
      <c r="I230" s="25" t="str">
        <f t="shared" ca="1" si="89"/>
        <v>Short</v>
      </c>
      <c r="J230" s="27">
        <f t="shared" ca="1" si="93"/>
        <v>1.3453452668843013</v>
      </c>
      <c r="K230" s="29" t="str">
        <f t="shared" ca="1" si="94"/>
        <v>No</v>
      </c>
      <c r="L230" s="28">
        <f t="shared" ca="1" si="82"/>
        <v>7.5334966695250749</v>
      </c>
      <c r="M230" s="28">
        <f t="shared" ca="1" si="83"/>
        <v>7.5334966695250749</v>
      </c>
      <c r="N230" s="30" t="str">
        <f t="shared" ca="1" si="90"/>
        <v/>
      </c>
      <c r="O230" s="31">
        <f t="shared" ca="1" si="91"/>
        <v>51.776160536096242</v>
      </c>
      <c r="P230" s="31">
        <f t="shared" ca="1" si="95"/>
        <v>1051.0228108691438</v>
      </c>
      <c r="Q230" s="31">
        <f t="shared" ca="1" si="92"/>
        <v>51.022810869143733</v>
      </c>
      <c r="Y230" s="24"/>
      <c r="Z230" s="24"/>
      <c r="AA230" s="24"/>
    </row>
    <row r="231" spans="1:27">
      <c r="Y231" s="24"/>
      <c r="Z231" s="24"/>
      <c r="AA231" s="24"/>
    </row>
    <row r="232" spans="1:27">
      <c r="Y232" s="24"/>
      <c r="Z232" s="24"/>
      <c r="AA232" s="24"/>
    </row>
    <row r="233" spans="1:27">
      <c r="Y233" s="24"/>
      <c r="Z233" s="24"/>
      <c r="AA233" s="24"/>
    </row>
    <row r="234" spans="1:27">
      <c r="Y234" s="24"/>
      <c r="Z234" s="24"/>
      <c r="AA234" s="24"/>
    </row>
    <row r="235" spans="1:27">
      <c r="Y235" s="24"/>
      <c r="Z235" s="24"/>
      <c r="AA235" s="24"/>
    </row>
    <row r="236" spans="1:27">
      <c r="Y236" s="24"/>
      <c r="Z236" s="24"/>
      <c r="AA236" s="24"/>
    </row>
    <row r="237" spans="1:27">
      <c r="Y237" s="24"/>
      <c r="Z237" s="24"/>
      <c r="AA237" s="24"/>
    </row>
    <row r="238" spans="1:27">
      <c r="Y238" s="24"/>
      <c r="Z238" s="24"/>
      <c r="AA238" s="24"/>
    </row>
    <row r="239" spans="1:27">
      <c r="Y239" s="24"/>
      <c r="Z239" s="24"/>
      <c r="AA239" s="24"/>
    </row>
    <row r="240" spans="1:27">
      <c r="Y240" s="24"/>
      <c r="Z240" s="24"/>
      <c r="AA240" s="24"/>
    </row>
    <row r="241" spans="25:27">
      <c r="Y241" s="24"/>
      <c r="Z241" s="24"/>
      <c r="AA241" s="24"/>
    </row>
    <row r="242" spans="25:27">
      <c r="Y242" s="24"/>
      <c r="Z242" s="24"/>
      <c r="AA242" s="24"/>
    </row>
    <row r="243" spans="25:27">
      <c r="Y243" s="24"/>
      <c r="Z243" s="24"/>
      <c r="AA243" s="24"/>
    </row>
    <row r="244" spans="25:27">
      <c r="Y244" s="24"/>
      <c r="Z244" s="24"/>
      <c r="AA244" s="24"/>
    </row>
    <row r="245" spans="25:27">
      <c r="Y245" s="24"/>
      <c r="Z245" s="24"/>
      <c r="AA245" s="24"/>
    </row>
    <row r="246" spans="25:27">
      <c r="Y246" s="24"/>
      <c r="Z246" s="24"/>
      <c r="AA246" s="24"/>
    </row>
    <row r="247" spans="25:27">
      <c r="Y247" s="24"/>
      <c r="Z247" s="24"/>
      <c r="AA247" s="24"/>
    </row>
    <row r="248" spans="25:27">
      <c r="Y248" s="24"/>
      <c r="Z248" s="24"/>
      <c r="AA248" s="24"/>
    </row>
    <row r="249" spans="25:27">
      <c r="Y249" s="24"/>
      <c r="Z249" s="24"/>
      <c r="AA249" s="24"/>
    </row>
    <row r="250" spans="25:27">
      <c r="Y250" s="24"/>
      <c r="Z250" s="24"/>
      <c r="AA250" s="24"/>
    </row>
    <row r="251" spans="25:27">
      <c r="Y251" s="24"/>
      <c r="Z251" s="24"/>
      <c r="AA251" s="24"/>
    </row>
    <row r="252" spans="25:27">
      <c r="Y252" s="24"/>
      <c r="Z252" s="24"/>
      <c r="AA252" s="24"/>
    </row>
    <row r="253" spans="25:27">
      <c r="Y253" s="24"/>
      <c r="Z253" s="24"/>
      <c r="AA253" s="24"/>
    </row>
    <row r="254" spans="25:27">
      <c r="Y254" s="24"/>
      <c r="Z254" s="24"/>
      <c r="AA254" s="24"/>
    </row>
    <row r="255" spans="25:27">
      <c r="Y255" s="24"/>
      <c r="Z255" s="24"/>
      <c r="AA255" s="24"/>
    </row>
    <row r="256" spans="25:27">
      <c r="Y256" s="24"/>
      <c r="Z256" s="24"/>
      <c r="AA256" s="24"/>
    </row>
    <row r="257" spans="25:27">
      <c r="Y257" s="24"/>
      <c r="Z257" s="24"/>
      <c r="AA257" s="24"/>
    </row>
    <row r="258" spans="25:27">
      <c r="Y258" s="24"/>
      <c r="Z258" s="24"/>
      <c r="AA258" s="24"/>
    </row>
    <row r="259" spans="25:27">
      <c r="Y259" s="24"/>
      <c r="Z259" s="24"/>
      <c r="AA259" s="24"/>
    </row>
    <row r="260" spans="25:27">
      <c r="Y260" s="24"/>
      <c r="Z260" s="24"/>
      <c r="AA260" s="24"/>
    </row>
    <row r="261" spans="25:27">
      <c r="Y261" s="24"/>
      <c r="Z261" s="24"/>
      <c r="AA261" s="24"/>
    </row>
    <row r="262" spans="25:27">
      <c r="Y262" s="24"/>
      <c r="Z262" s="24"/>
      <c r="AA262" s="24"/>
    </row>
    <row r="263" spans="25:27">
      <c r="Y263" s="24"/>
      <c r="Z263" s="24"/>
      <c r="AA263" s="24"/>
    </row>
    <row r="264" spans="25:27">
      <c r="Y264" s="24"/>
      <c r="Z264" s="24"/>
      <c r="AA264" s="24"/>
    </row>
    <row r="265" spans="25:27">
      <c r="Y265" s="24"/>
      <c r="Z265" s="24"/>
      <c r="AA265" s="24"/>
    </row>
    <row r="266" spans="25:27">
      <c r="Y266" s="24"/>
      <c r="Z266" s="24"/>
      <c r="AA266" s="24"/>
    </row>
    <row r="267" spans="25:27">
      <c r="Y267" s="24"/>
      <c r="Z267" s="24"/>
      <c r="AA267" s="24"/>
    </row>
    <row r="268" spans="25:27">
      <c r="Y268" s="24"/>
      <c r="Z268" s="24"/>
      <c r="AA268" s="24"/>
    </row>
    <row r="269" spans="25:27">
      <c r="Y269" s="24"/>
      <c r="Z269" s="24"/>
      <c r="AA269" s="24"/>
    </row>
    <row r="270" spans="25:27">
      <c r="Y270" s="24"/>
      <c r="Z270" s="24"/>
      <c r="AA270" s="24"/>
    </row>
    <row r="271" spans="25:27">
      <c r="Y271" s="24"/>
      <c r="Z271" s="24"/>
      <c r="AA271" s="24"/>
    </row>
    <row r="272" spans="25:27">
      <c r="Y272" s="24"/>
      <c r="Z272" s="24"/>
      <c r="AA272" s="24"/>
    </row>
    <row r="273" spans="25:27">
      <c r="Y273" s="24"/>
      <c r="Z273" s="24"/>
      <c r="AA273" s="24"/>
    </row>
    <row r="274" spans="25:27">
      <c r="Y274" s="24"/>
      <c r="Z274" s="24"/>
      <c r="AA274" s="24"/>
    </row>
    <row r="275" spans="25:27">
      <c r="Y275" s="24"/>
      <c r="Z275" s="24"/>
      <c r="AA275" s="24"/>
    </row>
    <row r="276" spans="25:27">
      <c r="Y276" s="24"/>
      <c r="Z276" s="24"/>
      <c r="AA276" s="24"/>
    </row>
    <row r="277" spans="25:27">
      <c r="Y277" s="24"/>
      <c r="Z277" s="24"/>
      <c r="AA277" s="24"/>
    </row>
    <row r="278" spans="25:27">
      <c r="Y278" s="24"/>
      <c r="Z278" s="24"/>
      <c r="AA278" s="24"/>
    </row>
    <row r="279" spans="25:27">
      <c r="Y279" s="24"/>
      <c r="Z279" s="24"/>
      <c r="AA279" s="24"/>
    </row>
    <row r="280" spans="25:27">
      <c r="Y280" s="24"/>
      <c r="Z280" s="24"/>
      <c r="AA280" s="24"/>
    </row>
    <row r="281" spans="25:27">
      <c r="Y281" s="24"/>
      <c r="Z281" s="24"/>
      <c r="AA281" s="24"/>
    </row>
    <row r="282" spans="25:27">
      <c r="Y282" s="24"/>
      <c r="Z282" s="24"/>
      <c r="AA282" s="24"/>
    </row>
    <row r="283" spans="25:27">
      <c r="Y283" s="24"/>
      <c r="Z283" s="24"/>
      <c r="AA283" s="24"/>
    </row>
    <row r="284" spans="25:27">
      <c r="Y284" s="24"/>
      <c r="Z284" s="24"/>
      <c r="AA284" s="24"/>
    </row>
    <row r="285" spans="25:27">
      <c r="Y285" s="24"/>
      <c r="Z285" s="24"/>
      <c r="AA285" s="24"/>
    </row>
    <row r="286" spans="25:27">
      <c r="Y286" s="24"/>
      <c r="Z286" s="24"/>
      <c r="AA286" s="24"/>
    </row>
    <row r="287" spans="25:27">
      <c r="Y287" s="24"/>
      <c r="Z287" s="24"/>
      <c r="AA287" s="24"/>
    </row>
    <row r="288" spans="25:27">
      <c r="Y288" s="24"/>
      <c r="Z288" s="24"/>
      <c r="AA288" s="24"/>
    </row>
    <row r="289" spans="25:27">
      <c r="Y289" s="24"/>
      <c r="Z289" s="24"/>
      <c r="AA289" s="24"/>
    </row>
    <row r="290" spans="25:27">
      <c r="Y290" s="24"/>
      <c r="Z290" s="24"/>
      <c r="AA290" s="24"/>
    </row>
    <row r="291" spans="25:27">
      <c r="Y291" s="24"/>
      <c r="Z291" s="24"/>
      <c r="AA291" s="24"/>
    </row>
    <row r="292" spans="25:27">
      <c r="Y292" s="24"/>
      <c r="Z292" s="24"/>
      <c r="AA292" s="24"/>
    </row>
    <row r="293" spans="25:27">
      <c r="Y293" s="24"/>
      <c r="Z293" s="24"/>
      <c r="AA293" s="24"/>
    </row>
    <row r="294" spans="25:27">
      <c r="Y294" s="24"/>
      <c r="Z294" s="24"/>
      <c r="AA294" s="24"/>
    </row>
    <row r="295" spans="25:27">
      <c r="Y295" s="24"/>
      <c r="Z295" s="24"/>
      <c r="AA295" s="24"/>
    </row>
    <row r="296" spans="25:27">
      <c r="Y296" s="24"/>
      <c r="Z296" s="24"/>
      <c r="AA296" s="24"/>
    </row>
    <row r="297" spans="25:27">
      <c r="Y297" s="24"/>
      <c r="Z297" s="24"/>
      <c r="AA297" s="24"/>
    </row>
    <row r="298" spans="25:27">
      <c r="Y298" s="24"/>
      <c r="Z298" s="24"/>
      <c r="AA298" s="24"/>
    </row>
    <row r="299" spans="25:27">
      <c r="Y299" s="24"/>
      <c r="Z299" s="24"/>
      <c r="AA299" s="24"/>
    </row>
    <row r="300" spans="25:27">
      <c r="Y300" s="24"/>
      <c r="Z300" s="24"/>
      <c r="AA300" s="24"/>
    </row>
    <row r="301" spans="25:27">
      <c r="Y301" s="24"/>
      <c r="Z301" s="24"/>
      <c r="AA301" s="24"/>
    </row>
    <row r="302" spans="25:27">
      <c r="Y302" s="24"/>
      <c r="Z302" s="24"/>
      <c r="AA302" s="24"/>
    </row>
    <row r="303" spans="25:27">
      <c r="Y303" s="24"/>
      <c r="Z303" s="24"/>
      <c r="AA303" s="24"/>
    </row>
    <row r="304" spans="25:27">
      <c r="Y304" s="24"/>
      <c r="Z304" s="24"/>
      <c r="AA304" s="24"/>
    </row>
    <row r="305" spans="25:27">
      <c r="Y305" s="24"/>
      <c r="Z305" s="24"/>
      <c r="AA305" s="24"/>
    </row>
    <row r="306" spans="25:27">
      <c r="Y306" s="24"/>
      <c r="Z306" s="24"/>
      <c r="AA306" s="24"/>
    </row>
    <row r="307" spans="25:27">
      <c r="Y307" s="24"/>
      <c r="Z307" s="24"/>
      <c r="AA307" s="24"/>
    </row>
    <row r="308" spans="25:27">
      <c r="Y308" s="24"/>
      <c r="Z308" s="24"/>
      <c r="AA308" s="24"/>
    </row>
    <row r="309" spans="25:27">
      <c r="Y309" s="24"/>
      <c r="Z309" s="24"/>
      <c r="AA309" s="24"/>
    </row>
    <row r="310" spans="25:27">
      <c r="Y310" s="24"/>
      <c r="Z310" s="24"/>
      <c r="AA310" s="24"/>
    </row>
    <row r="311" spans="25:27">
      <c r="Y311" s="24"/>
      <c r="Z311" s="24"/>
      <c r="AA311" s="24"/>
    </row>
    <row r="312" spans="25:27">
      <c r="Y312" s="24"/>
      <c r="Z312" s="24"/>
      <c r="AA312" s="24"/>
    </row>
    <row r="313" spans="25:27">
      <c r="Y313" s="24"/>
      <c r="Z313" s="24"/>
      <c r="AA313" s="24"/>
    </row>
    <row r="314" spans="25:27">
      <c r="Y314" s="24"/>
      <c r="Z314" s="24"/>
      <c r="AA314" s="24"/>
    </row>
    <row r="315" spans="25:27">
      <c r="Y315" s="24"/>
      <c r="Z315" s="24"/>
      <c r="AA315" s="24"/>
    </row>
    <row r="316" spans="25:27">
      <c r="Y316" s="24"/>
      <c r="Z316" s="24"/>
      <c r="AA316" s="24"/>
    </row>
    <row r="317" spans="25:27">
      <c r="Y317" s="24"/>
      <c r="Z317" s="24"/>
      <c r="AA317" s="24"/>
    </row>
    <row r="318" spans="25:27">
      <c r="Y318" s="24"/>
      <c r="Z318" s="24"/>
      <c r="AA318" s="24"/>
    </row>
    <row r="319" spans="25:27">
      <c r="Y319" s="24"/>
      <c r="Z319" s="24"/>
      <c r="AA319" s="24"/>
    </row>
    <row r="320" spans="25:27">
      <c r="Y320" s="24"/>
      <c r="Z320" s="24"/>
      <c r="AA320" s="24"/>
    </row>
    <row r="321" spans="25:27">
      <c r="Y321" s="24"/>
      <c r="Z321" s="24"/>
      <c r="AA321" s="24"/>
    </row>
    <row r="322" spans="25:27">
      <c r="Y322" s="24"/>
      <c r="Z322" s="24"/>
      <c r="AA322" s="24"/>
    </row>
    <row r="323" spans="25:27">
      <c r="Y323" s="24"/>
      <c r="Z323" s="24"/>
      <c r="AA323" s="24"/>
    </row>
    <row r="324" spans="25:27">
      <c r="Y324" s="24"/>
      <c r="Z324" s="24"/>
      <c r="AA324" s="24"/>
    </row>
    <row r="325" spans="25:27">
      <c r="Y325" s="24"/>
      <c r="Z325" s="24"/>
      <c r="AA325" s="24"/>
    </row>
    <row r="326" spans="25:27">
      <c r="Y326" s="24"/>
      <c r="Z326" s="24"/>
      <c r="AA326" s="24"/>
    </row>
    <row r="327" spans="25:27">
      <c r="Y327" s="24"/>
      <c r="Z327" s="24"/>
      <c r="AA327" s="24"/>
    </row>
    <row r="328" spans="25:27">
      <c r="Y328" s="24"/>
      <c r="Z328" s="24"/>
      <c r="AA328" s="24"/>
    </row>
    <row r="329" spans="25:27">
      <c r="Y329" s="24"/>
      <c r="Z329" s="24"/>
      <c r="AA329" s="24"/>
    </row>
    <row r="330" spans="25:27">
      <c r="Y330" s="24"/>
      <c r="Z330" s="24"/>
      <c r="AA330" s="24"/>
    </row>
    <row r="331" spans="25:27">
      <c r="Y331" s="24"/>
      <c r="Z331" s="24"/>
      <c r="AA331" s="24"/>
    </row>
    <row r="332" spans="25:27">
      <c r="Y332" s="24"/>
      <c r="Z332" s="24"/>
      <c r="AA332" s="24"/>
    </row>
    <row r="333" spans="25:27">
      <c r="Y333" s="24"/>
      <c r="Z333" s="24"/>
      <c r="AA333" s="24"/>
    </row>
    <row r="334" spans="25:27">
      <c r="Y334" s="24"/>
      <c r="Z334" s="24"/>
      <c r="AA334" s="24"/>
    </row>
    <row r="335" spans="25:27">
      <c r="Y335" s="24"/>
      <c r="Z335" s="24"/>
      <c r="AA335" s="24"/>
    </row>
    <row r="336" spans="25:27">
      <c r="Y336" s="24"/>
      <c r="Z336" s="24"/>
      <c r="AA336" s="24"/>
    </row>
    <row r="337" spans="25:27">
      <c r="Y337" s="24"/>
      <c r="Z337" s="24"/>
      <c r="AA337" s="24"/>
    </row>
    <row r="338" spans="25:27">
      <c r="Y338" s="24"/>
      <c r="Z338" s="24"/>
      <c r="AA338" s="24"/>
    </row>
    <row r="339" spans="25:27">
      <c r="Y339" s="24"/>
      <c r="Z339" s="24"/>
      <c r="AA339" s="24"/>
    </row>
    <row r="340" spans="25:27">
      <c r="Y340" s="24"/>
      <c r="Z340" s="24"/>
      <c r="AA340" s="24"/>
    </row>
    <row r="341" spans="25:27">
      <c r="Y341" s="24"/>
      <c r="Z341" s="24"/>
      <c r="AA341" s="24"/>
    </row>
    <row r="342" spans="25:27">
      <c r="Y342" s="24"/>
      <c r="Z342" s="24"/>
      <c r="AA342" s="24"/>
    </row>
    <row r="343" spans="25:27">
      <c r="Y343" s="24"/>
      <c r="Z343" s="24"/>
      <c r="AA343" s="24"/>
    </row>
    <row r="344" spans="25:27">
      <c r="Y344" s="24"/>
      <c r="Z344" s="24"/>
      <c r="AA344" s="24"/>
    </row>
    <row r="345" spans="25:27">
      <c r="Y345" s="24"/>
      <c r="Z345" s="24"/>
      <c r="AA345" s="24"/>
    </row>
    <row r="346" spans="25:27">
      <c r="Y346" s="24"/>
      <c r="Z346" s="24"/>
      <c r="AA346" s="24"/>
    </row>
    <row r="347" spans="25:27">
      <c r="Y347" s="24"/>
      <c r="Z347" s="24"/>
      <c r="AA347" s="24"/>
    </row>
    <row r="348" spans="25:27">
      <c r="Y348" s="24"/>
      <c r="Z348" s="24"/>
      <c r="AA348" s="24"/>
    </row>
    <row r="349" spans="25:27">
      <c r="Y349" s="24"/>
      <c r="Z349" s="24"/>
      <c r="AA349" s="24"/>
    </row>
    <row r="350" spans="25:27">
      <c r="Y350" s="24"/>
      <c r="Z350" s="24"/>
      <c r="AA350" s="24"/>
    </row>
    <row r="351" spans="25:27">
      <c r="Y351" s="24"/>
      <c r="Z351" s="24"/>
      <c r="AA351" s="24"/>
    </row>
    <row r="352" spans="25:27">
      <c r="Y352" s="24"/>
      <c r="Z352" s="24"/>
      <c r="AA352" s="24"/>
    </row>
    <row r="353" spans="25:27">
      <c r="Y353" s="24"/>
      <c r="Z353" s="24"/>
      <c r="AA353" s="24"/>
    </row>
    <row r="354" spans="25:27">
      <c r="Y354" s="24"/>
      <c r="Z354" s="24"/>
      <c r="AA354" s="24"/>
    </row>
    <row r="355" spans="25:27">
      <c r="Y355" s="24"/>
      <c r="Z355" s="24"/>
      <c r="AA355" s="24"/>
    </row>
    <row r="356" spans="25:27">
      <c r="Y356" s="24"/>
      <c r="Z356" s="24"/>
      <c r="AA356" s="24"/>
    </row>
    <row r="357" spans="25:27">
      <c r="Y357" s="24"/>
      <c r="Z357" s="24"/>
      <c r="AA357" s="24"/>
    </row>
    <row r="358" spans="25:27">
      <c r="Y358" s="24"/>
      <c r="Z358" s="24"/>
      <c r="AA358" s="24"/>
    </row>
    <row r="359" spans="25:27">
      <c r="Y359" s="24"/>
      <c r="Z359" s="24"/>
      <c r="AA359" s="24"/>
    </row>
    <row r="360" spans="25:27">
      <c r="Y360" s="24"/>
      <c r="Z360" s="24"/>
      <c r="AA360" s="24"/>
    </row>
    <row r="361" spans="25:27">
      <c r="Y361" s="24"/>
      <c r="Z361" s="24"/>
      <c r="AA361" s="24"/>
    </row>
    <row r="362" spans="25:27">
      <c r="Y362" s="24"/>
      <c r="Z362" s="24"/>
      <c r="AA362" s="24"/>
    </row>
    <row r="363" spans="25:27">
      <c r="Y363" s="24"/>
      <c r="Z363" s="24"/>
      <c r="AA363" s="24"/>
    </row>
    <row r="364" spans="25:27">
      <c r="Y364" s="24"/>
      <c r="Z364" s="24"/>
      <c r="AA364" s="24"/>
    </row>
    <row r="365" spans="25:27">
      <c r="Y365" s="24"/>
      <c r="Z365" s="24"/>
      <c r="AA365" s="24"/>
    </row>
    <row r="366" spans="25:27">
      <c r="Y366" s="24"/>
      <c r="Z366" s="24"/>
      <c r="AA366" s="24"/>
    </row>
    <row r="367" spans="25:27">
      <c r="Y367" s="24"/>
      <c r="Z367" s="24"/>
      <c r="AA367" s="24"/>
    </row>
    <row r="368" spans="25:27">
      <c r="Y368" s="24"/>
      <c r="Z368" s="24"/>
      <c r="AA368" s="24"/>
    </row>
    <row r="369" spans="25:27">
      <c r="Y369" s="24"/>
      <c r="Z369" s="24"/>
      <c r="AA369" s="24"/>
    </row>
    <row r="370" spans="25:27">
      <c r="Y370" s="24"/>
      <c r="Z370" s="24"/>
      <c r="AA370" s="24"/>
    </row>
    <row r="371" spans="25:27">
      <c r="Y371" s="24"/>
      <c r="Z371" s="24"/>
      <c r="AA371" s="24"/>
    </row>
    <row r="372" spans="25:27">
      <c r="Y372" s="24"/>
      <c r="Z372" s="24"/>
      <c r="AA372" s="24"/>
    </row>
    <row r="373" spans="25:27">
      <c r="Y373" s="24"/>
      <c r="Z373" s="24"/>
      <c r="AA373" s="24"/>
    </row>
    <row r="374" spans="25:27">
      <c r="Y374" s="24"/>
      <c r="Z374" s="24"/>
      <c r="AA374" s="24"/>
    </row>
    <row r="375" spans="25:27">
      <c r="Y375" s="24"/>
      <c r="Z375" s="24"/>
      <c r="AA375" s="24"/>
    </row>
    <row r="376" spans="25:27">
      <c r="Y376" s="24"/>
      <c r="Z376" s="24"/>
      <c r="AA376" s="24"/>
    </row>
    <row r="377" spans="25:27">
      <c r="Y377" s="24"/>
      <c r="Z377" s="24"/>
      <c r="AA377" s="24"/>
    </row>
    <row r="378" spans="25:27">
      <c r="Y378" s="24"/>
      <c r="Z378" s="24"/>
      <c r="AA378" s="24"/>
    </row>
    <row r="379" spans="25:27">
      <c r="Y379" s="24"/>
      <c r="Z379" s="24"/>
      <c r="AA379" s="24"/>
    </row>
    <row r="380" spans="25:27">
      <c r="Y380" s="24"/>
      <c r="Z380" s="24"/>
      <c r="AA380" s="24"/>
    </row>
    <row r="381" spans="25:27">
      <c r="Y381" s="24"/>
      <c r="Z381" s="24"/>
      <c r="AA381" s="24"/>
    </row>
    <row r="382" spans="25:27">
      <c r="Y382" s="24"/>
      <c r="Z382" s="24"/>
      <c r="AA382" s="24"/>
    </row>
    <row r="383" spans="25:27">
      <c r="Y383" s="24"/>
      <c r="Z383" s="24"/>
      <c r="AA383" s="24"/>
    </row>
    <row r="384" spans="25:27">
      <c r="Y384" s="24"/>
      <c r="Z384" s="24"/>
      <c r="AA384" s="24"/>
    </row>
    <row r="385" spans="25:27">
      <c r="Y385" s="24"/>
      <c r="Z385" s="24"/>
      <c r="AA385" s="24"/>
    </row>
    <row r="386" spans="25:27">
      <c r="Y386" s="24"/>
      <c r="Z386" s="24"/>
      <c r="AA386" s="24"/>
    </row>
    <row r="387" spans="25:27">
      <c r="Y387" s="24"/>
      <c r="Z387" s="24"/>
      <c r="AA387" s="24"/>
    </row>
    <row r="388" spans="25:27">
      <c r="Y388" s="24"/>
      <c r="Z388" s="24"/>
      <c r="AA388" s="24"/>
    </row>
    <row r="389" spans="25:27">
      <c r="Y389" s="24"/>
      <c r="Z389" s="24"/>
      <c r="AA389" s="24"/>
    </row>
    <row r="390" spans="25:27">
      <c r="Y390" s="24"/>
      <c r="Z390" s="24"/>
      <c r="AA390" s="24"/>
    </row>
    <row r="391" spans="25:27">
      <c r="Y391" s="24"/>
      <c r="Z391" s="24"/>
      <c r="AA391" s="24"/>
    </row>
    <row r="392" spans="25:27">
      <c r="Y392" s="24"/>
      <c r="Z392" s="24"/>
      <c r="AA392" s="24"/>
    </row>
    <row r="393" spans="25:27">
      <c r="Y393" s="24"/>
      <c r="Z393" s="24"/>
      <c r="AA393" s="24"/>
    </row>
    <row r="394" spans="25:27">
      <c r="Y394" s="24"/>
      <c r="Z394" s="24"/>
      <c r="AA394" s="24"/>
    </row>
    <row r="395" spans="25:27">
      <c r="Y395" s="24"/>
      <c r="Z395" s="24"/>
      <c r="AA395" s="24"/>
    </row>
    <row r="396" spans="25:27">
      <c r="Y396" s="24"/>
      <c r="Z396" s="24"/>
      <c r="AA396" s="24"/>
    </row>
    <row r="397" spans="25:27">
      <c r="Y397" s="24"/>
      <c r="Z397" s="24"/>
      <c r="AA397" s="24"/>
    </row>
    <row r="398" spans="25:27">
      <c r="Y398" s="24"/>
      <c r="Z398" s="24"/>
      <c r="AA398" s="24"/>
    </row>
    <row r="399" spans="25:27">
      <c r="Y399" s="24"/>
      <c r="Z399" s="24"/>
      <c r="AA399" s="24"/>
    </row>
    <row r="400" spans="25:27">
      <c r="Y400" s="24"/>
      <c r="Z400" s="24"/>
      <c r="AA400" s="24"/>
    </row>
    <row r="401" spans="25:27">
      <c r="Y401" s="24"/>
      <c r="Z401" s="24"/>
      <c r="AA401" s="24"/>
    </row>
    <row r="402" spans="25:27">
      <c r="Y402" s="24"/>
      <c r="Z402" s="24"/>
      <c r="AA402" s="24"/>
    </row>
    <row r="403" spans="25:27">
      <c r="Y403" s="24"/>
      <c r="Z403" s="24"/>
      <c r="AA403" s="24"/>
    </row>
    <row r="404" spans="25:27">
      <c r="Y404" s="24"/>
      <c r="Z404" s="24"/>
      <c r="AA404" s="24"/>
    </row>
    <row r="405" spans="25:27">
      <c r="Y405" s="24"/>
      <c r="Z405" s="24"/>
      <c r="AA405" s="24"/>
    </row>
    <row r="406" spans="25:27">
      <c r="Y406" s="24"/>
      <c r="Z406" s="24"/>
      <c r="AA406" s="24"/>
    </row>
    <row r="407" spans="25:27">
      <c r="Y407" s="24"/>
      <c r="Z407" s="24"/>
      <c r="AA407" s="24"/>
    </row>
    <row r="408" spans="25:27">
      <c r="Y408" s="24"/>
      <c r="Z408" s="24"/>
      <c r="AA408" s="24"/>
    </row>
    <row r="409" spans="25:27">
      <c r="Y409" s="24"/>
      <c r="Z409" s="24"/>
      <c r="AA409" s="24"/>
    </row>
    <row r="410" spans="25:27">
      <c r="Y410" s="24"/>
      <c r="Z410" s="24"/>
      <c r="AA410" s="24"/>
    </row>
    <row r="411" spans="25:27">
      <c r="Y411" s="24"/>
      <c r="Z411" s="24"/>
      <c r="AA411" s="24"/>
    </row>
    <row r="412" spans="25:27">
      <c r="Y412" s="24"/>
      <c r="Z412" s="24"/>
      <c r="AA412" s="24"/>
    </row>
    <row r="413" spans="25:27">
      <c r="Y413" s="24"/>
      <c r="Z413" s="24"/>
      <c r="AA413" s="24"/>
    </row>
    <row r="414" spans="25:27">
      <c r="Y414" s="24"/>
      <c r="Z414" s="24"/>
      <c r="AA414" s="24"/>
    </row>
    <row r="415" spans="25:27">
      <c r="Y415" s="24"/>
      <c r="Z415" s="24"/>
      <c r="AA415" s="24"/>
    </row>
    <row r="416" spans="25:27">
      <c r="Y416" s="24"/>
      <c r="Z416" s="24"/>
      <c r="AA416" s="24"/>
    </row>
    <row r="417" spans="25:27">
      <c r="Y417" s="24"/>
      <c r="Z417" s="24"/>
      <c r="AA417" s="24"/>
    </row>
    <row r="418" spans="25:27">
      <c r="Y418" s="24"/>
      <c r="Z418" s="24"/>
      <c r="AA418" s="24"/>
    </row>
    <row r="419" spans="25:27">
      <c r="Y419" s="24"/>
      <c r="Z419" s="24"/>
      <c r="AA419" s="24"/>
    </row>
    <row r="420" spans="25:27">
      <c r="Y420" s="24"/>
      <c r="Z420" s="24"/>
      <c r="AA420" s="24"/>
    </row>
    <row r="421" spans="25:27">
      <c r="Y421" s="24"/>
      <c r="Z421" s="24"/>
      <c r="AA421" s="24"/>
    </row>
    <row r="422" spans="25:27">
      <c r="Y422" s="24"/>
      <c r="Z422" s="24"/>
      <c r="AA422" s="24"/>
    </row>
    <row r="423" spans="25:27">
      <c r="Y423" s="24"/>
      <c r="Z423" s="24"/>
      <c r="AA423" s="24"/>
    </row>
    <row r="424" spans="25:27">
      <c r="Y424" s="24"/>
      <c r="Z424" s="24"/>
      <c r="AA424" s="24"/>
    </row>
    <row r="425" spans="25:27">
      <c r="Y425" s="24"/>
      <c r="Z425" s="24"/>
      <c r="AA425" s="24"/>
    </row>
    <row r="426" spans="25:27">
      <c r="Y426" s="24"/>
      <c r="Z426" s="24"/>
      <c r="AA426" s="24"/>
    </row>
    <row r="427" spans="25:27">
      <c r="Y427" s="24"/>
      <c r="Z427" s="24"/>
      <c r="AA427" s="24"/>
    </row>
    <row r="428" spans="25:27">
      <c r="Y428" s="24"/>
      <c r="Z428" s="24"/>
      <c r="AA428" s="24"/>
    </row>
    <row r="429" spans="25:27">
      <c r="Y429" s="24"/>
      <c r="Z429" s="24"/>
      <c r="AA429" s="24"/>
    </row>
    <row r="430" spans="25:27">
      <c r="Y430" s="24"/>
      <c r="Z430" s="24"/>
      <c r="AA430" s="24"/>
    </row>
    <row r="431" spans="25:27">
      <c r="Y431" s="24"/>
      <c r="Z431" s="24"/>
      <c r="AA431" s="24"/>
    </row>
    <row r="432" spans="25:27">
      <c r="Y432" s="24"/>
      <c r="Z432" s="24"/>
      <c r="AA432" s="24"/>
    </row>
    <row r="433" spans="25:27">
      <c r="Y433" s="24"/>
      <c r="Z433" s="24"/>
      <c r="AA433" s="24"/>
    </row>
    <row r="434" spans="25:27">
      <c r="Y434" s="24"/>
      <c r="Z434" s="24"/>
      <c r="AA434" s="24"/>
    </row>
    <row r="435" spans="25:27">
      <c r="Y435" s="24"/>
      <c r="Z435" s="24"/>
      <c r="AA435" s="24"/>
    </row>
    <row r="436" spans="25:27">
      <c r="Y436" s="24"/>
      <c r="Z436" s="24"/>
      <c r="AA436" s="24"/>
    </row>
    <row r="437" spans="25:27">
      <c r="Y437" s="24"/>
      <c r="Z437" s="24"/>
      <c r="AA437" s="24"/>
    </row>
    <row r="438" spans="25:27">
      <c r="Y438" s="24"/>
      <c r="Z438" s="24"/>
      <c r="AA438" s="24"/>
    </row>
    <row r="439" spans="25:27">
      <c r="Y439" s="24"/>
      <c r="Z439" s="24"/>
      <c r="AA439" s="24"/>
    </row>
    <row r="440" spans="25:27">
      <c r="Y440" s="24"/>
      <c r="Z440" s="24"/>
      <c r="AA440" s="24"/>
    </row>
    <row r="441" spans="25:27">
      <c r="Y441" s="24"/>
      <c r="Z441" s="24"/>
      <c r="AA441" s="24"/>
    </row>
    <row r="442" spans="25:27">
      <c r="Y442" s="24"/>
      <c r="Z442" s="24"/>
      <c r="AA442" s="24"/>
    </row>
    <row r="443" spans="25:27">
      <c r="Y443" s="24"/>
      <c r="Z443" s="24"/>
      <c r="AA443" s="24"/>
    </row>
    <row r="444" spans="25:27">
      <c r="Y444" s="24"/>
      <c r="Z444" s="24"/>
      <c r="AA444" s="24"/>
    </row>
    <row r="445" spans="25:27">
      <c r="Y445" s="24"/>
      <c r="Z445" s="24"/>
      <c r="AA445" s="24"/>
    </row>
    <row r="446" spans="25:27">
      <c r="Y446" s="24"/>
      <c r="Z446" s="24"/>
      <c r="AA446" s="24"/>
    </row>
    <row r="447" spans="25:27">
      <c r="Y447" s="24"/>
      <c r="Z447" s="24"/>
      <c r="AA447" s="24"/>
    </row>
    <row r="448" spans="25:27">
      <c r="Y448" s="24"/>
      <c r="Z448" s="24"/>
      <c r="AA448" s="24"/>
    </row>
    <row r="449" spans="25:27">
      <c r="Y449" s="24"/>
      <c r="Z449" s="24"/>
      <c r="AA449" s="24"/>
    </row>
    <row r="450" spans="25:27">
      <c r="Y450" s="24"/>
      <c r="Z450" s="24"/>
      <c r="AA450" s="24"/>
    </row>
    <row r="451" spans="25:27">
      <c r="Y451" s="24"/>
      <c r="Z451" s="24"/>
      <c r="AA451" s="24"/>
    </row>
    <row r="452" spans="25:27">
      <c r="Y452" s="24"/>
      <c r="Z452" s="24"/>
      <c r="AA452" s="24"/>
    </row>
    <row r="453" spans="25:27">
      <c r="Y453" s="24"/>
      <c r="Z453" s="24"/>
      <c r="AA453" s="24"/>
    </row>
    <row r="454" spans="25:27">
      <c r="Y454" s="24"/>
      <c r="Z454" s="24"/>
      <c r="AA454" s="24"/>
    </row>
    <row r="455" spans="25:27">
      <c r="Y455" s="24"/>
      <c r="Z455" s="24"/>
      <c r="AA455" s="24"/>
    </row>
    <row r="456" spans="25:27">
      <c r="Y456" s="24"/>
      <c r="Z456" s="24"/>
      <c r="AA456" s="24"/>
    </row>
    <row r="457" spans="25:27">
      <c r="Y457" s="24"/>
      <c r="Z457" s="24"/>
      <c r="AA457" s="24"/>
    </row>
    <row r="458" spans="25:27">
      <c r="Y458" s="24"/>
      <c r="Z458" s="24"/>
      <c r="AA458" s="24"/>
    </row>
    <row r="459" spans="25:27">
      <c r="Y459" s="24"/>
      <c r="Z459" s="24"/>
      <c r="AA459" s="24"/>
    </row>
    <row r="460" spans="25:27">
      <c r="Y460" s="24"/>
      <c r="Z460" s="24"/>
      <c r="AA460" s="24"/>
    </row>
    <row r="461" spans="25:27">
      <c r="Y461" s="24"/>
      <c r="Z461" s="24"/>
      <c r="AA461" s="24"/>
    </row>
    <row r="462" spans="25:27">
      <c r="Y462" s="24"/>
      <c r="Z462" s="24"/>
      <c r="AA462" s="24"/>
    </row>
    <row r="463" spans="25:27">
      <c r="Y463" s="24"/>
      <c r="Z463" s="24"/>
      <c r="AA463" s="24"/>
    </row>
    <row r="464" spans="25:27">
      <c r="Y464" s="24"/>
      <c r="Z464" s="24"/>
      <c r="AA464" s="24"/>
    </row>
    <row r="465" spans="25:27">
      <c r="Y465" s="24"/>
      <c r="Z465" s="24"/>
      <c r="AA465" s="24"/>
    </row>
    <row r="466" spans="25:27">
      <c r="Y466" s="24"/>
      <c r="Z466" s="24"/>
      <c r="AA466" s="24"/>
    </row>
    <row r="467" spans="25:27">
      <c r="Y467" s="24"/>
      <c r="Z467" s="24"/>
      <c r="AA467" s="24"/>
    </row>
    <row r="468" spans="25:27">
      <c r="Y468" s="24"/>
      <c r="Z468" s="24"/>
      <c r="AA468" s="24"/>
    </row>
    <row r="469" spans="25:27">
      <c r="Y469" s="24"/>
      <c r="Z469" s="24"/>
      <c r="AA469" s="24"/>
    </row>
    <row r="470" spans="25:27">
      <c r="Y470" s="24"/>
      <c r="Z470" s="24"/>
      <c r="AA470" s="24"/>
    </row>
    <row r="471" spans="25:27">
      <c r="Y471" s="24"/>
      <c r="Z471" s="24"/>
      <c r="AA471" s="24"/>
    </row>
    <row r="472" spans="25:27">
      <c r="Y472" s="24"/>
      <c r="Z472" s="24"/>
      <c r="AA472" s="24"/>
    </row>
    <row r="473" spans="25:27">
      <c r="Y473" s="24"/>
      <c r="Z473" s="24"/>
      <c r="AA473" s="24"/>
    </row>
    <row r="474" spans="25:27">
      <c r="Y474" s="24"/>
      <c r="Z474" s="24"/>
      <c r="AA474" s="24"/>
    </row>
    <row r="475" spans="25:27">
      <c r="Y475" s="24"/>
      <c r="Z475" s="24"/>
      <c r="AA475" s="24"/>
    </row>
    <row r="476" spans="25:27">
      <c r="Y476" s="24"/>
      <c r="Z476" s="24"/>
      <c r="AA476" s="24"/>
    </row>
    <row r="477" spans="25:27">
      <c r="Y477" s="24"/>
      <c r="Z477" s="24"/>
      <c r="AA477" s="24"/>
    </row>
    <row r="478" spans="25:27">
      <c r="Y478" s="24"/>
      <c r="Z478" s="24"/>
      <c r="AA478" s="24"/>
    </row>
    <row r="479" spans="25:27">
      <c r="Y479" s="24"/>
      <c r="Z479" s="24"/>
      <c r="AA479" s="24"/>
    </row>
    <row r="480" spans="25:27">
      <c r="Y480" s="24"/>
      <c r="Z480" s="24"/>
      <c r="AA480" s="24"/>
    </row>
    <row r="481" spans="25:27">
      <c r="Y481" s="24"/>
      <c r="Z481" s="24"/>
      <c r="AA481" s="24"/>
    </row>
    <row r="482" spans="25:27">
      <c r="Y482" s="24"/>
      <c r="Z482" s="24"/>
      <c r="AA482" s="24"/>
    </row>
    <row r="483" spans="25:27">
      <c r="Y483" s="24"/>
      <c r="Z483" s="24"/>
      <c r="AA483" s="24"/>
    </row>
    <row r="484" spans="25:27">
      <c r="Y484" s="24"/>
      <c r="Z484" s="24"/>
      <c r="AA484" s="24"/>
    </row>
    <row r="485" spans="25:27">
      <c r="Y485" s="24"/>
      <c r="Z485" s="24"/>
      <c r="AA485" s="24"/>
    </row>
    <row r="486" spans="25:27">
      <c r="Y486" s="24"/>
      <c r="Z486" s="24"/>
      <c r="AA486" s="24"/>
    </row>
    <row r="487" spans="25:27">
      <c r="Y487" s="24"/>
      <c r="Z487" s="24"/>
      <c r="AA487" s="24"/>
    </row>
    <row r="488" spans="25:27">
      <c r="Y488" s="24"/>
      <c r="Z488" s="24"/>
      <c r="AA488" s="24"/>
    </row>
    <row r="489" spans="25:27">
      <c r="Y489" s="24"/>
      <c r="Z489" s="24"/>
      <c r="AA489" s="24"/>
    </row>
    <row r="490" spans="25:27">
      <c r="Y490" s="24"/>
      <c r="Z490" s="24"/>
      <c r="AA490" s="24"/>
    </row>
    <row r="491" spans="25:27">
      <c r="Y491" s="24"/>
      <c r="Z491" s="24"/>
      <c r="AA491" s="24"/>
    </row>
    <row r="492" spans="25:27">
      <c r="Y492" s="24"/>
      <c r="Z492" s="24"/>
      <c r="AA492" s="24"/>
    </row>
    <row r="493" spans="25:27">
      <c r="Y493" s="24"/>
      <c r="Z493" s="24"/>
      <c r="AA493" s="24"/>
    </row>
    <row r="494" spans="25:27">
      <c r="Y494" s="24"/>
      <c r="Z494" s="24"/>
      <c r="AA494" s="24"/>
    </row>
    <row r="495" spans="25:27">
      <c r="Y495" s="24"/>
      <c r="Z495" s="24"/>
      <c r="AA495" s="24"/>
    </row>
    <row r="496" spans="25:27">
      <c r="Y496" s="24"/>
      <c r="Z496" s="24"/>
      <c r="AA496" s="24"/>
    </row>
    <row r="497" spans="25:27">
      <c r="Y497" s="24"/>
      <c r="Z497" s="24"/>
      <c r="AA497" s="24"/>
    </row>
    <row r="498" spans="25:27">
      <c r="Y498" s="24"/>
      <c r="Z498" s="24"/>
      <c r="AA498" s="24"/>
    </row>
    <row r="499" spans="25:27">
      <c r="Y499" s="24"/>
      <c r="Z499" s="24"/>
      <c r="AA499" s="24"/>
    </row>
    <row r="500" spans="25:27">
      <c r="Y500" s="24"/>
      <c r="Z500" s="24"/>
      <c r="AA500" s="24"/>
    </row>
    <row r="501" spans="25:27">
      <c r="Y501" s="24"/>
      <c r="Z501" s="24"/>
      <c r="AA501" s="24"/>
    </row>
    <row r="502" spans="25:27">
      <c r="Y502" s="24"/>
      <c r="Z502" s="24"/>
      <c r="AA502" s="24"/>
    </row>
    <row r="503" spans="25:27">
      <c r="Y503" s="24"/>
      <c r="Z503" s="24"/>
      <c r="AA503" s="24"/>
    </row>
    <row r="504" spans="25:27">
      <c r="Y504" s="24"/>
      <c r="Z504" s="24"/>
      <c r="AA504" s="24"/>
    </row>
    <row r="505" spans="25:27">
      <c r="Y505" s="24"/>
      <c r="Z505" s="24"/>
      <c r="AA505" s="24"/>
    </row>
    <row r="506" spans="25:27">
      <c r="Y506" s="24"/>
      <c r="Z506" s="24"/>
      <c r="AA506" s="24"/>
    </row>
    <row r="507" spans="25:27">
      <c r="Y507" s="24"/>
      <c r="Z507" s="24"/>
      <c r="AA507" s="24"/>
    </row>
    <row r="508" spans="25:27">
      <c r="Y508" s="24"/>
      <c r="Z508" s="24"/>
      <c r="AA508" s="24"/>
    </row>
    <row r="509" spans="25:27">
      <c r="Y509" s="24"/>
      <c r="Z509" s="24"/>
      <c r="AA509" s="24"/>
    </row>
    <row r="510" spans="25:27">
      <c r="Y510" s="24"/>
      <c r="Z510" s="24"/>
      <c r="AA510" s="24"/>
    </row>
    <row r="511" spans="25:27">
      <c r="Y511" s="24"/>
      <c r="Z511" s="24"/>
      <c r="AA511" s="24"/>
    </row>
    <row r="512" spans="25:27">
      <c r="Y512" s="24"/>
      <c r="Z512" s="24"/>
      <c r="AA512" s="24"/>
    </row>
    <row r="513" spans="25:27">
      <c r="Y513" s="24"/>
      <c r="Z513" s="24"/>
      <c r="AA513" s="24"/>
    </row>
    <row r="514" spans="25:27">
      <c r="Y514" s="24"/>
      <c r="Z514" s="24"/>
      <c r="AA514" s="24"/>
    </row>
    <row r="515" spans="25:27">
      <c r="Y515" s="24"/>
      <c r="Z515" s="24"/>
      <c r="AA515" s="24"/>
    </row>
    <row r="516" spans="25:27">
      <c r="Y516" s="24"/>
      <c r="Z516" s="24"/>
      <c r="AA516" s="24"/>
    </row>
    <row r="517" spans="25:27">
      <c r="Y517" s="24"/>
      <c r="Z517" s="24"/>
      <c r="AA517" s="24"/>
    </row>
    <row r="518" spans="25:27">
      <c r="Y518" s="24"/>
      <c r="Z518" s="24"/>
      <c r="AA518" s="24"/>
    </row>
    <row r="519" spans="25:27">
      <c r="Y519" s="24"/>
      <c r="Z519" s="24"/>
      <c r="AA519" s="24"/>
    </row>
    <row r="520" spans="25:27">
      <c r="Y520" s="24"/>
      <c r="Z520" s="24"/>
      <c r="AA520" s="24"/>
    </row>
    <row r="521" spans="25:27">
      <c r="Y521" s="24"/>
      <c r="Z521" s="24"/>
      <c r="AA521" s="24"/>
    </row>
    <row r="522" spans="25:27">
      <c r="Y522" s="24"/>
      <c r="Z522" s="24"/>
      <c r="AA522" s="24"/>
    </row>
    <row r="523" spans="25:27">
      <c r="Y523" s="24"/>
      <c r="Z523" s="24"/>
      <c r="AA523" s="24"/>
    </row>
    <row r="524" spans="25:27">
      <c r="Y524" s="24"/>
      <c r="Z524" s="24"/>
      <c r="AA524" s="24"/>
    </row>
    <row r="525" spans="25:27">
      <c r="Y525" s="24"/>
      <c r="Z525" s="24"/>
      <c r="AA525" s="24"/>
    </row>
    <row r="526" spans="25:27">
      <c r="Y526" s="24"/>
      <c r="Z526" s="24"/>
      <c r="AA526" s="24"/>
    </row>
    <row r="527" spans="25:27">
      <c r="Y527" s="24"/>
      <c r="Z527" s="24"/>
      <c r="AA527" s="24"/>
    </row>
    <row r="528" spans="25:27">
      <c r="Y528" s="24"/>
      <c r="Z528" s="24"/>
      <c r="AA528" s="24"/>
    </row>
    <row r="529" spans="25:27">
      <c r="Y529" s="24"/>
      <c r="Z529" s="24"/>
      <c r="AA529" s="24"/>
    </row>
    <row r="530" spans="25:27">
      <c r="Y530" s="24"/>
      <c r="Z530" s="24"/>
      <c r="AA530" s="24"/>
    </row>
    <row r="531" spans="25:27">
      <c r="Y531" s="24"/>
      <c r="Z531" s="24"/>
      <c r="AA531" s="24"/>
    </row>
    <row r="532" spans="25:27">
      <c r="Y532" s="24"/>
      <c r="Z532" s="24"/>
      <c r="AA532" s="24"/>
    </row>
    <row r="533" spans="25:27">
      <c r="Y533" s="24"/>
      <c r="Z533" s="24"/>
      <c r="AA533" s="24"/>
    </row>
    <row r="534" spans="25:27">
      <c r="Y534" s="24"/>
      <c r="Z534" s="24"/>
      <c r="AA534" s="24"/>
    </row>
    <row r="535" spans="25:27">
      <c r="Y535" s="24"/>
      <c r="Z535" s="24"/>
      <c r="AA535" s="24"/>
    </row>
    <row r="536" spans="25:27">
      <c r="Y536" s="24"/>
      <c r="Z536" s="24"/>
      <c r="AA536" s="24"/>
    </row>
    <row r="537" spans="25:27">
      <c r="Y537" s="24"/>
      <c r="Z537" s="24"/>
      <c r="AA537" s="24"/>
    </row>
    <row r="538" spans="25:27">
      <c r="Y538" s="24"/>
      <c r="Z538" s="24"/>
      <c r="AA538" s="24"/>
    </row>
    <row r="539" spans="25:27">
      <c r="Y539" s="24"/>
      <c r="Z539" s="24"/>
      <c r="AA539" s="24"/>
    </row>
    <row r="540" spans="25:27">
      <c r="Y540" s="24"/>
      <c r="Z540" s="24"/>
      <c r="AA540" s="24"/>
    </row>
    <row r="541" spans="25:27">
      <c r="Y541" s="24"/>
      <c r="Z541" s="24"/>
      <c r="AA541" s="24"/>
    </row>
    <row r="542" spans="25:27">
      <c r="Y542" s="24"/>
      <c r="Z542" s="24"/>
      <c r="AA542" s="24"/>
    </row>
    <row r="543" spans="25:27">
      <c r="Y543" s="24"/>
      <c r="Z543" s="24"/>
      <c r="AA543" s="24"/>
    </row>
    <row r="544" spans="25:27">
      <c r="Y544" s="24"/>
      <c r="Z544" s="24"/>
      <c r="AA544" s="24"/>
    </row>
    <row r="545" spans="25:27">
      <c r="Y545" s="24"/>
      <c r="Z545" s="24"/>
      <c r="AA545" s="24"/>
    </row>
    <row r="546" spans="25:27">
      <c r="Y546" s="24"/>
      <c r="Z546" s="24"/>
      <c r="AA546" s="24"/>
    </row>
    <row r="547" spans="25:27">
      <c r="Y547" s="24"/>
      <c r="Z547" s="24"/>
      <c r="AA547" s="24"/>
    </row>
    <row r="548" spans="25:27">
      <c r="Y548" s="24"/>
      <c r="Z548" s="24"/>
      <c r="AA548" s="24"/>
    </row>
    <row r="549" spans="25:27">
      <c r="Y549" s="24"/>
      <c r="Z549" s="24"/>
      <c r="AA549" s="24"/>
    </row>
    <row r="550" spans="25:27">
      <c r="Y550" s="24"/>
      <c r="Z550" s="24"/>
      <c r="AA550" s="24"/>
    </row>
    <row r="551" spans="25:27">
      <c r="Y551" s="24"/>
      <c r="Z551" s="24"/>
      <c r="AA551" s="24"/>
    </row>
    <row r="552" spans="25:27">
      <c r="Y552" s="24"/>
      <c r="Z552" s="24"/>
      <c r="AA552" s="24"/>
    </row>
    <row r="553" spans="25:27">
      <c r="Y553" s="24"/>
      <c r="Z553" s="24"/>
      <c r="AA553" s="24"/>
    </row>
    <row r="554" spans="25:27">
      <c r="Y554" s="24"/>
      <c r="Z554" s="24"/>
      <c r="AA554" s="24"/>
    </row>
    <row r="555" spans="25:27">
      <c r="Y555" s="24"/>
      <c r="Z555" s="24"/>
      <c r="AA555" s="24"/>
    </row>
    <row r="556" spans="25:27">
      <c r="Y556" s="24"/>
      <c r="Z556" s="24"/>
      <c r="AA556" s="24"/>
    </row>
    <row r="557" spans="25:27">
      <c r="Y557" s="24"/>
      <c r="Z557" s="24"/>
      <c r="AA557" s="24"/>
    </row>
    <row r="558" spans="25:27">
      <c r="Y558" s="24"/>
      <c r="Z558" s="24"/>
      <c r="AA558" s="24"/>
    </row>
    <row r="559" spans="25:27">
      <c r="Y559" s="24"/>
      <c r="Z559" s="24"/>
      <c r="AA559" s="24"/>
    </row>
    <row r="560" spans="25:27">
      <c r="Y560" s="24"/>
      <c r="Z560" s="24"/>
      <c r="AA560" s="24"/>
    </row>
    <row r="561" spans="25:27">
      <c r="Y561" s="24"/>
      <c r="Z561" s="24"/>
      <c r="AA561" s="24"/>
    </row>
    <row r="562" spans="25:27">
      <c r="Y562" s="24"/>
      <c r="Z562" s="24"/>
      <c r="AA562" s="24"/>
    </row>
    <row r="563" spans="25:27">
      <c r="Y563" s="24"/>
      <c r="Z563" s="24"/>
      <c r="AA563" s="24"/>
    </row>
    <row r="564" spans="25:27">
      <c r="Y564" s="24"/>
      <c r="Z564" s="24"/>
      <c r="AA564" s="24"/>
    </row>
    <row r="565" spans="25:27">
      <c r="Y565" s="24"/>
      <c r="Z565" s="24"/>
      <c r="AA565" s="24"/>
    </row>
    <row r="566" spans="25:27">
      <c r="Y566" s="24"/>
      <c r="Z566" s="24"/>
      <c r="AA566" s="24"/>
    </row>
    <row r="567" spans="25:27">
      <c r="Y567" s="24"/>
      <c r="Z567" s="24"/>
      <c r="AA567" s="24"/>
    </row>
    <row r="568" spans="25:27">
      <c r="Y568" s="24"/>
      <c r="Z568" s="24"/>
      <c r="AA568" s="24"/>
    </row>
    <row r="569" spans="25:27">
      <c r="Y569" s="24"/>
      <c r="Z569" s="24"/>
      <c r="AA569" s="24"/>
    </row>
    <row r="570" spans="25:27">
      <c r="Y570" s="24"/>
      <c r="Z570" s="24"/>
      <c r="AA570" s="24"/>
    </row>
    <row r="571" spans="25:27">
      <c r="Y571" s="24"/>
      <c r="Z571" s="24"/>
      <c r="AA571" s="24"/>
    </row>
    <row r="572" spans="25:27">
      <c r="Y572" s="24"/>
      <c r="Z572" s="24"/>
      <c r="AA572" s="24"/>
    </row>
    <row r="573" spans="25:27">
      <c r="Y573" s="24"/>
      <c r="Z573" s="24"/>
      <c r="AA573" s="24"/>
    </row>
    <row r="574" spans="25:27">
      <c r="Y574" s="24"/>
      <c r="Z574" s="24"/>
      <c r="AA574" s="24"/>
    </row>
    <row r="575" spans="25:27">
      <c r="Y575" s="24"/>
      <c r="Z575" s="24"/>
      <c r="AA575" s="24"/>
    </row>
    <row r="576" spans="25:27">
      <c r="Y576" s="24"/>
      <c r="Z576" s="24"/>
      <c r="AA576" s="24"/>
    </row>
    <row r="577" spans="25:27">
      <c r="Y577" s="24"/>
      <c r="Z577" s="24"/>
      <c r="AA577" s="24"/>
    </row>
    <row r="578" spans="25:27">
      <c r="Y578" s="24"/>
      <c r="Z578" s="24"/>
      <c r="AA578" s="24"/>
    </row>
    <row r="579" spans="25:27">
      <c r="Y579" s="24"/>
      <c r="Z579" s="24"/>
      <c r="AA579" s="24"/>
    </row>
    <row r="580" spans="25:27">
      <c r="Y580" s="24"/>
      <c r="Z580" s="24"/>
      <c r="AA580" s="24"/>
    </row>
    <row r="581" spans="25:27">
      <c r="Y581" s="24"/>
      <c r="Z581" s="24"/>
      <c r="AA581" s="24"/>
    </row>
    <row r="582" spans="25:27">
      <c r="Y582" s="24"/>
      <c r="Z582" s="24"/>
      <c r="AA582" s="24"/>
    </row>
    <row r="583" spans="25:27">
      <c r="Y583" s="24"/>
      <c r="Z583" s="24"/>
      <c r="AA583" s="24"/>
    </row>
    <row r="584" spans="25:27">
      <c r="Y584" s="24"/>
      <c r="Z584" s="24"/>
      <c r="AA584" s="24"/>
    </row>
    <row r="585" spans="25:27">
      <c r="Y585" s="24"/>
      <c r="Z585" s="24"/>
      <c r="AA585" s="24"/>
    </row>
    <row r="586" spans="25:27">
      <c r="Y586" s="24"/>
      <c r="Z586" s="24"/>
      <c r="AA586" s="24"/>
    </row>
    <row r="587" spans="25:27">
      <c r="Y587" s="24"/>
      <c r="Z587" s="24"/>
      <c r="AA587" s="24"/>
    </row>
    <row r="588" spans="25:27">
      <c r="Y588" s="24"/>
      <c r="Z588" s="24"/>
      <c r="AA588" s="24"/>
    </row>
    <row r="589" spans="25:27">
      <c r="Y589" s="24"/>
      <c r="Z589" s="24"/>
      <c r="AA589" s="24"/>
    </row>
    <row r="590" spans="25:27">
      <c r="Y590" s="24"/>
      <c r="Z590" s="24"/>
      <c r="AA590" s="24"/>
    </row>
    <row r="591" spans="25:27">
      <c r="Y591" s="24"/>
      <c r="Z591" s="24"/>
      <c r="AA591" s="24"/>
    </row>
    <row r="592" spans="25:27">
      <c r="Y592" s="24"/>
      <c r="Z592" s="24"/>
      <c r="AA592" s="24"/>
    </row>
    <row r="593" spans="25:27">
      <c r="Y593" s="24"/>
      <c r="Z593" s="24"/>
      <c r="AA593" s="24"/>
    </row>
    <row r="594" spans="25:27">
      <c r="Y594" s="24"/>
      <c r="Z594" s="24"/>
      <c r="AA594" s="24"/>
    </row>
    <row r="595" spans="25:27">
      <c r="Y595" s="24"/>
      <c r="Z595" s="24"/>
      <c r="AA595" s="24"/>
    </row>
    <row r="596" spans="25:27">
      <c r="Y596" s="24"/>
      <c r="Z596" s="24"/>
      <c r="AA596" s="24"/>
    </row>
    <row r="597" spans="25:27">
      <c r="Y597" s="24"/>
      <c r="Z597" s="24"/>
      <c r="AA597" s="24"/>
    </row>
    <row r="598" spans="25:27">
      <c r="Y598" s="24"/>
      <c r="Z598" s="24"/>
      <c r="AA598" s="24"/>
    </row>
    <row r="599" spans="25:27">
      <c r="Y599" s="24"/>
      <c r="Z599" s="24"/>
      <c r="AA599" s="24"/>
    </row>
    <row r="600" spans="25:27">
      <c r="Y600" s="24"/>
      <c r="Z600" s="24"/>
      <c r="AA600" s="24"/>
    </row>
    <row r="601" spans="25:27">
      <c r="Y601" s="24"/>
      <c r="Z601" s="24"/>
      <c r="AA601" s="24"/>
    </row>
    <row r="602" spans="25:27">
      <c r="Y602" s="24"/>
      <c r="Z602" s="24"/>
      <c r="AA602" s="24"/>
    </row>
    <row r="603" spans="25:27">
      <c r="Y603" s="24"/>
      <c r="Z603" s="24"/>
      <c r="AA603" s="24"/>
    </row>
    <row r="604" spans="25:27">
      <c r="Y604" s="24"/>
      <c r="Z604" s="24"/>
      <c r="AA604" s="24"/>
    </row>
    <row r="605" spans="25:27">
      <c r="Y605" s="24"/>
      <c r="Z605" s="24"/>
      <c r="AA605" s="24"/>
    </row>
    <row r="606" spans="25:27">
      <c r="Y606" s="24"/>
      <c r="Z606" s="24"/>
      <c r="AA606" s="24"/>
    </row>
    <row r="607" spans="25:27">
      <c r="Y607" s="24"/>
      <c r="Z607" s="24"/>
      <c r="AA607" s="24"/>
    </row>
    <row r="608" spans="25:27">
      <c r="Y608" s="24"/>
      <c r="Z608" s="24"/>
      <c r="AA608" s="24"/>
    </row>
    <row r="609" spans="25:27">
      <c r="Y609" s="24"/>
      <c r="Z609" s="24"/>
      <c r="AA609" s="24"/>
    </row>
    <row r="610" spans="25:27">
      <c r="Y610" s="24"/>
      <c r="Z610" s="24"/>
      <c r="AA610" s="24"/>
    </row>
    <row r="611" spans="25:27">
      <c r="Y611" s="24"/>
      <c r="Z611" s="24"/>
      <c r="AA611" s="24"/>
    </row>
    <row r="612" spans="25:27">
      <c r="Y612" s="24"/>
      <c r="Z612" s="24"/>
      <c r="AA612" s="24"/>
    </row>
    <row r="613" spans="25:27">
      <c r="Y613" s="24"/>
      <c r="Z613" s="24"/>
      <c r="AA613" s="24"/>
    </row>
    <row r="614" spans="25:27">
      <c r="Y614" s="24"/>
      <c r="Z614" s="24"/>
      <c r="AA614" s="24"/>
    </row>
    <row r="615" spans="25:27">
      <c r="Y615" s="24"/>
      <c r="Z615" s="24"/>
      <c r="AA615" s="24"/>
    </row>
    <row r="616" spans="25:27">
      <c r="Y616" s="24"/>
      <c r="Z616" s="24"/>
      <c r="AA616" s="24"/>
    </row>
    <row r="617" spans="25:27">
      <c r="Y617" s="24"/>
      <c r="Z617" s="24"/>
      <c r="AA617" s="24"/>
    </row>
    <row r="618" spans="25:27">
      <c r="Y618" s="24"/>
      <c r="Z618" s="24"/>
      <c r="AA618" s="24"/>
    </row>
    <row r="619" spans="25:27">
      <c r="Y619" s="24"/>
      <c r="Z619" s="24"/>
      <c r="AA619" s="24"/>
    </row>
    <row r="620" spans="25:27">
      <c r="Y620" s="24"/>
      <c r="Z620" s="24"/>
      <c r="AA620" s="24"/>
    </row>
    <row r="621" spans="25:27">
      <c r="Y621" s="24"/>
      <c r="Z621" s="24"/>
      <c r="AA621" s="24"/>
    </row>
    <row r="622" spans="25:27">
      <c r="Y622" s="24"/>
      <c r="Z622" s="24"/>
      <c r="AA622" s="24"/>
    </row>
    <row r="623" spans="25:27">
      <c r="Y623" s="24"/>
      <c r="Z623" s="24"/>
      <c r="AA623" s="24"/>
    </row>
    <row r="624" spans="25:27">
      <c r="Y624" s="24"/>
      <c r="Z624" s="24"/>
      <c r="AA624" s="24"/>
    </row>
    <row r="625" spans="25:27">
      <c r="Y625" s="24"/>
      <c r="Z625" s="24"/>
      <c r="AA625" s="24"/>
    </row>
    <row r="626" spans="25:27">
      <c r="Y626" s="24"/>
      <c r="Z626" s="24"/>
      <c r="AA626" s="24"/>
    </row>
    <row r="627" spans="25:27">
      <c r="Y627" s="24"/>
      <c r="Z627" s="24"/>
      <c r="AA627" s="24"/>
    </row>
    <row r="628" spans="25:27">
      <c r="Y628" s="24"/>
      <c r="Z628" s="24"/>
      <c r="AA628" s="24"/>
    </row>
    <row r="629" spans="25:27">
      <c r="Y629" s="24"/>
      <c r="Z629" s="24"/>
      <c r="AA629" s="24"/>
    </row>
    <row r="630" spans="25:27">
      <c r="Y630" s="24"/>
      <c r="Z630" s="24"/>
      <c r="AA630" s="24"/>
    </row>
    <row r="631" spans="25:27">
      <c r="Y631" s="24"/>
      <c r="Z631" s="24"/>
      <c r="AA631" s="24"/>
    </row>
    <row r="632" spans="25:27">
      <c r="Y632" s="24"/>
      <c r="Z632" s="24"/>
      <c r="AA632" s="24"/>
    </row>
    <row r="633" spans="25:27">
      <c r="Y633" s="24"/>
      <c r="Z633" s="24"/>
      <c r="AA633" s="24"/>
    </row>
    <row r="634" spans="25:27">
      <c r="Y634" s="24"/>
      <c r="Z634" s="24"/>
      <c r="AA634" s="24"/>
    </row>
    <row r="635" spans="25:27">
      <c r="Y635" s="24"/>
      <c r="Z635" s="24"/>
      <c r="AA635" s="24"/>
    </row>
    <row r="636" spans="25:27">
      <c r="Y636" s="24"/>
      <c r="Z636" s="24"/>
      <c r="AA636" s="24"/>
    </row>
    <row r="637" spans="25:27">
      <c r="Y637" s="24"/>
      <c r="Z637" s="24"/>
      <c r="AA637" s="24"/>
    </row>
    <row r="638" spans="25:27">
      <c r="Y638" s="24"/>
      <c r="Z638" s="24"/>
      <c r="AA638" s="24"/>
    </row>
    <row r="639" spans="25:27">
      <c r="Y639" s="24"/>
      <c r="Z639" s="24"/>
      <c r="AA639" s="24"/>
    </row>
    <row r="640" spans="25:27">
      <c r="Y640" s="24"/>
      <c r="Z640" s="24"/>
      <c r="AA640" s="24"/>
    </row>
    <row r="641" spans="25:27">
      <c r="Y641" s="24"/>
      <c r="Z641" s="24"/>
      <c r="AA641" s="24"/>
    </row>
    <row r="642" spans="25:27">
      <c r="Y642" s="24"/>
      <c r="Z642" s="24"/>
      <c r="AA642" s="24"/>
    </row>
    <row r="643" spans="25:27">
      <c r="Y643" s="24"/>
      <c r="Z643" s="24"/>
      <c r="AA643" s="24"/>
    </row>
    <row r="644" spans="25:27">
      <c r="Y644" s="24"/>
      <c r="Z644" s="24"/>
      <c r="AA644" s="24"/>
    </row>
    <row r="645" spans="25:27">
      <c r="Y645" s="24"/>
      <c r="Z645" s="24"/>
      <c r="AA645" s="24"/>
    </row>
    <row r="646" spans="25:27">
      <c r="Y646" s="24"/>
      <c r="Z646" s="24"/>
      <c r="AA646" s="24"/>
    </row>
    <row r="647" spans="25:27">
      <c r="Y647" s="24"/>
      <c r="Z647" s="24"/>
      <c r="AA647" s="24"/>
    </row>
    <row r="648" spans="25:27">
      <c r="Y648" s="24"/>
      <c r="Z648" s="24"/>
      <c r="AA648" s="24"/>
    </row>
    <row r="649" spans="25:27">
      <c r="Y649" s="24"/>
      <c r="Z649" s="24"/>
      <c r="AA649" s="24"/>
    </row>
    <row r="650" spans="25:27">
      <c r="Y650" s="24"/>
      <c r="Z650" s="24"/>
      <c r="AA650" s="24"/>
    </row>
    <row r="651" spans="25:27">
      <c r="Y651" s="24"/>
      <c r="Z651" s="24"/>
      <c r="AA651" s="24"/>
    </row>
    <row r="652" spans="25:27">
      <c r="Y652" s="24"/>
      <c r="Z652" s="24"/>
      <c r="AA652" s="24"/>
    </row>
    <row r="653" spans="25:27">
      <c r="Y653" s="24"/>
      <c r="Z653" s="24"/>
      <c r="AA653" s="24"/>
    </row>
    <row r="654" spans="25:27">
      <c r="Y654" s="24"/>
      <c r="Z654" s="24"/>
      <c r="AA654" s="24"/>
    </row>
    <row r="655" spans="25:27">
      <c r="Y655" s="24"/>
      <c r="Z655" s="24"/>
      <c r="AA655" s="24"/>
    </row>
    <row r="656" spans="25:27">
      <c r="Y656" s="24"/>
      <c r="Z656" s="24"/>
      <c r="AA656" s="24"/>
    </row>
    <row r="657" spans="25:27">
      <c r="Y657" s="24"/>
      <c r="Z657" s="24"/>
      <c r="AA657" s="24"/>
    </row>
    <row r="658" spans="25:27">
      <c r="Y658" s="24"/>
      <c r="Z658" s="24"/>
      <c r="AA658" s="24"/>
    </row>
    <row r="659" spans="25:27">
      <c r="Y659" s="24"/>
      <c r="Z659" s="24"/>
      <c r="AA659" s="24"/>
    </row>
    <row r="660" spans="25:27">
      <c r="Y660" s="24"/>
      <c r="Z660" s="24"/>
      <c r="AA660" s="24"/>
    </row>
    <row r="661" spans="25:27">
      <c r="Y661" s="24"/>
      <c r="Z661" s="24"/>
      <c r="AA661" s="24"/>
    </row>
    <row r="662" spans="25:27">
      <c r="Y662" s="24"/>
      <c r="Z662" s="24"/>
      <c r="AA662" s="24"/>
    </row>
    <row r="663" spans="25:27">
      <c r="Y663" s="24"/>
      <c r="Z663" s="24"/>
      <c r="AA663" s="24"/>
    </row>
    <row r="664" spans="25:27">
      <c r="Y664" s="24"/>
      <c r="Z664" s="24"/>
      <c r="AA664" s="24"/>
    </row>
    <row r="665" spans="25:27">
      <c r="Y665" s="24"/>
      <c r="Z665" s="24"/>
      <c r="AA665" s="24"/>
    </row>
    <row r="666" spans="25:27">
      <c r="Y666" s="24"/>
      <c r="Z666" s="24"/>
      <c r="AA666" s="24"/>
    </row>
    <row r="667" spans="25:27">
      <c r="Y667" s="24"/>
      <c r="Z667" s="24"/>
      <c r="AA667" s="24"/>
    </row>
    <row r="668" spans="25:27">
      <c r="Y668" s="24"/>
      <c r="Z668" s="24"/>
      <c r="AA668" s="24"/>
    </row>
    <row r="669" spans="25:27">
      <c r="Y669" s="24"/>
      <c r="Z669" s="24"/>
      <c r="AA669" s="24"/>
    </row>
    <row r="670" spans="25:27">
      <c r="Y670" s="24"/>
      <c r="Z670" s="24"/>
      <c r="AA670" s="24"/>
    </row>
    <row r="671" spans="25:27">
      <c r="Y671" s="24"/>
      <c r="Z671" s="24"/>
      <c r="AA671" s="24"/>
    </row>
    <row r="672" spans="25:27">
      <c r="Y672" s="24"/>
      <c r="Z672" s="24"/>
      <c r="AA672" s="24"/>
    </row>
    <row r="673" spans="25:27">
      <c r="Y673" s="24"/>
      <c r="Z673" s="24"/>
      <c r="AA673" s="24"/>
    </row>
    <row r="674" spans="25:27">
      <c r="Y674" s="24"/>
      <c r="Z674" s="24"/>
      <c r="AA674" s="24"/>
    </row>
    <row r="675" spans="25:27">
      <c r="Y675" s="24"/>
      <c r="Z675" s="24"/>
      <c r="AA675" s="24"/>
    </row>
    <row r="676" spans="25:27">
      <c r="Y676" s="24"/>
      <c r="Z676" s="24"/>
      <c r="AA676" s="24"/>
    </row>
    <row r="677" spans="25:27">
      <c r="Y677" s="24"/>
      <c r="Z677" s="24"/>
      <c r="AA677" s="24"/>
    </row>
    <row r="678" spans="25:27">
      <c r="Y678" s="24"/>
      <c r="Z678" s="24"/>
      <c r="AA678" s="24"/>
    </row>
    <row r="679" spans="25:27">
      <c r="Y679" s="24"/>
      <c r="Z679" s="24"/>
      <c r="AA679" s="24"/>
    </row>
    <row r="680" spans="25:27">
      <c r="Y680" s="24"/>
      <c r="Z680" s="24"/>
      <c r="AA680" s="24"/>
    </row>
    <row r="681" spans="25:27">
      <c r="Y681" s="24"/>
      <c r="Z681" s="24"/>
      <c r="AA681" s="24"/>
    </row>
    <row r="682" spans="25:27">
      <c r="Y682" s="24"/>
      <c r="Z682" s="24"/>
      <c r="AA682" s="24"/>
    </row>
    <row r="683" spans="25:27">
      <c r="Y683" s="24"/>
      <c r="Z683" s="24"/>
      <c r="AA683" s="24"/>
    </row>
    <row r="684" spans="25:27">
      <c r="Y684" s="24"/>
      <c r="Z684" s="24"/>
      <c r="AA684" s="24"/>
    </row>
    <row r="685" spans="25:27">
      <c r="Y685" s="24"/>
      <c r="Z685" s="24"/>
      <c r="AA685" s="24"/>
    </row>
    <row r="686" spans="25:27">
      <c r="Y686" s="24"/>
      <c r="Z686" s="24"/>
      <c r="AA686" s="24"/>
    </row>
    <row r="687" spans="25:27">
      <c r="Y687" s="24"/>
      <c r="Z687" s="24"/>
      <c r="AA687" s="24"/>
    </row>
    <row r="688" spans="25:27">
      <c r="Y688" s="24"/>
      <c r="Z688" s="24"/>
      <c r="AA688" s="24"/>
    </row>
    <row r="689" spans="25:27">
      <c r="Y689" s="24"/>
      <c r="Z689" s="24"/>
      <c r="AA689" s="24"/>
    </row>
    <row r="690" spans="25:27">
      <c r="Y690" s="24"/>
      <c r="Z690" s="24"/>
      <c r="AA690" s="24"/>
    </row>
    <row r="691" spans="25:27">
      <c r="Y691" s="24"/>
      <c r="Z691" s="24"/>
      <c r="AA691" s="24"/>
    </row>
    <row r="692" spans="25:27">
      <c r="Y692" s="24"/>
      <c r="Z692" s="24"/>
      <c r="AA692" s="24"/>
    </row>
    <row r="693" spans="25:27">
      <c r="Y693" s="24"/>
      <c r="Z693" s="24"/>
      <c r="AA693" s="24"/>
    </row>
    <row r="694" spans="25:27">
      <c r="Y694" s="24"/>
      <c r="Z694" s="24"/>
      <c r="AA694" s="24"/>
    </row>
    <row r="695" spans="25:27">
      <c r="Y695" s="24"/>
      <c r="Z695" s="24"/>
      <c r="AA695" s="24"/>
    </row>
    <row r="696" spans="25:27">
      <c r="Y696" s="24"/>
      <c r="Z696" s="24"/>
      <c r="AA696" s="24"/>
    </row>
    <row r="697" spans="25:27">
      <c r="Y697" s="24"/>
      <c r="Z697" s="24"/>
      <c r="AA697" s="24"/>
    </row>
    <row r="698" spans="25:27">
      <c r="Y698" s="24"/>
      <c r="Z698" s="24"/>
      <c r="AA698" s="24"/>
    </row>
    <row r="699" spans="25:27">
      <c r="Y699" s="24"/>
      <c r="Z699" s="24"/>
      <c r="AA699" s="24"/>
    </row>
    <row r="700" spans="25:27">
      <c r="Y700" s="24"/>
      <c r="Z700" s="24"/>
      <c r="AA700" s="24"/>
    </row>
    <row r="701" spans="25:27">
      <c r="Y701" s="24"/>
      <c r="Z701" s="24"/>
      <c r="AA701" s="24"/>
    </row>
    <row r="702" spans="25:27">
      <c r="Y702" s="24"/>
      <c r="Z702" s="24"/>
      <c r="AA702" s="24"/>
    </row>
    <row r="703" spans="25:27">
      <c r="Y703" s="24"/>
      <c r="Z703" s="24"/>
      <c r="AA703" s="24"/>
    </row>
    <row r="704" spans="25:27">
      <c r="Y704" s="24"/>
      <c r="Z704" s="24"/>
      <c r="AA704" s="24"/>
    </row>
    <row r="705" spans="25:27">
      <c r="Y705" s="24"/>
      <c r="Z705" s="24"/>
      <c r="AA705" s="24"/>
    </row>
    <row r="706" spans="25:27">
      <c r="Y706" s="24"/>
      <c r="Z706" s="24"/>
      <c r="AA706" s="24"/>
    </row>
    <row r="707" spans="25:27">
      <c r="Y707" s="24"/>
      <c r="Z707" s="24"/>
      <c r="AA707" s="24"/>
    </row>
    <row r="708" spans="25:27">
      <c r="Y708" s="24"/>
      <c r="Z708" s="24"/>
      <c r="AA708" s="24"/>
    </row>
    <row r="709" spans="25:27">
      <c r="Y709" s="24"/>
      <c r="Z709" s="24"/>
      <c r="AA709" s="24"/>
    </row>
    <row r="710" spans="25:27">
      <c r="Y710" s="24"/>
      <c r="Z710" s="24"/>
      <c r="AA710" s="24"/>
    </row>
    <row r="711" spans="25:27">
      <c r="Y711" s="24"/>
      <c r="Z711" s="24"/>
      <c r="AA711" s="24"/>
    </row>
    <row r="712" spans="25:27">
      <c r="Y712" s="24"/>
      <c r="Z712" s="24"/>
      <c r="AA712" s="24"/>
    </row>
    <row r="713" spans="25:27">
      <c r="Y713" s="24"/>
      <c r="Z713" s="24"/>
      <c r="AA713" s="24"/>
    </row>
    <row r="714" spans="25:27">
      <c r="Y714" s="24"/>
      <c r="Z714" s="24"/>
      <c r="AA714" s="24"/>
    </row>
    <row r="715" spans="25:27">
      <c r="Y715" s="24"/>
      <c r="Z715" s="24"/>
      <c r="AA715" s="24"/>
    </row>
    <row r="716" spans="25:27">
      <c r="Y716" s="24"/>
      <c r="Z716" s="24"/>
      <c r="AA716" s="24"/>
    </row>
    <row r="717" spans="25:27">
      <c r="Y717" s="24"/>
      <c r="Z717" s="24"/>
      <c r="AA717" s="24"/>
    </row>
    <row r="718" spans="25:27">
      <c r="Y718" s="24"/>
      <c r="Z718" s="24"/>
      <c r="AA718" s="24"/>
    </row>
    <row r="719" spans="25:27">
      <c r="Y719" s="24"/>
      <c r="Z719" s="24"/>
      <c r="AA719" s="24"/>
    </row>
    <row r="720" spans="25:27">
      <c r="Y720" s="24"/>
      <c r="Z720" s="24"/>
      <c r="AA720" s="24"/>
    </row>
    <row r="721" spans="25:27">
      <c r="Y721" s="24"/>
      <c r="Z721" s="24"/>
      <c r="AA721" s="24"/>
    </row>
    <row r="722" spans="25:27">
      <c r="Y722" s="24"/>
      <c r="Z722" s="24"/>
      <c r="AA722" s="24"/>
    </row>
    <row r="723" spans="25:27">
      <c r="Y723" s="24"/>
      <c r="Z723" s="24"/>
      <c r="AA723" s="24"/>
    </row>
    <row r="724" spans="25:27">
      <c r="Y724" s="24"/>
      <c r="Z724" s="24"/>
      <c r="AA724" s="24"/>
    </row>
    <row r="725" spans="25:27">
      <c r="Y725" s="24"/>
      <c r="Z725" s="24"/>
      <c r="AA725" s="24"/>
    </row>
    <row r="726" spans="25:27">
      <c r="Y726" s="24"/>
      <c r="Z726" s="24"/>
      <c r="AA726" s="24"/>
    </row>
    <row r="727" spans="25:27">
      <c r="Y727" s="24"/>
      <c r="Z727" s="24"/>
      <c r="AA727" s="24"/>
    </row>
    <row r="728" spans="25:27">
      <c r="Y728" s="24"/>
      <c r="Z728" s="24"/>
      <c r="AA728" s="24"/>
    </row>
    <row r="729" spans="25:27">
      <c r="Y729" s="24"/>
      <c r="Z729" s="24"/>
      <c r="AA729" s="24"/>
    </row>
    <row r="730" spans="25:27">
      <c r="Y730" s="24"/>
      <c r="Z730" s="24"/>
      <c r="AA730" s="24"/>
    </row>
    <row r="731" spans="25:27">
      <c r="Y731" s="24"/>
      <c r="Z731" s="24"/>
      <c r="AA731" s="24"/>
    </row>
    <row r="732" spans="25:27">
      <c r="Y732" s="24"/>
      <c r="Z732" s="24"/>
      <c r="AA732" s="24"/>
    </row>
    <row r="733" spans="25:27">
      <c r="Y733" s="24"/>
      <c r="Z733" s="24"/>
      <c r="AA733" s="24"/>
    </row>
    <row r="734" spans="25:27">
      <c r="Y734" s="24"/>
      <c r="Z734" s="24"/>
      <c r="AA734" s="24"/>
    </row>
    <row r="735" spans="25:27">
      <c r="Y735" s="24"/>
      <c r="Z735" s="24"/>
      <c r="AA735" s="24"/>
    </row>
    <row r="736" spans="25:27">
      <c r="Y736" s="24"/>
      <c r="Z736" s="24"/>
      <c r="AA736" s="24"/>
    </row>
    <row r="737" spans="25:27">
      <c r="Y737" s="24"/>
      <c r="Z737" s="24"/>
      <c r="AA737" s="24"/>
    </row>
    <row r="738" spans="25:27">
      <c r="Y738" s="24"/>
      <c r="Z738" s="24"/>
      <c r="AA738" s="24"/>
    </row>
    <row r="739" spans="25:27">
      <c r="Y739" s="24"/>
      <c r="Z739" s="24"/>
      <c r="AA739" s="24"/>
    </row>
    <row r="740" spans="25:27">
      <c r="Y740" s="24"/>
      <c r="Z740" s="24"/>
      <c r="AA740" s="24"/>
    </row>
    <row r="741" spans="25:27">
      <c r="Y741" s="24"/>
      <c r="Z741" s="24"/>
      <c r="AA741" s="24"/>
    </row>
    <row r="742" spans="25:27">
      <c r="Y742" s="24"/>
      <c r="Z742" s="24"/>
      <c r="AA742" s="24"/>
    </row>
    <row r="743" spans="25:27">
      <c r="Y743" s="24"/>
      <c r="Z743" s="24"/>
      <c r="AA743" s="24"/>
    </row>
    <row r="744" spans="25:27">
      <c r="Y744" s="24"/>
      <c r="Z744" s="24"/>
      <c r="AA744" s="24"/>
    </row>
    <row r="745" spans="25:27">
      <c r="Y745" s="24"/>
      <c r="Z745" s="24"/>
      <c r="AA745" s="24"/>
    </row>
    <row r="746" spans="25:27">
      <c r="Y746" s="24"/>
      <c r="Z746" s="24"/>
      <c r="AA746" s="24"/>
    </row>
    <row r="747" spans="25:27">
      <c r="Y747" s="24"/>
      <c r="Z747" s="24"/>
      <c r="AA747" s="24"/>
    </row>
    <row r="748" spans="25:27">
      <c r="Y748" s="24"/>
      <c r="Z748" s="24"/>
      <c r="AA748" s="24"/>
    </row>
    <row r="749" spans="25:27">
      <c r="Y749" s="24"/>
      <c r="Z749" s="24"/>
      <c r="AA749" s="24"/>
    </row>
    <row r="750" spans="25:27">
      <c r="Y750" s="24"/>
      <c r="Z750" s="24"/>
      <c r="AA750" s="24"/>
    </row>
    <row r="751" spans="25:27">
      <c r="Y751" s="24"/>
      <c r="Z751" s="24"/>
      <c r="AA751" s="24"/>
    </row>
    <row r="752" spans="25:27">
      <c r="Y752" s="24"/>
      <c r="Z752" s="24"/>
      <c r="AA752" s="24"/>
    </row>
    <row r="753" spans="25:27">
      <c r="Y753" s="24"/>
      <c r="Z753" s="24"/>
      <c r="AA753" s="24"/>
    </row>
    <row r="754" spans="25:27">
      <c r="Y754" s="24"/>
      <c r="Z754" s="24"/>
      <c r="AA754" s="24"/>
    </row>
    <row r="755" spans="25:27">
      <c r="Y755" s="24"/>
      <c r="Z755" s="24"/>
      <c r="AA755" s="24"/>
    </row>
    <row r="756" spans="25:27">
      <c r="Y756" s="24"/>
      <c r="Z756" s="24"/>
      <c r="AA756" s="24"/>
    </row>
    <row r="757" spans="25:27">
      <c r="Y757" s="24"/>
      <c r="Z757" s="24"/>
      <c r="AA757" s="24"/>
    </row>
    <row r="758" spans="25:27">
      <c r="Y758" s="24"/>
      <c r="Z758" s="24"/>
      <c r="AA758" s="24"/>
    </row>
    <row r="759" spans="25:27">
      <c r="Y759" s="24"/>
      <c r="Z759" s="24"/>
      <c r="AA759" s="24"/>
    </row>
    <row r="760" spans="25:27">
      <c r="Y760" s="24"/>
      <c r="Z760" s="24"/>
      <c r="AA760" s="24"/>
    </row>
    <row r="761" spans="25:27">
      <c r="Y761" s="24"/>
      <c r="Z761" s="24"/>
      <c r="AA761" s="24"/>
    </row>
    <row r="762" spans="25:27">
      <c r="Y762" s="24"/>
      <c r="Z762" s="24"/>
      <c r="AA762" s="24"/>
    </row>
    <row r="763" spans="25:27">
      <c r="Y763" s="24"/>
      <c r="Z763" s="24"/>
      <c r="AA763" s="24"/>
    </row>
    <row r="764" spans="25:27">
      <c r="Y764" s="24"/>
      <c r="Z764" s="24"/>
      <c r="AA764" s="24"/>
    </row>
    <row r="765" spans="25:27">
      <c r="Y765" s="24"/>
      <c r="Z765" s="24"/>
      <c r="AA765" s="24"/>
    </row>
    <row r="766" spans="25:27">
      <c r="Y766" s="24"/>
      <c r="Z766" s="24"/>
      <c r="AA766" s="24"/>
    </row>
    <row r="767" spans="25:27">
      <c r="Y767" s="24"/>
      <c r="Z767" s="24"/>
      <c r="AA767" s="24"/>
    </row>
    <row r="768" spans="25:27">
      <c r="Y768" s="24"/>
      <c r="Z768" s="24"/>
      <c r="AA768" s="24"/>
    </row>
    <row r="769" spans="25:27">
      <c r="Y769" s="24"/>
      <c r="Z769" s="24"/>
      <c r="AA769" s="24"/>
    </row>
    <row r="770" spans="25:27">
      <c r="Y770" s="24"/>
      <c r="Z770" s="24"/>
      <c r="AA770" s="24"/>
    </row>
    <row r="771" spans="25:27">
      <c r="Y771" s="24"/>
      <c r="Z771" s="24"/>
      <c r="AA771" s="24"/>
    </row>
    <row r="772" spans="25:27">
      <c r="Y772" s="24"/>
      <c r="Z772" s="24"/>
      <c r="AA772" s="24"/>
    </row>
    <row r="773" spans="25:27">
      <c r="Y773" s="24"/>
      <c r="Z773" s="24"/>
      <c r="AA773" s="24"/>
    </row>
    <row r="774" spans="25:27">
      <c r="Y774" s="24"/>
      <c r="Z774" s="24"/>
      <c r="AA774" s="24"/>
    </row>
    <row r="775" spans="25:27">
      <c r="Y775" s="24"/>
      <c r="Z775" s="24"/>
      <c r="AA775" s="24"/>
    </row>
    <row r="776" spans="25:27">
      <c r="Y776" s="24"/>
      <c r="Z776" s="24"/>
      <c r="AA776" s="24"/>
    </row>
    <row r="777" spans="25:27">
      <c r="Y777" s="24"/>
      <c r="Z777" s="24"/>
      <c r="AA777" s="24"/>
    </row>
    <row r="778" spans="25:27">
      <c r="Y778" s="24"/>
      <c r="Z778" s="24"/>
      <c r="AA778" s="24"/>
    </row>
    <row r="779" spans="25:27">
      <c r="Y779" s="24"/>
      <c r="Z779" s="24"/>
      <c r="AA779" s="24"/>
    </row>
    <row r="780" spans="25:27">
      <c r="Y780" s="24"/>
      <c r="Z780" s="24"/>
      <c r="AA780" s="24"/>
    </row>
    <row r="781" spans="25:27">
      <c r="Y781" s="24"/>
      <c r="Z781" s="24"/>
      <c r="AA781" s="24"/>
    </row>
    <row r="782" spans="25:27">
      <c r="Y782" s="24"/>
      <c r="Z782" s="24"/>
      <c r="AA782" s="24"/>
    </row>
    <row r="783" spans="25:27">
      <c r="Y783" s="24"/>
      <c r="Z783" s="24"/>
      <c r="AA783" s="24"/>
    </row>
    <row r="784" spans="25:27">
      <c r="Y784" s="24"/>
      <c r="Z784" s="24"/>
      <c r="AA784" s="24"/>
    </row>
    <row r="785" spans="25:27">
      <c r="Y785" s="24"/>
      <c r="Z785" s="24"/>
      <c r="AA785" s="24"/>
    </row>
    <row r="786" spans="25:27">
      <c r="Y786" s="24"/>
      <c r="Z786" s="24"/>
      <c r="AA786" s="24"/>
    </row>
    <row r="787" spans="25:27">
      <c r="Y787" s="24"/>
      <c r="Z787" s="24"/>
      <c r="AA787" s="24"/>
    </row>
    <row r="788" spans="25:27">
      <c r="Y788" s="24"/>
      <c r="Z788" s="24"/>
      <c r="AA788" s="24"/>
    </row>
    <row r="789" spans="25:27">
      <c r="Y789" s="24"/>
      <c r="Z789" s="24"/>
      <c r="AA789" s="24"/>
    </row>
    <row r="790" spans="25:27">
      <c r="Y790" s="24"/>
      <c r="Z790" s="24"/>
      <c r="AA790" s="24"/>
    </row>
    <row r="791" spans="25:27">
      <c r="Y791" s="24"/>
      <c r="Z791" s="24"/>
      <c r="AA791" s="24"/>
    </row>
    <row r="792" spans="25:27">
      <c r="Y792" s="24"/>
      <c r="Z792" s="24"/>
      <c r="AA792" s="24"/>
    </row>
    <row r="793" spans="25:27">
      <c r="Y793" s="24"/>
      <c r="Z793" s="24"/>
      <c r="AA793" s="24"/>
    </row>
    <row r="794" spans="25:27">
      <c r="Y794" s="24"/>
      <c r="Z794" s="24"/>
      <c r="AA794" s="24"/>
    </row>
    <row r="795" spans="25:27">
      <c r="Y795" s="24"/>
      <c r="Z795" s="24"/>
      <c r="AA795" s="24"/>
    </row>
    <row r="796" spans="25:27">
      <c r="Y796" s="24"/>
      <c r="Z796" s="24"/>
      <c r="AA796" s="24"/>
    </row>
    <row r="797" spans="25:27">
      <c r="Y797" s="24"/>
      <c r="Z797" s="24"/>
      <c r="AA797" s="24"/>
    </row>
    <row r="798" spans="25:27">
      <c r="Y798" s="24"/>
      <c r="Z798" s="24"/>
      <c r="AA798" s="24"/>
    </row>
    <row r="799" spans="25:27">
      <c r="Y799" s="24"/>
      <c r="Z799" s="24"/>
      <c r="AA799" s="24"/>
    </row>
    <row r="800" spans="25:27">
      <c r="Y800" s="24"/>
      <c r="Z800" s="24"/>
      <c r="AA800" s="24"/>
    </row>
    <row r="801" spans="25:27">
      <c r="Y801" s="24"/>
      <c r="Z801" s="24"/>
      <c r="AA801" s="24"/>
    </row>
    <row r="802" spans="25:27">
      <c r="Y802" s="24"/>
      <c r="Z802" s="24"/>
      <c r="AA802" s="24"/>
    </row>
    <row r="803" spans="25:27">
      <c r="Y803" s="24"/>
      <c r="Z803" s="24"/>
      <c r="AA803" s="24"/>
    </row>
    <row r="804" spans="25:27">
      <c r="Y804" s="24"/>
      <c r="Z804" s="24"/>
      <c r="AA804" s="24"/>
    </row>
    <row r="805" spans="25:27">
      <c r="Y805" s="24"/>
      <c r="Z805" s="24"/>
      <c r="AA805" s="24"/>
    </row>
    <row r="806" spans="25:27">
      <c r="Y806" s="24"/>
      <c r="Z806" s="24"/>
      <c r="AA806" s="24"/>
    </row>
    <row r="807" spans="25:27">
      <c r="Y807" s="24"/>
      <c r="Z807" s="24"/>
      <c r="AA807" s="24"/>
    </row>
    <row r="808" spans="25:27">
      <c r="Y808" s="24"/>
      <c r="Z808" s="24"/>
      <c r="AA808" s="24"/>
    </row>
    <row r="809" spans="25:27">
      <c r="Y809" s="24"/>
      <c r="Z809" s="24"/>
      <c r="AA809" s="24"/>
    </row>
    <row r="810" spans="25:27">
      <c r="Y810" s="24"/>
      <c r="Z810" s="24"/>
      <c r="AA810" s="24"/>
    </row>
    <row r="811" spans="25:27">
      <c r="Y811" s="24"/>
      <c r="Z811" s="24"/>
      <c r="AA811" s="24"/>
    </row>
    <row r="812" spans="25:27">
      <c r="Y812" s="24"/>
      <c r="Z812" s="24"/>
      <c r="AA812" s="24"/>
    </row>
    <row r="813" spans="25:27">
      <c r="Y813" s="24"/>
      <c r="Z813" s="24"/>
      <c r="AA813" s="24"/>
    </row>
    <row r="814" spans="25:27">
      <c r="Y814" s="24"/>
      <c r="Z814" s="24"/>
      <c r="AA814" s="24"/>
    </row>
    <row r="815" spans="25:27">
      <c r="Y815" s="24"/>
      <c r="Z815" s="24"/>
      <c r="AA815" s="24"/>
    </row>
    <row r="816" spans="25:27">
      <c r="Y816" s="24"/>
      <c r="Z816" s="24"/>
      <c r="AA816" s="24"/>
    </row>
    <row r="817" spans="25:27">
      <c r="Y817" s="24"/>
      <c r="Z817" s="24"/>
      <c r="AA817" s="24"/>
    </row>
    <row r="818" spans="25:27">
      <c r="Y818" s="24"/>
      <c r="Z818" s="24"/>
      <c r="AA818" s="24"/>
    </row>
    <row r="819" spans="25:27">
      <c r="Y819" s="24"/>
      <c r="Z819" s="24"/>
      <c r="AA819" s="24"/>
    </row>
    <row r="820" spans="25:27">
      <c r="Y820" s="24"/>
      <c r="Z820" s="24"/>
      <c r="AA820" s="24"/>
    </row>
    <row r="821" spans="25:27">
      <c r="Y821" s="24"/>
      <c r="Z821" s="24"/>
      <c r="AA821" s="24"/>
    </row>
    <row r="822" spans="25:27">
      <c r="Y822" s="24"/>
      <c r="Z822" s="24"/>
      <c r="AA822" s="24"/>
    </row>
    <row r="823" spans="25:27">
      <c r="Y823" s="24"/>
      <c r="Z823" s="24"/>
      <c r="AA823" s="24"/>
    </row>
    <row r="824" spans="25:27">
      <c r="Y824" s="24"/>
      <c r="Z824" s="24"/>
      <c r="AA824" s="24"/>
    </row>
    <row r="825" spans="25:27">
      <c r="Y825" s="24"/>
      <c r="Z825" s="24"/>
      <c r="AA825" s="24"/>
    </row>
    <row r="826" spans="25:27">
      <c r="Y826" s="24"/>
      <c r="Z826" s="24"/>
      <c r="AA826" s="24"/>
    </row>
    <row r="827" spans="25:27">
      <c r="Y827" s="24"/>
      <c r="Z827" s="24"/>
      <c r="AA827" s="24"/>
    </row>
    <row r="828" spans="25:27">
      <c r="Y828" s="24"/>
      <c r="Z828" s="24"/>
      <c r="AA828" s="24"/>
    </row>
    <row r="829" spans="25:27">
      <c r="Y829" s="24"/>
      <c r="Z829" s="24"/>
      <c r="AA829" s="24"/>
    </row>
    <row r="830" spans="25:27">
      <c r="Y830" s="24"/>
      <c r="Z830" s="24"/>
      <c r="AA830" s="24"/>
    </row>
    <row r="831" spans="25:27">
      <c r="Y831" s="24"/>
      <c r="Z831" s="24"/>
      <c r="AA831" s="24"/>
    </row>
    <row r="832" spans="25:27">
      <c r="Y832" s="24"/>
      <c r="Z832" s="24"/>
      <c r="AA832" s="24"/>
    </row>
    <row r="833" spans="25:27">
      <c r="Y833" s="24"/>
      <c r="Z833" s="24"/>
      <c r="AA833" s="24"/>
    </row>
    <row r="834" spans="25:27">
      <c r="Y834" s="24"/>
      <c r="Z834" s="24"/>
      <c r="AA834" s="24"/>
    </row>
    <row r="835" spans="25:27">
      <c r="Y835" s="24"/>
      <c r="Z835" s="24"/>
      <c r="AA835" s="24"/>
    </row>
    <row r="836" spans="25:27">
      <c r="Y836" s="24"/>
      <c r="Z836" s="24"/>
      <c r="AA836" s="24"/>
    </row>
    <row r="837" spans="25:27">
      <c r="Y837" s="24"/>
      <c r="Z837" s="24"/>
      <c r="AA837" s="24"/>
    </row>
    <row r="838" spans="25:27">
      <c r="Y838" s="24"/>
      <c r="Z838" s="24"/>
      <c r="AA838" s="24"/>
    </row>
    <row r="839" spans="25:27">
      <c r="Y839" s="24"/>
      <c r="Z839" s="24"/>
      <c r="AA839" s="24"/>
    </row>
    <row r="840" spans="25:27">
      <c r="Y840" s="24"/>
      <c r="Z840" s="24"/>
      <c r="AA840" s="24"/>
    </row>
    <row r="841" spans="25:27">
      <c r="Y841" s="24"/>
      <c r="Z841" s="24"/>
      <c r="AA841" s="24"/>
    </row>
    <row r="842" spans="25:27">
      <c r="Y842" s="24"/>
      <c r="Z842" s="24"/>
      <c r="AA842" s="24"/>
    </row>
    <row r="843" spans="25:27">
      <c r="Y843" s="24"/>
      <c r="Z843" s="24"/>
      <c r="AA843" s="24"/>
    </row>
    <row r="844" spans="25:27">
      <c r="Y844" s="24"/>
      <c r="Z844" s="24"/>
      <c r="AA844" s="24"/>
    </row>
    <row r="845" spans="25:27">
      <c r="Y845" s="24"/>
      <c r="Z845" s="24"/>
      <c r="AA845" s="24"/>
    </row>
    <row r="846" spans="25:27">
      <c r="Y846" s="24"/>
      <c r="Z846" s="24"/>
      <c r="AA846" s="24"/>
    </row>
    <row r="847" spans="25:27">
      <c r="Y847" s="24"/>
      <c r="Z847" s="24"/>
      <c r="AA847" s="24"/>
    </row>
    <row r="848" spans="25:27">
      <c r="Y848" s="24"/>
      <c r="Z848" s="24"/>
      <c r="AA848" s="24"/>
    </row>
    <row r="849" spans="25:27">
      <c r="Y849" s="24"/>
      <c r="Z849" s="24"/>
      <c r="AA849" s="24"/>
    </row>
    <row r="850" spans="25:27">
      <c r="Y850" s="24"/>
      <c r="Z850" s="24"/>
      <c r="AA850" s="24"/>
    </row>
    <row r="851" spans="25:27">
      <c r="Y851" s="24"/>
      <c r="Z851" s="24"/>
      <c r="AA851" s="24"/>
    </row>
    <row r="852" spans="25:27">
      <c r="Y852" s="24"/>
      <c r="Z852" s="24"/>
      <c r="AA852" s="24"/>
    </row>
    <row r="853" spans="25:27">
      <c r="Y853" s="24"/>
      <c r="Z853" s="24"/>
      <c r="AA853" s="24"/>
    </row>
    <row r="854" spans="25:27">
      <c r="Y854" s="24"/>
      <c r="Z854" s="24"/>
      <c r="AA854" s="24"/>
    </row>
    <row r="855" spans="25:27">
      <c r="Y855" s="24"/>
      <c r="Z855" s="24"/>
      <c r="AA855" s="24"/>
    </row>
    <row r="856" spans="25:27">
      <c r="Y856" s="24"/>
      <c r="Z856" s="24"/>
      <c r="AA856" s="24"/>
    </row>
    <row r="857" spans="25:27">
      <c r="Y857" s="24"/>
      <c r="Z857" s="24"/>
      <c r="AA857" s="24"/>
    </row>
    <row r="858" spans="25:27">
      <c r="Y858" s="24"/>
      <c r="Z858" s="24"/>
      <c r="AA858" s="24"/>
    </row>
    <row r="859" spans="25:27">
      <c r="Y859" s="24"/>
      <c r="Z859" s="24"/>
      <c r="AA859" s="24"/>
    </row>
    <row r="860" spans="25:27">
      <c r="Y860" s="24"/>
      <c r="Z860" s="24"/>
      <c r="AA860" s="24"/>
    </row>
    <row r="861" spans="25:27">
      <c r="Y861" s="24"/>
      <c r="Z861" s="24"/>
      <c r="AA861" s="24"/>
    </row>
    <row r="862" spans="25:27">
      <c r="Y862" s="24"/>
      <c r="Z862" s="24"/>
      <c r="AA862" s="24"/>
    </row>
    <row r="863" spans="25:27">
      <c r="Y863" s="24"/>
      <c r="Z863" s="24"/>
      <c r="AA863" s="24"/>
    </row>
    <row r="864" spans="25:27">
      <c r="Y864" s="24"/>
      <c r="Z864" s="24"/>
      <c r="AA864" s="24"/>
    </row>
    <row r="865" spans="25:27">
      <c r="Y865" s="24"/>
      <c r="Z865" s="24"/>
      <c r="AA865" s="24"/>
    </row>
    <row r="866" spans="25:27">
      <c r="Y866" s="24"/>
      <c r="Z866" s="24"/>
      <c r="AA866" s="24"/>
    </row>
    <row r="867" spans="25:27">
      <c r="Y867" s="24"/>
      <c r="Z867" s="24"/>
      <c r="AA867" s="24"/>
    </row>
    <row r="868" spans="25:27">
      <c r="Y868" s="24"/>
      <c r="Z868" s="24"/>
      <c r="AA868" s="24"/>
    </row>
    <row r="869" spans="25:27">
      <c r="Y869" s="24"/>
      <c r="Z869" s="24"/>
      <c r="AA869" s="24"/>
    </row>
    <row r="870" spans="25:27">
      <c r="Y870" s="24"/>
      <c r="Z870" s="24"/>
      <c r="AA870" s="24"/>
    </row>
    <row r="871" spans="25:27">
      <c r="Y871" s="24"/>
      <c r="Z871" s="24"/>
      <c r="AA871" s="24"/>
    </row>
    <row r="872" spans="25:27">
      <c r="Y872" s="24"/>
      <c r="Z872" s="24"/>
      <c r="AA872" s="24"/>
    </row>
    <row r="873" spans="25:27">
      <c r="Y873" s="24"/>
      <c r="Z873" s="24"/>
      <c r="AA873" s="24"/>
    </row>
    <row r="874" spans="25:27">
      <c r="Y874" s="24"/>
      <c r="Z874" s="24"/>
      <c r="AA874" s="24"/>
    </row>
    <row r="875" spans="25:27">
      <c r="Y875" s="24"/>
      <c r="Z875" s="24"/>
      <c r="AA875" s="24"/>
    </row>
    <row r="876" spans="25:27">
      <c r="Y876" s="24"/>
      <c r="Z876" s="24"/>
      <c r="AA876" s="24"/>
    </row>
    <row r="877" spans="25:27">
      <c r="Y877" s="24"/>
      <c r="Z877" s="24"/>
      <c r="AA877" s="24"/>
    </row>
    <row r="878" spans="25:27">
      <c r="Y878" s="24"/>
      <c r="Z878" s="24"/>
      <c r="AA878" s="24"/>
    </row>
    <row r="879" spans="25:27">
      <c r="Y879" s="24"/>
      <c r="Z879" s="24"/>
      <c r="AA879" s="24"/>
    </row>
    <row r="880" spans="25:27">
      <c r="Y880" s="24"/>
      <c r="Z880" s="24"/>
      <c r="AA880" s="24"/>
    </row>
    <row r="881" spans="25:27">
      <c r="Y881" s="24"/>
      <c r="Z881" s="24"/>
      <c r="AA881" s="24"/>
    </row>
    <row r="882" spans="25:27">
      <c r="Y882" s="24"/>
      <c r="Z882" s="24"/>
      <c r="AA882" s="24"/>
    </row>
    <row r="883" spans="25:27">
      <c r="Y883" s="24"/>
      <c r="Z883" s="24"/>
      <c r="AA883" s="24"/>
    </row>
    <row r="884" spans="25:27">
      <c r="Y884" s="24"/>
      <c r="Z884" s="24"/>
      <c r="AA884" s="24"/>
    </row>
    <row r="885" spans="25:27">
      <c r="Y885" s="24"/>
      <c r="Z885" s="24"/>
      <c r="AA885" s="24"/>
    </row>
    <row r="886" spans="25:27">
      <c r="Y886" s="24"/>
      <c r="Z886" s="24"/>
      <c r="AA886" s="24"/>
    </row>
    <row r="887" spans="25:27">
      <c r="Y887" s="24"/>
      <c r="Z887" s="24"/>
      <c r="AA887" s="24"/>
    </row>
    <row r="888" spans="25:27">
      <c r="Y888" s="24"/>
      <c r="Z888" s="24"/>
      <c r="AA888" s="24"/>
    </row>
    <row r="889" spans="25:27">
      <c r="Y889" s="24"/>
      <c r="Z889" s="24"/>
      <c r="AA889" s="24"/>
    </row>
    <row r="890" spans="25:27">
      <c r="Y890" s="24"/>
      <c r="Z890" s="24"/>
      <c r="AA890" s="24"/>
    </row>
    <row r="891" spans="25:27">
      <c r="Y891" s="24"/>
      <c r="Z891" s="24"/>
      <c r="AA891" s="24"/>
    </row>
    <row r="892" spans="25:27">
      <c r="Y892" s="24"/>
      <c r="Z892" s="24"/>
      <c r="AA892" s="24"/>
    </row>
    <row r="893" spans="25:27">
      <c r="Y893" s="24"/>
      <c r="Z893" s="24"/>
      <c r="AA893" s="24"/>
    </row>
    <row r="894" spans="25:27">
      <c r="Y894" s="24"/>
      <c r="Z894" s="24"/>
      <c r="AA894" s="24"/>
    </row>
    <row r="895" spans="25:27">
      <c r="Y895" s="24"/>
      <c r="Z895" s="24"/>
      <c r="AA895" s="24"/>
    </row>
    <row r="896" spans="25:27">
      <c r="Y896" s="24"/>
      <c r="Z896" s="24"/>
      <c r="AA896" s="24"/>
    </row>
    <row r="897" spans="25:27">
      <c r="Y897" s="24"/>
      <c r="Z897" s="24"/>
      <c r="AA897" s="24"/>
    </row>
    <row r="898" spans="25:27">
      <c r="Y898" s="24"/>
      <c r="Z898" s="24"/>
      <c r="AA898" s="24"/>
    </row>
    <row r="899" spans="25:27">
      <c r="Y899" s="24"/>
      <c r="Z899" s="24"/>
      <c r="AA899" s="24"/>
    </row>
    <row r="900" spans="25:27">
      <c r="Y900" s="24"/>
      <c r="Z900" s="24"/>
      <c r="AA900" s="24"/>
    </row>
    <row r="901" spans="25:27">
      <c r="Y901" s="24"/>
      <c r="Z901" s="24"/>
      <c r="AA901" s="24"/>
    </row>
    <row r="902" spans="25:27">
      <c r="Y902" s="24"/>
      <c r="Z902" s="24"/>
      <c r="AA902" s="24"/>
    </row>
    <row r="903" spans="25:27">
      <c r="Y903" s="24"/>
      <c r="Z903" s="24"/>
      <c r="AA903" s="24"/>
    </row>
    <row r="904" spans="25:27">
      <c r="Y904" s="24"/>
      <c r="Z904" s="24"/>
      <c r="AA904" s="24"/>
    </row>
    <row r="905" spans="25:27">
      <c r="Y905" s="24"/>
      <c r="Z905" s="24"/>
      <c r="AA905" s="24"/>
    </row>
    <row r="906" spans="25:27">
      <c r="Y906" s="24"/>
      <c r="Z906" s="24"/>
      <c r="AA906" s="24"/>
    </row>
    <row r="907" spans="25:27">
      <c r="Y907" s="24"/>
      <c r="Z907" s="24"/>
      <c r="AA907" s="24"/>
    </row>
    <row r="908" spans="25:27">
      <c r="Y908" s="24"/>
      <c r="Z908" s="24"/>
      <c r="AA908" s="24"/>
    </row>
    <row r="909" spans="25:27">
      <c r="Y909" s="24"/>
      <c r="Z909" s="24"/>
      <c r="AA909" s="24"/>
    </row>
    <row r="910" spans="25:27">
      <c r="Y910" s="24"/>
      <c r="Z910" s="24"/>
      <c r="AA910" s="24"/>
    </row>
    <row r="911" spans="25:27">
      <c r="Y911" s="24"/>
      <c r="Z911" s="24"/>
      <c r="AA911" s="24"/>
    </row>
    <row r="912" spans="25:27">
      <c r="Y912" s="24"/>
      <c r="Z912" s="24"/>
      <c r="AA912" s="24"/>
    </row>
    <row r="913" spans="25:27">
      <c r="Y913" s="24"/>
      <c r="Z913" s="24"/>
      <c r="AA913" s="24"/>
    </row>
    <row r="914" spans="25:27">
      <c r="Y914" s="24"/>
      <c r="Z914" s="24"/>
      <c r="AA914" s="24"/>
    </row>
    <row r="915" spans="25:27">
      <c r="Y915" s="24"/>
      <c r="Z915" s="24"/>
      <c r="AA915" s="24"/>
    </row>
    <row r="916" spans="25:27">
      <c r="Y916" s="24"/>
      <c r="Z916" s="24"/>
      <c r="AA916" s="24"/>
    </row>
    <row r="917" spans="25:27">
      <c r="Y917" s="24"/>
      <c r="Z917" s="24"/>
      <c r="AA917" s="24"/>
    </row>
    <row r="918" spans="25:27">
      <c r="Y918" s="24"/>
      <c r="Z918" s="24"/>
      <c r="AA918" s="24"/>
    </row>
    <row r="919" spans="25:27">
      <c r="Y919" s="24"/>
      <c r="Z919" s="24"/>
      <c r="AA919" s="24"/>
    </row>
    <row r="920" spans="25:27">
      <c r="Y920" s="24"/>
      <c r="Z920" s="24"/>
      <c r="AA920" s="24"/>
    </row>
    <row r="921" spans="25:27">
      <c r="Y921" s="24"/>
      <c r="Z921" s="24"/>
      <c r="AA921" s="24"/>
    </row>
    <row r="922" spans="25:27">
      <c r="Y922" s="24"/>
      <c r="Z922" s="24"/>
      <c r="AA922" s="24"/>
    </row>
    <row r="923" spans="25:27">
      <c r="Y923" s="24"/>
      <c r="Z923" s="24"/>
      <c r="AA923" s="24"/>
    </row>
    <row r="924" spans="25:27">
      <c r="Y924" s="24"/>
      <c r="Z924" s="24"/>
      <c r="AA924" s="24"/>
    </row>
    <row r="925" spans="25:27">
      <c r="Y925" s="24"/>
      <c r="Z925" s="24"/>
      <c r="AA925" s="24"/>
    </row>
    <row r="926" spans="25:27">
      <c r="Y926" s="24"/>
      <c r="Z926" s="24"/>
      <c r="AA926" s="24"/>
    </row>
    <row r="927" spans="25:27">
      <c r="Y927" s="24"/>
      <c r="Z927" s="24"/>
      <c r="AA927" s="24"/>
    </row>
    <row r="928" spans="25:27">
      <c r="Y928" s="24"/>
      <c r="Z928" s="24"/>
      <c r="AA928" s="24"/>
    </row>
    <row r="929" spans="25:27">
      <c r="Y929" s="24"/>
      <c r="Z929" s="24"/>
      <c r="AA929" s="24"/>
    </row>
    <row r="930" spans="25:27">
      <c r="Y930" s="24"/>
      <c r="Z930" s="24"/>
      <c r="AA930" s="24"/>
    </row>
    <row r="931" spans="25:27">
      <c r="Y931" s="24"/>
      <c r="Z931" s="24"/>
      <c r="AA931" s="24"/>
    </row>
    <row r="932" spans="25:27">
      <c r="Y932" s="24"/>
      <c r="Z932" s="24"/>
      <c r="AA932" s="24"/>
    </row>
    <row r="933" spans="25:27">
      <c r="Y933" s="24"/>
      <c r="Z933" s="24"/>
      <c r="AA933" s="24"/>
    </row>
    <row r="934" spans="25:27">
      <c r="Y934" s="24"/>
      <c r="Z934" s="24"/>
      <c r="AA934" s="24"/>
    </row>
    <row r="935" spans="25:27">
      <c r="Y935" s="24"/>
      <c r="Z935" s="24"/>
      <c r="AA935" s="24"/>
    </row>
    <row r="936" spans="25:27">
      <c r="Y936" s="24"/>
      <c r="Z936" s="24"/>
      <c r="AA936" s="24"/>
    </row>
    <row r="937" spans="25:27">
      <c r="Y937" s="24"/>
      <c r="Z937" s="24"/>
      <c r="AA937" s="24"/>
    </row>
    <row r="938" spans="25:27">
      <c r="Y938" s="24"/>
      <c r="Z938" s="24"/>
      <c r="AA938" s="24"/>
    </row>
    <row r="939" spans="25:27">
      <c r="Y939" s="24"/>
      <c r="Z939" s="24"/>
      <c r="AA939" s="24"/>
    </row>
    <row r="940" spans="25:27">
      <c r="Y940" s="24"/>
      <c r="Z940" s="24"/>
      <c r="AA940" s="24"/>
    </row>
    <row r="941" spans="25:27">
      <c r="Y941" s="24"/>
      <c r="Z941" s="24"/>
      <c r="AA941" s="24"/>
    </row>
    <row r="942" spans="25:27">
      <c r="Y942" s="24"/>
      <c r="Z942" s="24"/>
      <c r="AA942" s="24"/>
    </row>
    <row r="943" spans="25:27">
      <c r="Y943" s="24"/>
      <c r="Z943" s="24"/>
      <c r="AA943" s="24"/>
    </row>
    <row r="944" spans="25:27">
      <c r="Y944" s="24"/>
      <c r="Z944" s="24"/>
      <c r="AA944" s="24"/>
    </row>
    <row r="945" spans="25:27">
      <c r="Y945" s="24"/>
      <c r="Z945" s="24"/>
      <c r="AA945" s="24"/>
    </row>
    <row r="946" spans="25:27">
      <c r="Y946" s="24"/>
      <c r="Z946" s="24"/>
      <c r="AA946" s="24"/>
    </row>
    <row r="947" spans="25:27">
      <c r="Y947" s="24"/>
      <c r="Z947" s="24"/>
      <c r="AA947" s="24"/>
    </row>
    <row r="948" spans="25:27">
      <c r="Y948" s="24"/>
      <c r="Z948" s="24"/>
      <c r="AA948" s="24"/>
    </row>
    <row r="949" spans="25:27">
      <c r="Y949" s="24"/>
      <c r="Z949" s="24"/>
      <c r="AA949" s="24"/>
    </row>
    <row r="950" spans="25:27">
      <c r="Y950" s="24"/>
      <c r="Z950" s="24"/>
      <c r="AA950" s="24"/>
    </row>
    <row r="951" spans="25:27">
      <c r="Y951" s="24"/>
      <c r="Z951" s="24"/>
      <c r="AA951" s="24"/>
    </row>
    <row r="952" spans="25:27">
      <c r="Y952" s="24"/>
      <c r="Z952" s="24"/>
      <c r="AA952" s="24"/>
    </row>
    <row r="953" spans="25:27">
      <c r="Y953" s="24"/>
      <c r="Z953" s="24"/>
      <c r="AA953" s="24"/>
    </row>
    <row r="954" spans="25:27">
      <c r="Y954" s="24"/>
      <c r="Z954" s="24"/>
      <c r="AA954" s="24"/>
    </row>
    <row r="955" spans="25:27">
      <c r="Y955" s="24"/>
      <c r="Z955" s="24"/>
      <c r="AA955" s="24"/>
    </row>
    <row r="956" spans="25:27">
      <c r="Y956" s="24"/>
      <c r="Z956" s="24"/>
      <c r="AA956" s="24"/>
    </row>
    <row r="957" spans="25:27">
      <c r="Y957" s="24"/>
      <c r="Z957" s="24"/>
      <c r="AA957" s="24"/>
    </row>
    <row r="958" spans="25:27">
      <c r="Y958" s="24"/>
      <c r="Z958" s="24"/>
      <c r="AA958" s="24"/>
    </row>
    <row r="959" spans="25:27">
      <c r="Y959" s="24"/>
      <c r="Z959" s="24"/>
      <c r="AA959" s="24"/>
    </row>
    <row r="960" spans="25:27">
      <c r="Y960" s="24"/>
      <c r="Z960" s="24"/>
      <c r="AA960" s="24"/>
    </row>
    <row r="961" spans="25:27">
      <c r="Y961" s="24"/>
      <c r="Z961" s="24"/>
      <c r="AA961" s="24"/>
    </row>
    <row r="962" spans="25:27">
      <c r="Y962" s="24"/>
      <c r="Z962" s="24"/>
      <c r="AA962" s="24"/>
    </row>
    <row r="963" spans="25:27">
      <c r="Y963" s="24"/>
      <c r="Z963" s="24"/>
      <c r="AA963" s="24"/>
    </row>
    <row r="964" spans="25:27">
      <c r="Y964" s="24"/>
      <c r="Z964" s="24"/>
      <c r="AA964" s="24"/>
    </row>
    <row r="965" spans="25:27">
      <c r="Y965" s="24"/>
      <c r="Z965" s="24"/>
      <c r="AA965" s="24"/>
    </row>
    <row r="966" spans="25:27">
      <c r="Y966" s="24"/>
      <c r="Z966" s="24"/>
      <c r="AA966" s="24"/>
    </row>
    <row r="967" spans="25:27">
      <c r="Y967" s="24"/>
      <c r="Z967" s="24"/>
      <c r="AA967" s="24"/>
    </row>
    <row r="968" spans="25:27">
      <c r="Y968" s="24"/>
      <c r="Z968" s="24"/>
      <c r="AA968" s="24"/>
    </row>
    <row r="969" spans="25:27">
      <c r="Y969" s="24"/>
      <c r="Z969" s="24"/>
      <c r="AA969" s="24"/>
    </row>
    <row r="970" spans="25:27">
      <c r="Y970" s="24"/>
      <c r="Z970" s="24"/>
      <c r="AA970" s="24"/>
    </row>
    <row r="971" spans="25:27">
      <c r="Y971" s="24"/>
      <c r="Z971" s="24"/>
      <c r="AA971" s="24"/>
    </row>
    <row r="972" spans="25:27">
      <c r="Y972" s="24"/>
      <c r="Z972" s="24"/>
      <c r="AA972" s="24"/>
    </row>
    <row r="973" spans="25:27">
      <c r="Y973" s="24"/>
      <c r="Z973" s="24"/>
      <c r="AA973" s="24"/>
    </row>
    <row r="974" spans="25:27">
      <c r="Y974" s="24"/>
      <c r="Z974" s="24"/>
      <c r="AA974" s="24"/>
    </row>
    <row r="975" spans="25:27">
      <c r="Y975" s="24"/>
      <c r="Z975" s="24"/>
      <c r="AA975" s="24"/>
    </row>
    <row r="976" spans="25:27">
      <c r="Y976" s="24"/>
      <c r="Z976" s="24"/>
      <c r="AA976" s="24"/>
    </row>
    <row r="977" spans="25:27">
      <c r="Y977" s="24"/>
      <c r="Z977" s="24"/>
      <c r="AA977" s="24"/>
    </row>
    <row r="978" spans="25:27">
      <c r="Y978" s="24"/>
      <c r="Z978" s="24"/>
      <c r="AA978" s="24"/>
    </row>
    <row r="979" spans="25:27">
      <c r="Y979" s="24"/>
      <c r="Z979" s="24"/>
      <c r="AA979" s="24"/>
    </row>
    <row r="980" spans="25:27">
      <c r="Y980" s="24"/>
      <c r="Z980" s="24"/>
      <c r="AA980" s="24"/>
    </row>
    <row r="981" spans="25:27">
      <c r="Y981" s="24"/>
      <c r="Z981" s="24"/>
      <c r="AA981" s="24"/>
    </row>
    <row r="982" spans="25:27">
      <c r="Y982" s="24"/>
      <c r="Z982" s="24"/>
      <c r="AA982" s="24"/>
    </row>
    <row r="983" spans="25:27">
      <c r="Y983" s="24"/>
      <c r="Z983" s="24"/>
      <c r="AA983" s="24"/>
    </row>
    <row r="984" spans="25:27">
      <c r="Y984" s="24"/>
      <c r="Z984" s="24"/>
      <c r="AA984" s="24"/>
    </row>
    <row r="985" spans="25:27">
      <c r="Y985" s="24"/>
      <c r="Z985" s="24"/>
      <c r="AA985" s="24"/>
    </row>
    <row r="986" spans="25:27">
      <c r="Y986" s="24"/>
      <c r="Z986" s="24"/>
      <c r="AA986" s="24"/>
    </row>
    <row r="987" spans="25:27">
      <c r="Y987" s="24"/>
      <c r="Z987" s="24"/>
      <c r="AA987" s="24"/>
    </row>
    <row r="988" spans="25:27">
      <c r="Y988" s="24"/>
      <c r="Z988" s="24"/>
      <c r="AA988" s="24"/>
    </row>
    <row r="989" spans="25:27">
      <c r="Y989" s="24"/>
      <c r="Z989" s="24"/>
      <c r="AA989" s="24"/>
    </row>
    <row r="990" spans="25:27">
      <c r="Y990" s="24"/>
      <c r="Z990" s="24"/>
      <c r="AA990" s="24"/>
    </row>
    <row r="991" spans="25:27">
      <c r="Y991" s="24"/>
      <c r="Z991" s="24"/>
      <c r="AA991" s="24"/>
    </row>
    <row r="992" spans="25:27">
      <c r="Y992" s="24"/>
      <c r="Z992" s="24"/>
      <c r="AA992" s="24"/>
    </row>
    <row r="993" spans="25:27">
      <c r="Y993" s="24"/>
      <c r="Z993" s="24"/>
      <c r="AA993" s="24"/>
    </row>
    <row r="994" spans="25:27">
      <c r="Y994" s="24"/>
      <c r="Z994" s="24"/>
      <c r="AA994" s="24"/>
    </row>
    <row r="995" spans="25:27">
      <c r="Y995" s="24"/>
      <c r="Z995" s="24"/>
      <c r="AA995" s="24"/>
    </row>
    <row r="996" spans="25:27">
      <c r="Y996" s="24"/>
      <c r="Z996" s="24"/>
      <c r="AA996" s="24"/>
    </row>
    <row r="997" spans="25:27">
      <c r="Y997" s="24"/>
      <c r="Z997" s="24"/>
      <c r="AA997" s="24"/>
    </row>
    <row r="998" spans="25:27">
      <c r="Y998" s="24"/>
      <c r="Z998" s="24"/>
      <c r="AA998" s="24"/>
    </row>
    <row r="999" spans="25:27">
      <c r="Y999" s="24"/>
      <c r="Z999" s="24"/>
      <c r="AA999" s="24"/>
    </row>
    <row r="1000" spans="25:27">
      <c r="Y1000" s="24"/>
      <c r="Z1000" s="24"/>
      <c r="AA1000" s="24"/>
    </row>
    <row r="1001" spans="25:27">
      <c r="Y1001" s="24"/>
    </row>
    <row r="1002" spans="25:27">
      <c r="Y1002" s="24"/>
    </row>
    <row r="1003" spans="25:27">
      <c r="Y1003" s="24"/>
    </row>
    <row r="1004" spans="25:27">
      <c r="Y1004" s="24"/>
    </row>
    <row r="1005" spans="25:27">
      <c r="Y1005" s="24"/>
    </row>
    <row r="1006" spans="25:27">
      <c r="Y1006" s="24"/>
    </row>
    <row r="1007" spans="25:27">
      <c r="Y1007" s="24"/>
    </row>
    <row r="1008" spans="25:27">
      <c r="Y1008" s="24"/>
    </row>
    <row r="1009" spans="25:25">
      <c r="Y1009" s="24"/>
    </row>
    <row r="1010" spans="25:25">
      <c r="Y1010" s="24"/>
    </row>
    <row r="1011" spans="25:25">
      <c r="Y1011" s="24"/>
    </row>
    <row r="1012" spans="25:25">
      <c r="Y1012" s="24"/>
    </row>
    <row r="1013" spans="25:25">
      <c r="Y1013" s="24"/>
    </row>
    <row r="1014" spans="25:25">
      <c r="Y1014" s="24"/>
    </row>
    <row r="1015" spans="25:25">
      <c r="Y1015" s="24"/>
    </row>
    <row r="1016" spans="25:25">
      <c r="Y1016" s="24"/>
    </row>
    <row r="1017" spans="25:25">
      <c r="Y1017" s="24"/>
    </row>
    <row r="1018" spans="25:25">
      <c r="Y1018" s="24"/>
    </row>
    <row r="1019" spans="25:25">
      <c r="Y1019" s="24"/>
    </row>
    <row r="1020" spans="25:25">
      <c r="Y1020" s="24"/>
    </row>
    <row r="1021" spans="25:25">
      <c r="Y1021" s="24"/>
    </row>
    <row r="1022" spans="25:25">
      <c r="Y1022" s="24"/>
    </row>
    <row r="1023" spans="25:25">
      <c r="Y1023" s="24"/>
    </row>
    <row r="1024" spans="25:25">
      <c r="Y1024" s="24"/>
    </row>
    <row r="1025" spans="25:25">
      <c r="Y1025" s="24"/>
    </row>
    <row r="1026" spans="25:25">
      <c r="Y1026" s="24"/>
    </row>
    <row r="1027" spans="25:25">
      <c r="Y1027" s="24"/>
    </row>
    <row r="1028" spans="25:25">
      <c r="Y1028" s="24"/>
    </row>
    <row r="1029" spans="25:25">
      <c r="Y1029" s="24"/>
    </row>
    <row r="1030" spans="25:25">
      <c r="Y1030" s="24"/>
    </row>
    <row r="1031" spans="25:25">
      <c r="Y1031" s="24"/>
    </row>
    <row r="1032" spans="25:25">
      <c r="Y1032" s="24"/>
    </row>
    <row r="1033" spans="25:25">
      <c r="Y1033" s="24"/>
    </row>
    <row r="1034" spans="25:25">
      <c r="Y1034" s="24"/>
    </row>
    <row r="1035" spans="25:25">
      <c r="Y1035" s="24"/>
    </row>
    <row r="1036" spans="25:25">
      <c r="Y1036" s="24"/>
    </row>
    <row r="1037" spans="25:25">
      <c r="Y1037" s="24"/>
    </row>
    <row r="1038" spans="25:25">
      <c r="Y1038" s="24"/>
    </row>
    <row r="1039" spans="25:25">
      <c r="Y1039" s="24"/>
    </row>
    <row r="1040" spans="25:25">
      <c r="Y1040" s="24"/>
    </row>
    <row r="1041" spans="25:25">
      <c r="Y1041" s="24"/>
    </row>
    <row r="1042" spans="25:25">
      <c r="Y1042" s="24"/>
    </row>
    <row r="1043" spans="25:25">
      <c r="Y1043" s="24"/>
    </row>
    <row r="1044" spans="25:25">
      <c r="Y1044" s="24"/>
    </row>
    <row r="1045" spans="25:25">
      <c r="Y1045" s="24"/>
    </row>
    <row r="1046" spans="25:25">
      <c r="Y1046" s="24"/>
    </row>
    <row r="1047" spans="25:25">
      <c r="Y1047" s="24"/>
    </row>
    <row r="1048" spans="25:25">
      <c r="Y1048" s="24"/>
    </row>
    <row r="1049" spans="25:25">
      <c r="Y1049" s="24"/>
    </row>
    <row r="1050" spans="25:25">
      <c r="Y1050" s="24"/>
    </row>
    <row r="1051" spans="25:25">
      <c r="Y1051" s="24"/>
    </row>
    <row r="1052" spans="25:25">
      <c r="Y1052" s="24"/>
    </row>
    <row r="1053" spans="25:25">
      <c r="Y1053" s="24"/>
    </row>
    <row r="1054" spans="25:25">
      <c r="Y1054" s="24"/>
    </row>
    <row r="1055" spans="25:25">
      <c r="Y1055" s="24"/>
    </row>
    <row r="1056" spans="25:25">
      <c r="Y1056" s="24"/>
    </row>
    <row r="1057" spans="25:25">
      <c r="Y1057" s="24"/>
    </row>
    <row r="1058" spans="25:25">
      <c r="Y1058" s="24"/>
    </row>
    <row r="1059" spans="25:25">
      <c r="Y1059" s="24"/>
    </row>
    <row r="1060" spans="25:25">
      <c r="Y1060" s="24"/>
    </row>
    <row r="1061" spans="25:25">
      <c r="Y1061" s="24"/>
    </row>
    <row r="1062" spans="25:25">
      <c r="Y1062" s="24"/>
    </row>
    <row r="1063" spans="25:25">
      <c r="Y1063" s="24"/>
    </row>
    <row r="1064" spans="25:25">
      <c r="Y1064" s="24"/>
    </row>
    <row r="1065" spans="25:25">
      <c r="Y1065" s="24"/>
    </row>
    <row r="1066" spans="25:25">
      <c r="Y1066" s="24"/>
    </row>
    <row r="1067" spans="25:25">
      <c r="Y1067" s="24"/>
    </row>
    <row r="1068" spans="25:25">
      <c r="Y1068" s="24"/>
    </row>
    <row r="1069" spans="25:25">
      <c r="Y1069" s="24"/>
    </row>
    <row r="1070" spans="25:25">
      <c r="Y1070" s="24"/>
    </row>
    <row r="1071" spans="25:25">
      <c r="Y1071" s="24"/>
    </row>
    <row r="1072" spans="25:25">
      <c r="Y1072" s="24"/>
    </row>
    <row r="1073" spans="25:25">
      <c r="Y1073" s="24"/>
    </row>
    <row r="1074" spans="25:25">
      <c r="Y1074" s="24"/>
    </row>
    <row r="1075" spans="25:25">
      <c r="Y1075" s="24"/>
    </row>
    <row r="1076" spans="25:25">
      <c r="Y1076" s="24"/>
    </row>
    <row r="1077" spans="25:25">
      <c r="Y1077" s="24"/>
    </row>
    <row r="1078" spans="25:25">
      <c r="Y1078" s="24"/>
    </row>
    <row r="1079" spans="25:25">
      <c r="Y1079" s="24"/>
    </row>
    <row r="1080" spans="25:25">
      <c r="Y1080" s="24"/>
    </row>
    <row r="1081" spans="25:25">
      <c r="Y1081" s="24"/>
    </row>
    <row r="1082" spans="25:25">
      <c r="Y1082" s="24"/>
    </row>
    <row r="1083" spans="25:25">
      <c r="Y1083" s="24"/>
    </row>
    <row r="1084" spans="25:25">
      <c r="Y1084" s="24"/>
    </row>
    <row r="1085" spans="25:25">
      <c r="Y1085" s="24"/>
    </row>
    <row r="1086" spans="25:25">
      <c r="Y1086" s="24"/>
    </row>
    <row r="1087" spans="25:25">
      <c r="Y1087" s="24"/>
    </row>
    <row r="1088" spans="25:25">
      <c r="Y1088" s="24"/>
    </row>
    <row r="1089" spans="25:25">
      <c r="Y1089" s="24"/>
    </row>
    <row r="1090" spans="25:25">
      <c r="Y1090" s="24"/>
    </row>
    <row r="1091" spans="25:25">
      <c r="Y1091" s="24"/>
    </row>
    <row r="1092" spans="25:25">
      <c r="Y1092" s="24"/>
    </row>
    <row r="1093" spans="25:25">
      <c r="Y1093" s="24"/>
    </row>
    <row r="1094" spans="25:25">
      <c r="Y1094" s="24"/>
    </row>
    <row r="1095" spans="25:25">
      <c r="Y1095" s="24"/>
    </row>
    <row r="1096" spans="25:25">
      <c r="Y1096" s="24"/>
    </row>
    <row r="1097" spans="25:25">
      <c r="Y1097" s="24"/>
    </row>
    <row r="1098" spans="25:25">
      <c r="Y1098" s="24"/>
    </row>
    <row r="1099" spans="25:25">
      <c r="Y1099" s="24"/>
    </row>
    <row r="1100" spans="25:25">
      <c r="Y1100" s="24"/>
    </row>
    <row r="1101" spans="25:25">
      <c r="Y1101" s="24"/>
    </row>
    <row r="1102" spans="25:25">
      <c r="Y1102" s="24"/>
    </row>
    <row r="1103" spans="25:25">
      <c r="Y1103" s="24"/>
    </row>
    <row r="1104" spans="25:25">
      <c r="Y1104" s="24"/>
    </row>
    <row r="1105" spans="25:25">
      <c r="Y1105" s="24"/>
    </row>
    <row r="1106" spans="25:25">
      <c r="Y1106" s="24"/>
    </row>
    <row r="1107" spans="25:25">
      <c r="Y1107" s="24"/>
    </row>
    <row r="1108" spans="25:25">
      <c r="Y1108" s="24"/>
    </row>
    <row r="1109" spans="25:25">
      <c r="Y1109" s="24"/>
    </row>
    <row r="1110" spans="25:25">
      <c r="Y1110" s="24"/>
    </row>
    <row r="1111" spans="25:25">
      <c r="Y1111" s="24"/>
    </row>
    <row r="1112" spans="25:25">
      <c r="Y1112" s="24"/>
    </row>
    <row r="1113" spans="25:25">
      <c r="Y1113" s="24"/>
    </row>
    <row r="1114" spans="25:25">
      <c r="Y1114" s="24"/>
    </row>
    <row r="1115" spans="25:25">
      <c r="Y1115" s="24"/>
    </row>
    <row r="1116" spans="25:25">
      <c r="Y1116" s="24"/>
    </row>
    <row r="1117" spans="25:25">
      <c r="Y1117" s="24"/>
    </row>
    <row r="1118" spans="25:25">
      <c r="Y1118" s="24"/>
    </row>
    <row r="1119" spans="25:25">
      <c r="Y1119" s="24"/>
    </row>
    <row r="1120" spans="25:25">
      <c r="Y1120" s="24"/>
    </row>
    <row r="1121" spans="25:25">
      <c r="Y1121" s="24"/>
    </row>
    <row r="1122" spans="25:25">
      <c r="Y1122" s="24"/>
    </row>
    <row r="1123" spans="25:25">
      <c r="Y1123" s="24"/>
    </row>
    <row r="1124" spans="25:25">
      <c r="Y1124" s="24"/>
    </row>
    <row r="1125" spans="25:25">
      <c r="Y1125" s="24"/>
    </row>
    <row r="1126" spans="25:25">
      <c r="Y1126" s="24"/>
    </row>
    <row r="1127" spans="25:25">
      <c r="Y1127" s="24"/>
    </row>
    <row r="1128" spans="25:25">
      <c r="Y1128" s="24"/>
    </row>
    <row r="1129" spans="25:25">
      <c r="Y1129" s="24"/>
    </row>
    <row r="1130" spans="25:25">
      <c r="Y1130" s="24"/>
    </row>
    <row r="1131" spans="25:25">
      <c r="Y1131" s="24"/>
    </row>
    <row r="1132" spans="25:25">
      <c r="Y1132" s="24"/>
    </row>
    <row r="1133" spans="25:25">
      <c r="Y1133" s="24"/>
    </row>
    <row r="1134" spans="25:25">
      <c r="Y1134" s="24"/>
    </row>
    <row r="1135" spans="25:25">
      <c r="Y1135" s="24"/>
    </row>
    <row r="1136" spans="25:25">
      <c r="Y1136" s="24"/>
    </row>
    <row r="1137" spans="25:25">
      <c r="Y1137" s="24"/>
    </row>
    <row r="1138" spans="25:25">
      <c r="Y1138" s="24"/>
    </row>
    <row r="1139" spans="25:25">
      <c r="Y1139" s="24"/>
    </row>
    <row r="1140" spans="25:25">
      <c r="Y1140" s="24"/>
    </row>
    <row r="1141" spans="25:25">
      <c r="Y1141" s="24"/>
    </row>
    <row r="1142" spans="25:25">
      <c r="Y1142" s="24"/>
    </row>
    <row r="1143" spans="25:25">
      <c r="Y1143" s="24"/>
    </row>
    <row r="1144" spans="25:25">
      <c r="Y1144" s="24"/>
    </row>
    <row r="1145" spans="25:25">
      <c r="Y1145" s="24"/>
    </row>
    <row r="1146" spans="25:25">
      <c r="Y1146" s="24"/>
    </row>
    <row r="1147" spans="25:25">
      <c r="Y1147" s="24"/>
    </row>
    <row r="1148" spans="25:25">
      <c r="Y1148" s="24"/>
    </row>
    <row r="1149" spans="25:25">
      <c r="Y1149" s="24"/>
    </row>
    <row r="1150" spans="25:25">
      <c r="Y1150" s="24"/>
    </row>
    <row r="1151" spans="25:25">
      <c r="Y1151" s="24"/>
    </row>
    <row r="1152" spans="25:25">
      <c r="Y1152" s="24"/>
    </row>
    <row r="1153" spans="25:25">
      <c r="Y1153" s="24"/>
    </row>
    <row r="1154" spans="25:25">
      <c r="Y1154" s="24"/>
    </row>
    <row r="1155" spans="25:25">
      <c r="Y1155" s="24"/>
    </row>
    <row r="1156" spans="25:25">
      <c r="Y1156" s="24"/>
    </row>
    <row r="1157" spans="25:25">
      <c r="Y1157" s="24"/>
    </row>
    <row r="1158" spans="25:25">
      <c r="Y1158" s="24"/>
    </row>
    <row r="1159" spans="25:25">
      <c r="Y1159" s="24"/>
    </row>
    <row r="1160" spans="25:25">
      <c r="Y1160" s="24"/>
    </row>
    <row r="1161" spans="25:25">
      <c r="Y1161" s="24"/>
    </row>
    <row r="1162" spans="25:25">
      <c r="Y1162" s="24"/>
    </row>
    <row r="1163" spans="25:25">
      <c r="Y1163" s="24"/>
    </row>
    <row r="1164" spans="25:25">
      <c r="Y1164" s="24"/>
    </row>
    <row r="1165" spans="25:25">
      <c r="Y1165" s="24"/>
    </row>
    <row r="1166" spans="25:25">
      <c r="Y1166" s="24"/>
    </row>
    <row r="1167" spans="25:25">
      <c r="Y1167" s="24"/>
    </row>
    <row r="1168" spans="25:25">
      <c r="Y1168" s="24"/>
    </row>
    <row r="1169" spans="25:25">
      <c r="Y1169" s="24"/>
    </row>
    <row r="1170" spans="25:25">
      <c r="Y1170" s="24"/>
    </row>
    <row r="1171" spans="25:25">
      <c r="Y1171" s="24"/>
    </row>
    <row r="1172" spans="25:25">
      <c r="Y1172" s="24"/>
    </row>
    <row r="1173" spans="25:25">
      <c r="Y1173" s="24"/>
    </row>
    <row r="1174" spans="25:25">
      <c r="Y1174" s="24"/>
    </row>
    <row r="1175" spans="25:25">
      <c r="Y1175" s="24"/>
    </row>
    <row r="1176" spans="25:25">
      <c r="Y1176" s="24"/>
    </row>
    <row r="1177" spans="25:25">
      <c r="Y1177" s="24"/>
    </row>
    <row r="1178" spans="25:25">
      <c r="Y1178" s="24"/>
    </row>
    <row r="1179" spans="25:25">
      <c r="Y1179" s="24"/>
    </row>
    <row r="1180" spans="25:25">
      <c r="Y1180" s="24"/>
    </row>
    <row r="1181" spans="25:25">
      <c r="Y1181" s="24"/>
    </row>
    <row r="1182" spans="25:25">
      <c r="Y1182" s="24"/>
    </row>
    <row r="1183" spans="25:25">
      <c r="Y1183" s="24"/>
    </row>
    <row r="1184" spans="25:25">
      <c r="Y1184" s="24"/>
    </row>
    <row r="1185" spans="25:25">
      <c r="Y1185" s="24"/>
    </row>
    <row r="1186" spans="25:25">
      <c r="Y1186" s="24"/>
    </row>
    <row r="1187" spans="25:25">
      <c r="Y1187" s="24"/>
    </row>
    <row r="1188" spans="25:25">
      <c r="Y1188" s="24"/>
    </row>
    <row r="1189" spans="25:25">
      <c r="Y1189" s="24"/>
    </row>
    <row r="1190" spans="25:25">
      <c r="Y1190" s="24"/>
    </row>
    <row r="1191" spans="25:25">
      <c r="Y1191" s="24"/>
    </row>
    <row r="1192" spans="25:25">
      <c r="Y1192" s="24"/>
    </row>
    <row r="1193" spans="25:25">
      <c r="Y1193" s="24"/>
    </row>
    <row r="1194" spans="25:25">
      <c r="Y1194" s="24"/>
    </row>
    <row r="1195" spans="25:25">
      <c r="Y1195" s="24"/>
    </row>
    <row r="1196" spans="25:25">
      <c r="Y1196" s="24"/>
    </row>
    <row r="1197" spans="25:25">
      <c r="Y1197" s="24"/>
    </row>
    <row r="1198" spans="25:25">
      <c r="Y1198" s="24"/>
    </row>
    <row r="1199" spans="25:25">
      <c r="Y1199" s="24"/>
    </row>
    <row r="1200" spans="25:25">
      <c r="Y1200" s="24"/>
    </row>
    <row r="1201" spans="25:25">
      <c r="Y1201" s="24"/>
    </row>
    <row r="1202" spans="25:25">
      <c r="Y1202" s="24"/>
    </row>
    <row r="1203" spans="25:25">
      <c r="Y1203" s="24"/>
    </row>
    <row r="1204" spans="25:25">
      <c r="Y1204" s="24"/>
    </row>
    <row r="1205" spans="25:25">
      <c r="Y1205" s="24"/>
    </row>
    <row r="1206" spans="25:25">
      <c r="Y1206" s="24"/>
    </row>
    <row r="1207" spans="25:25">
      <c r="Y1207" s="24"/>
    </row>
    <row r="1208" spans="25:25">
      <c r="Y1208" s="24"/>
    </row>
    <row r="1209" spans="25:25">
      <c r="Y1209" s="24"/>
    </row>
    <row r="1210" spans="25:25">
      <c r="Y1210" s="24"/>
    </row>
    <row r="1211" spans="25:25">
      <c r="Y1211" s="24"/>
    </row>
    <row r="1212" spans="25:25">
      <c r="Y1212" s="24"/>
    </row>
    <row r="1213" spans="25:25">
      <c r="Y1213" s="24"/>
    </row>
    <row r="1214" spans="25:25">
      <c r="Y1214" s="24"/>
    </row>
    <row r="1215" spans="25:25">
      <c r="Y1215" s="24"/>
    </row>
    <row r="1216" spans="25:25">
      <c r="Y1216" s="24"/>
    </row>
    <row r="1217" spans="25:25">
      <c r="Y1217" s="24"/>
    </row>
    <row r="1218" spans="25:25">
      <c r="Y1218" s="24"/>
    </row>
    <row r="1219" spans="25:25">
      <c r="Y1219" s="24"/>
    </row>
    <row r="1220" spans="25:25">
      <c r="Y1220" s="24"/>
    </row>
    <row r="1221" spans="25:25">
      <c r="Y1221" s="24"/>
    </row>
    <row r="1222" spans="25:25">
      <c r="Y1222" s="24"/>
    </row>
    <row r="1223" spans="25:25">
      <c r="Y1223" s="24"/>
    </row>
    <row r="1224" spans="25:25">
      <c r="Y1224" s="24"/>
    </row>
    <row r="1225" spans="25:25">
      <c r="Y1225" s="24"/>
    </row>
    <row r="1226" spans="25:25">
      <c r="Y1226" s="24"/>
    </row>
    <row r="1227" spans="25:25">
      <c r="Y1227" s="24"/>
    </row>
    <row r="1228" spans="25:25">
      <c r="Y1228" s="24"/>
    </row>
    <row r="1229" spans="25:25">
      <c r="Y1229" s="24"/>
    </row>
    <row r="1230" spans="25:25">
      <c r="Y1230" s="24"/>
    </row>
    <row r="1231" spans="25:25">
      <c r="Y1231" s="24"/>
    </row>
    <row r="1232" spans="25:25">
      <c r="Y1232" s="24"/>
    </row>
    <row r="1233" spans="25:25">
      <c r="Y1233" s="24"/>
    </row>
    <row r="1234" spans="25:25">
      <c r="Y1234" s="24"/>
    </row>
    <row r="1235" spans="25:25">
      <c r="Y1235" s="24"/>
    </row>
    <row r="1236" spans="25:25">
      <c r="Y1236" s="24"/>
    </row>
    <row r="1237" spans="25:25">
      <c r="Y1237" s="24"/>
    </row>
    <row r="1238" spans="25:25">
      <c r="Y1238" s="24"/>
    </row>
    <row r="1239" spans="25:25">
      <c r="Y1239" s="24"/>
    </row>
    <row r="1240" spans="25:25">
      <c r="Y1240" s="24"/>
    </row>
    <row r="1241" spans="25:25">
      <c r="Y1241" s="24"/>
    </row>
    <row r="1242" spans="25:25">
      <c r="Y1242" s="24"/>
    </row>
    <row r="1243" spans="25:25">
      <c r="Y1243" s="24"/>
    </row>
    <row r="1244" spans="25:25">
      <c r="Y1244" s="24"/>
    </row>
    <row r="1245" spans="25:25">
      <c r="Y1245" s="24"/>
    </row>
    <row r="1246" spans="25:25">
      <c r="Y1246" s="24"/>
    </row>
    <row r="1247" spans="25:25">
      <c r="Y1247" s="24"/>
    </row>
    <row r="1248" spans="25:25">
      <c r="Y1248" s="24"/>
    </row>
    <row r="1249" spans="25:25">
      <c r="Y1249" s="24"/>
    </row>
    <row r="1250" spans="25:25">
      <c r="Y1250" s="24"/>
    </row>
    <row r="1251" spans="25:25">
      <c r="Y1251" s="24"/>
    </row>
    <row r="1252" spans="25:25">
      <c r="Y1252" s="24"/>
    </row>
    <row r="1253" spans="25:25">
      <c r="Y1253" s="24"/>
    </row>
    <row r="1254" spans="25:25">
      <c r="Y1254" s="24"/>
    </row>
    <row r="1255" spans="25:25">
      <c r="Y1255" s="24"/>
    </row>
    <row r="1256" spans="25:25">
      <c r="Y1256" s="24"/>
    </row>
    <row r="1257" spans="25:25">
      <c r="Y1257" s="24"/>
    </row>
    <row r="1258" spans="25:25">
      <c r="Y1258" s="24"/>
    </row>
    <row r="1259" spans="25:25">
      <c r="Y1259" s="24"/>
    </row>
    <row r="1260" spans="25:25">
      <c r="Y1260" s="24"/>
    </row>
    <row r="1261" spans="25:25">
      <c r="Y1261" s="24"/>
    </row>
    <row r="1262" spans="25:25">
      <c r="Y1262" s="24"/>
    </row>
    <row r="1263" spans="25:25">
      <c r="Y1263" s="24"/>
    </row>
    <row r="1264" spans="25:25">
      <c r="Y1264" s="24"/>
    </row>
    <row r="1265" spans="25:25">
      <c r="Y1265" s="24"/>
    </row>
    <row r="1266" spans="25:25">
      <c r="Y1266" s="24"/>
    </row>
    <row r="1267" spans="25:25">
      <c r="Y1267" s="24"/>
    </row>
    <row r="1268" spans="25:25">
      <c r="Y1268" s="24"/>
    </row>
    <row r="1269" spans="25:25">
      <c r="Y1269" s="24"/>
    </row>
    <row r="1270" spans="25:25">
      <c r="Y1270" s="24"/>
    </row>
    <row r="1271" spans="25:25">
      <c r="Y1271" s="24"/>
    </row>
    <row r="1272" spans="25:25">
      <c r="Y1272" s="24"/>
    </row>
    <row r="1273" spans="25:25">
      <c r="Y1273" s="24"/>
    </row>
    <row r="1274" spans="25:25">
      <c r="Y1274" s="24"/>
    </row>
    <row r="1275" spans="25:25">
      <c r="Y1275" s="24"/>
    </row>
    <row r="1276" spans="25:25">
      <c r="Y1276" s="24"/>
    </row>
    <row r="1277" spans="25:25">
      <c r="Y1277" s="24"/>
    </row>
    <row r="1278" spans="25:25">
      <c r="Y1278" s="24"/>
    </row>
    <row r="1279" spans="25:25">
      <c r="Y1279" s="24"/>
    </row>
    <row r="1280" spans="25:25">
      <c r="Y1280" s="24"/>
    </row>
    <row r="1281" spans="25:25">
      <c r="Y1281" s="24"/>
    </row>
    <row r="1282" spans="25:25">
      <c r="Y1282" s="24"/>
    </row>
    <row r="1283" spans="25:25">
      <c r="Y1283" s="24"/>
    </row>
    <row r="1284" spans="25:25">
      <c r="Y1284" s="24"/>
    </row>
    <row r="1285" spans="25:25">
      <c r="Y1285" s="24"/>
    </row>
    <row r="1286" spans="25:25">
      <c r="Y1286" s="24"/>
    </row>
    <row r="1287" spans="25:25">
      <c r="Y1287" s="24"/>
    </row>
    <row r="1288" spans="25:25">
      <c r="Y1288" s="24"/>
    </row>
    <row r="1289" spans="25:25">
      <c r="Y1289" s="24"/>
    </row>
    <row r="1290" spans="25:25">
      <c r="Y1290" s="24"/>
    </row>
    <row r="1291" spans="25:25">
      <c r="Y1291" s="24"/>
    </row>
    <row r="1292" spans="25:25">
      <c r="Y1292" s="24"/>
    </row>
    <row r="1293" spans="25:25">
      <c r="Y1293" s="24"/>
    </row>
    <row r="1294" spans="25:25">
      <c r="Y1294" s="24"/>
    </row>
    <row r="1295" spans="25:25">
      <c r="Y1295" s="24"/>
    </row>
    <row r="1296" spans="25:25">
      <c r="Y1296" s="24"/>
    </row>
    <row r="1297" spans="25:25">
      <c r="Y1297" s="24"/>
    </row>
    <row r="1298" spans="25:25">
      <c r="Y1298" s="24"/>
    </row>
    <row r="1299" spans="25:25">
      <c r="Y1299" s="24"/>
    </row>
    <row r="1300" spans="25:25">
      <c r="Y1300" s="24"/>
    </row>
    <row r="1301" spans="25:25">
      <c r="Y1301" s="24"/>
    </row>
    <row r="1302" spans="25:25">
      <c r="Y1302" s="24"/>
    </row>
    <row r="1303" spans="25:25">
      <c r="Y1303" s="24"/>
    </row>
    <row r="1304" spans="25:25">
      <c r="Y1304" s="24"/>
    </row>
    <row r="1305" spans="25:25">
      <c r="Y1305" s="24"/>
    </row>
    <row r="1306" spans="25:25">
      <c r="Y1306" s="24"/>
    </row>
    <row r="1307" spans="25:25">
      <c r="Y1307" s="24"/>
    </row>
    <row r="1308" spans="25:25">
      <c r="Y1308" s="24"/>
    </row>
    <row r="1309" spans="25:25">
      <c r="Y1309" s="24"/>
    </row>
    <row r="1310" spans="25:25">
      <c r="Y1310" s="24"/>
    </row>
    <row r="1311" spans="25:25">
      <c r="Y1311" s="24"/>
    </row>
    <row r="1312" spans="25:25">
      <c r="Y1312" s="24"/>
    </row>
    <row r="1313" spans="25:25">
      <c r="Y1313" s="24"/>
    </row>
    <row r="1314" spans="25:25">
      <c r="Y1314" s="24"/>
    </row>
    <row r="1315" spans="25:25">
      <c r="Y1315" s="24"/>
    </row>
    <row r="1316" spans="25:25">
      <c r="Y1316" s="24"/>
    </row>
    <row r="1317" spans="25:25">
      <c r="Y1317" s="24"/>
    </row>
    <row r="1318" spans="25:25">
      <c r="Y1318" s="24"/>
    </row>
    <row r="1319" spans="25:25">
      <c r="Y1319" s="24"/>
    </row>
    <row r="1320" spans="25:25">
      <c r="Y1320" s="24"/>
    </row>
    <row r="1321" spans="25:25">
      <c r="Y1321" s="24"/>
    </row>
    <row r="1322" spans="25:25">
      <c r="Y1322" s="24"/>
    </row>
    <row r="1323" spans="25:25">
      <c r="Y1323" s="24"/>
    </row>
    <row r="1324" spans="25:25">
      <c r="Y1324" s="24"/>
    </row>
    <row r="1325" spans="25:25">
      <c r="Y1325" s="24"/>
    </row>
    <row r="1326" spans="25:25">
      <c r="Y1326" s="24"/>
    </row>
    <row r="1327" spans="25:25">
      <c r="Y1327" s="24"/>
    </row>
    <row r="1328" spans="25:25">
      <c r="Y1328" s="24"/>
    </row>
    <row r="1329" spans="25:25">
      <c r="Y1329" s="24"/>
    </row>
    <row r="1330" spans="25:25">
      <c r="Y1330" s="24"/>
    </row>
    <row r="1331" spans="25:25">
      <c r="Y1331" s="24"/>
    </row>
    <row r="1332" spans="25:25">
      <c r="Y1332" s="24"/>
    </row>
    <row r="1333" spans="25:25">
      <c r="Y1333" s="24"/>
    </row>
    <row r="1334" spans="25:25">
      <c r="Y1334" s="24"/>
    </row>
    <row r="1335" spans="25:25">
      <c r="Y1335" s="24"/>
    </row>
    <row r="1336" spans="25:25">
      <c r="Y1336" s="24"/>
    </row>
    <row r="1337" spans="25:25">
      <c r="Y1337" s="24"/>
    </row>
    <row r="1338" spans="25:25">
      <c r="Y1338" s="24"/>
    </row>
    <row r="1339" spans="25:25">
      <c r="Y1339" s="24"/>
    </row>
    <row r="1340" spans="25:25">
      <c r="Y1340" s="24"/>
    </row>
    <row r="1341" spans="25:25">
      <c r="Y1341" s="24"/>
    </row>
    <row r="1342" spans="25:25">
      <c r="Y1342" s="24"/>
    </row>
    <row r="1343" spans="25:25">
      <c r="Y1343" s="24"/>
    </row>
    <row r="1344" spans="25:25">
      <c r="Y1344" s="24"/>
    </row>
    <row r="1345" spans="25:25">
      <c r="Y1345" s="24"/>
    </row>
    <row r="1346" spans="25:25">
      <c r="Y1346" s="24"/>
    </row>
    <row r="1347" spans="25:25">
      <c r="Y1347" s="24"/>
    </row>
    <row r="1348" spans="25:25">
      <c r="Y1348" s="24"/>
    </row>
    <row r="1349" spans="25:25">
      <c r="Y1349" s="24"/>
    </row>
    <row r="1350" spans="25:25">
      <c r="Y1350" s="24"/>
    </row>
    <row r="1351" spans="25:25">
      <c r="Y1351" s="24"/>
    </row>
    <row r="1352" spans="25:25">
      <c r="Y1352" s="24"/>
    </row>
    <row r="1353" spans="25:25">
      <c r="Y1353" s="24"/>
    </row>
    <row r="1354" spans="25:25">
      <c r="Y1354" s="24"/>
    </row>
    <row r="1355" spans="25:25">
      <c r="Y1355" s="24"/>
    </row>
    <row r="1356" spans="25:25">
      <c r="Y1356" s="24"/>
    </row>
    <row r="1357" spans="25:25">
      <c r="Y1357" s="24"/>
    </row>
    <row r="1358" spans="25:25">
      <c r="Y1358" s="24"/>
    </row>
    <row r="1359" spans="25:25">
      <c r="Y1359" s="24"/>
    </row>
    <row r="1360" spans="25:25">
      <c r="Y1360" s="24"/>
    </row>
    <row r="1361" spans="25:25">
      <c r="Y1361" s="24"/>
    </row>
    <row r="1362" spans="25:25">
      <c r="Y1362" s="24"/>
    </row>
    <row r="1363" spans="25:25">
      <c r="Y1363" s="24"/>
    </row>
    <row r="1364" spans="25:25">
      <c r="Y1364" s="24"/>
    </row>
    <row r="1365" spans="25:25">
      <c r="Y1365" s="24"/>
    </row>
    <row r="1366" spans="25:25">
      <c r="Y1366" s="24"/>
    </row>
    <row r="1367" spans="25:25">
      <c r="Y1367" s="24"/>
    </row>
    <row r="1368" spans="25:25">
      <c r="Y1368" s="24"/>
    </row>
    <row r="1369" spans="25:25">
      <c r="Y1369" s="24"/>
    </row>
    <row r="1370" spans="25:25">
      <c r="Y1370" s="24"/>
    </row>
    <row r="1371" spans="25:25">
      <c r="Y1371" s="24"/>
    </row>
    <row r="1372" spans="25:25">
      <c r="Y1372" s="24"/>
    </row>
    <row r="1373" spans="25:25">
      <c r="Y1373" s="24"/>
    </row>
    <row r="1374" spans="25:25">
      <c r="Y1374" s="24"/>
    </row>
    <row r="1375" spans="25:25">
      <c r="Y1375" s="24"/>
    </row>
    <row r="1376" spans="25:25">
      <c r="Y1376" s="24"/>
    </row>
    <row r="1377" spans="25:25">
      <c r="Y1377" s="24"/>
    </row>
    <row r="1378" spans="25:25">
      <c r="Y1378" s="24"/>
    </row>
    <row r="1379" spans="25:25">
      <c r="Y1379" s="24"/>
    </row>
    <row r="1380" spans="25:25">
      <c r="Y1380" s="24"/>
    </row>
    <row r="1381" spans="25:25">
      <c r="Y1381" s="24"/>
    </row>
    <row r="1382" spans="25:25">
      <c r="Y1382" s="24"/>
    </row>
    <row r="1383" spans="25:25">
      <c r="Y1383" s="24"/>
    </row>
    <row r="1384" spans="25:25">
      <c r="Y1384" s="24"/>
    </row>
    <row r="1385" spans="25:25">
      <c r="Y1385" s="24"/>
    </row>
    <row r="1386" spans="25:25">
      <c r="Y1386" s="24"/>
    </row>
    <row r="1387" spans="25:25">
      <c r="Y1387" s="24"/>
    </row>
    <row r="1388" spans="25:25">
      <c r="Y1388" s="24"/>
    </row>
    <row r="1389" spans="25:25">
      <c r="Y1389" s="24"/>
    </row>
    <row r="1390" spans="25:25">
      <c r="Y1390" s="24"/>
    </row>
    <row r="1391" spans="25:25">
      <c r="Y1391" s="24"/>
    </row>
    <row r="1392" spans="25:25">
      <c r="Y1392" s="24"/>
    </row>
    <row r="1393" spans="25:25">
      <c r="Y1393" s="24"/>
    </row>
    <row r="1394" spans="25:25">
      <c r="Y1394" s="24"/>
    </row>
    <row r="1395" spans="25:25">
      <c r="Y1395" s="24"/>
    </row>
    <row r="1396" spans="25:25">
      <c r="Y1396" s="24"/>
    </row>
    <row r="1397" spans="25:25">
      <c r="Y1397" s="24"/>
    </row>
    <row r="1398" spans="25:25">
      <c r="Y1398" s="24"/>
    </row>
    <row r="1399" spans="25:25">
      <c r="Y1399" s="24"/>
    </row>
    <row r="1400" spans="25:25">
      <c r="Y1400" s="24"/>
    </row>
    <row r="1401" spans="25:25">
      <c r="Y1401" s="24"/>
    </row>
    <row r="1402" spans="25:25">
      <c r="Y1402" s="24"/>
    </row>
    <row r="1403" spans="25:25">
      <c r="Y1403" s="24"/>
    </row>
    <row r="1404" spans="25:25">
      <c r="Y1404" s="24"/>
    </row>
    <row r="1405" spans="25:25">
      <c r="Y1405" s="24"/>
    </row>
    <row r="1406" spans="25:25">
      <c r="Y1406" s="24"/>
    </row>
    <row r="1407" spans="25:25">
      <c r="Y1407" s="24"/>
    </row>
    <row r="1408" spans="25:25">
      <c r="Y1408" s="24"/>
    </row>
    <row r="1409" spans="25:25">
      <c r="Y1409" s="24"/>
    </row>
    <row r="1410" spans="25:25">
      <c r="Y1410" s="24"/>
    </row>
    <row r="1411" spans="25:25">
      <c r="Y1411" s="24"/>
    </row>
    <row r="1412" spans="25:25">
      <c r="Y1412" s="24"/>
    </row>
    <row r="1413" spans="25:25">
      <c r="Y1413" s="24"/>
    </row>
    <row r="1414" spans="25:25">
      <c r="Y1414" s="24"/>
    </row>
    <row r="1415" spans="25:25">
      <c r="Y1415" s="24"/>
    </row>
    <row r="1416" spans="25:25">
      <c r="Y1416" s="24"/>
    </row>
    <row r="1417" spans="25:25">
      <c r="Y1417" s="24"/>
    </row>
    <row r="1418" spans="25:25">
      <c r="Y1418" s="24"/>
    </row>
    <row r="1419" spans="25:25">
      <c r="Y1419" s="24"/>
    </row>
    <row r="1420" spans="25:25">
      <c r="Y1420" s="24"/>
    </row>
    <row r="1421" spans="25:25">
      <c r="Y1421" s="24"/>
    </row>
    <row r="1422" spans="25:25">
      <c r="Y1422" s="24"/>
    </row>
    <row r="1423" spans="25:25">
      <c r="Y1423" s="24"/>
    </row>
    <row r="1424" spans="25:25">
      <c r="Y1424" s="24"/>
    </row>
    <row r="1425" spans="25:25">
      <c r="Y1425" s="24"/>
    </row>
    <row r="1426" spans="25:25">
      <c r="Y1426" s="24"/>
    </row>
    <row r="1427" spans="25:25">
      <c r="Y1427" s="24"/>
    </row>
    <row r="1428" spans="25:25">
      <c r="Y1428" s="24"/>
    </row>
    <row r="1429" spans="25:25">
      <c r="Y1429" s="24"/>
    </row>
    <row r="1430" spans="25:25">
      <c r="Y1430" s="24"/>
    </row>
    <row r="1431" spans="25:25">
      <c r="Y1431" s="24"/>
    </row>
    <row r="1432" spans="25:25">
      <c r="Y1432" s="24"/>
    </row>
    <row r="1433" spans="25:25">
      <c r="Y1433" s="24"/>
    </row>
    <row r="1434" spans="25:25">
      <c r="Y1434" s="24"/>
    </row>
    <row r="1435" spans="25:25">
      <c r="Y1435" s="24"/>
    </row>
    <row r="1436" spans="25:25">
      <c r="Y1436" s="24"/>
    </row>
    <row r="1437" spans="25:25">
      <c r="Y1437" s="24"/>
    </row>
    <row r="1438" spans="25:25">
      <c r="Y1438" s="24"/>
    </row>
    <row r="1439" spans="25:25">
      <c r="Y1439" s="24"/>
    </row>
    <row r="1440" spans="25:25">
      <c r="Y1440" s="24"/>
    </row>
    <row r="1441" spans="25:25">
      <c r="Y1441" s="24"/>
    </row>
    <row r="1442" spans="25:25">
      <c r="Y1442" s="24"/>
    </row>
    <row r="1443" spans="25:25">
      <c r="Y1443" s="24"/>
    </row>
    <row r="1444" spans="25:25">
      <c r="Y1444" s="24"/>
    </row>
    <row r="1445" spans="25:25">
      <c r="Y1445" s="24"/>
    </row>
    <row r="1446" spans="25:25">
      <c r="Y1446" s="24"/>
    </row>
    <row r="1447" spans="25:25">
      <c r="Y1447" s="24"/>
    </row>
    <row r="1448" spans="25:25">
      <c r="Y1448" s="24"/>
    </row>
    <row r="1449" spans="25:25">
      <c r="Y1449" s="24"/>
    </row>
    <row r="1450" spans="25:25">
      <c r="Y1450" s="24"/>
    </row>
    <row r="1451" spans="25:25">
      <c r="Y1451" s="24"/>
    </row>
    <row r="1452" spans="25:25">
      <c r="Y1452" s="24"/>
    </row>
    <row r="1453" spans="25:25">
      <c r="Y1453" s="24"/>
    </row>
    <row r="1454" spans="25:25">
      <c r="Y1454" s="24"/>
    </row>
    <row r="1455" spans="25:25">
      <c r="Y1455" s="24"/>
    </row>
    <row r="1456" spans="25:25">
      <c r="Y1456" s="24"/>
    </row>
    <row r="1457" spans="25:25">
      <c r="Y1457" s="24"/>
    </row>
    <row r="1458" spans="25:25">
      <c r="Y1458" s="24"/>
    </row>
    <row r="1459" spans="25:25">
      <c r="Y1459" s="24"/>
    </row>
    <row r="1460" spans="25:25">
      <c r="Y1460" s="24"/>
    </row>
    <row r="1461" spans="25:25">
      <c r="Y1461" s="24"/>
    </row>
    <row r="1462" spans="25:25">
      <c r="Y1462" s="24"/>
    </row>
    <row r="1463" spans="25:25">
      <c r="Y1463" s="24"/>
    </row>
    <row r="1464" spans="25:25">
      <c r="Y1464" s="24"/>
    </row>
    <row r="1465" spans="25:25">
      <c r="Y1465" s="24"/>
    </row>
    <row r="1466" spans="25:25">
      <c r="Y1466" s="24"/>
    </row>
    <row r="1467" spans="25:25">
      <c r="Y1467" s="24"/>
    </row>
    <row r="1468" spans="25:25">
      <c r="Y1468" s="24"/>
    </row>
    <row r="1469" spans="25:25">
      <c r="Y1469" s="24"/>
    </row>
    <row r="1470" spans="25:25">
      <c r="Y1470" s="24"/>
    </row>
    <row r="1471" spans="25:25">
      <c r="Y1471" s="24"/>
    </row>
    <row r="1472" spans="25:25">
      <c r="Y1472" s="24"/>
    </row>
    <row r="1473" spans="25:25">
      <c r="Y1473" s="24"/>
    </row>
    <row r="1474" spans="25:25">
      <c r="Y1474" s="24"/>
    </row>
    <row r="1475" spans="25:25">
      <c r="Y1475" s="24"/>
    </row>
    <row r="1476" spans="25:25">
      <c r="Y1476" s="24"/>
    </row>
    <row r="1477" spans="25:25">
      <c r="Y1477" s="24"/>
    </row>
    <row r="1478" spans="25:25">
      <c r="Y1478" s="24"/>
    </row>
    <row r="1479" spans="25:25">
      <c r="Y1479" s="24"/>
    </row>
    <row r="1480" spans="25:25">
      <c r="Y1480" s="24"/>
    </row>
    <row r="1481" spans="25:25">
      <c r="Y1481" s="24"/>
    </row>
    <row r="1482" spans="25:25">
      <c r="Y1482" s="24"/>
    </row>
    <row r="1483" spans="25:25">
      <c r="Y1483" s="24"/>
    </row>
    <row r="1484" spans="25:25">
      <c r="Y1484" s="24"/>
    </row>
    <row r="1485" spans="25:25">
      <c r="Y1485" s="24"/>
    </row>
    <row r="1486" spans="25:25">
      <c r="Y1486" s="24"/>
    </row>
    <row r="1487" spans="25:25">
      <c r="Y1487" s="24"/>
    </row>
    <row r="1488" spans="25:25">
      <c r="Y1488" s="24"/>
    </row>
    <row r="1489" spans="25:25">
      <c r="Y1489" s="24"/>
    </row>
    <row r="1490" spans="25:25">
      <c r="Y1490" s="24"/>
    </row>
    <row r="1491" spans="25:25">
      <c r="Y1491" s="24"/>
    </row>
    <row r="1492" spans="25:25">
      <c r="Y1492" s="24"/>
    </row>
    <row r="1493" spans="25:25">
      <c r="Y1493" s="24"/>
    </row>
    <row r="1494" spans="25:25">
      <c r="Y1494" s="24"/>
    </row>
    <row r="1495" spans="25:25">
      <c r="Y1495" s="24"/>
    </row>
    <row r="1496" spans="25:25">
      <c r="Y1496" s="24"/>
    </row>
    <row r="1497" spans="25:25">
      <c r="Y1497" s="24"/>
    </row>
    <row r="1498" spans="25:25">
      <c r="Y1498" s="24"/>
    </row>
    <row r="1499" spans="25:25">
      <c r="Y1499" s="24"/>
    </row>
    <row r="1500" spans="25:25">
      <c r="Y1500" s="24"/>
    </row>
    <row r="1501" spans="25:25">
      <c r="Y1501" s="24"/>
    </row>
    <row r="1502" spans="25:25">
      <c r="Y1502" s="24"/>
    </row>
    <row r="1503" spans="25:25">
      <c r="Y1503" s="24"/>
    </row>
    <row r="1504" spans="25:25">
      <c r="Y1504" s="24"/>
    </row>
    <row r="1505" spans="25:25">
      <c r="Y1505" s="24"/>
    </row>
    <row r="1506" spans="25:25">
      <c r="Y1506" s="24"/>
    </row>
    <row r="1507" spans="25:25">
      <c r="Y1507" s="24"/>
    </row>
    <row r="1508" spans="25:25">
      <c r="Y1508" s="24"/>
    </row>
    <row r="1509" spans="25:25">
      <c r="Y1509" s="24"/>
    </row>
    <row r="1510" spans="25:25">
      <c r="Y1510" s="24"/>
    </row>
    <row r="1511" spans="25:25">
      <c r="Y1511" s="24"/>
    </row>
    <row r="1512" spans="25:25">
      <c r="Y1512" s="24"/>
    </row>
    <row r="1513" spans="25:25">
      <c r="Y1513" s="24"/>
    </row>
    <row r="1514" spans="25:25">
      <c r="Y1514" s="24"/>
    </row>
    <row r="1515" spans="25:25">
      <c r="Y1515" s="24"/>
    </row>
    <row r="1516" spans="25:25">
      <c r="Y1516" s="24"/>
    </row>
    <row r="1517" spans="25:25">
      <c r="Y1517" s="24"/>
    </row>
    <row r="1518" spans="25:25">
      <c r="Y1518" s="24"/>
    </row>
    <row r="1519" spans="25:25">
      <c r="Y1519" s="24"/>
    </row>
    <row r="1520" spans="25:25">
      <c r="Y1520" s="24"/>
    </row>
    <row r="1521" spans="25:25">
      <c r="Y1521" s="24"/>
    </row>
    <row r="1522" spans="25:25">
      <c r="Y1522" s="24"/>
    </row>
    <row r="1523" spans="25:25">
      <c r="Y1523" s="24"/>
    </row>
    <row r="1524" spans="25:25">
      <c r="Y1524" s="24"/>
    </row>
    <row r="1525" spans="25:25">
      <c r="Y1525" s="24"/>
    </row>
    <row r="1526" spans="25:25">
      <c r="Y1526" s="24"/>
    </row>
    <row r="1527" spans="25:25">
      <c r="Y1527" s="24"/>
    </row>
    <row r="1528" spans="25:25">
      <c r="Y1528" s="24"/>
    </row>
    <row r="1529" spans="25:25">
      <c r="Y1529" s="24"/>
    </row>
    <row r="1530" spans="25:25">
      <c r="Y1530" s="24"/>
    </row>
    <row r="1531" spans="25:25">
      <c r="Y1531" s="24"/>
    </row>
    <row r="1532" spans="25:25">
      <c r="Y1532" s="24"/>
    </row>
    <row r="1533" spans="25:25">
      <c r="Y1533" s="24"/>
    </row>
    <row r="1534" spans="25:25">
      <c r="Y1534" s="24"/>
    </row>
    <row r="1535" spans="25:25">
      <c r="Y1535" s="24"/>
    </row>
    <row r="1536" spans="25:25">
      <c r="Y1536" s="24"/>
    </row>
    <row r="1537" spans="25:25">
      <c r="Y1537" s="24"/>
    </row>
    <row r="1538" spans="25:25">
      <c r="Y1538" s="24"/>
    </row>
    <row r="1539" spans="25:25">
      <c r="Y1539" s="24"/>
    </row>
    <row r="1540" spans="25:25">
      <c r="Y1540" s="24"/>
    </row>
    <row r="1541" spans="25:25">
      <c r="Y1541" s="24"/>
    </row>
    <row r="1542" spans="25:25">
      <c r="Y1542" s="24"/>
    </row>
    <row r="1543" spans="25:25">
      <c r="Y1543" s="24"/>
    </row>
    <row r="1544" spans="25:25">
      <c r="Y1544" s="24"/>
    </row>
    <row r="1545" spans="25:25">
      <c r="Y1545" s="24"/>
    </row>
    <row r="1546" spans="25:25">
      <c r="Y1546" s="24"/>
    </row>
    <row r="1547" spans="25:25">
      <c r="Y1547" s="24"/>
    </row>
    <row r="1548" spans="25:25">
      <c r="Y1548" s="24"/>
    </row>
    <row r="1549" spans="25:25">
      <c r="Y1549" s="24"/>
    </row>
    <row r="1550" spans="25:25">
      <c r="Y1550" s="24"/>
    </row>
    <row r="1551" spans="25:25">
      <c r="Y1551" s="24"/>
    </row>
    <row r="1552" spans="25:25">
      <c r="Y1552" s="24"/>
    </row>
    <row r="1553" spans="25:25">
      <c r="Y1553" s="24"/>
    </row>
    <row r="1554" spans="25:25">
      <c r="Y1554" s="24"/>
    </row>
    <row r="1555" spans="25:25">
      <c r="Y1555" s="24"/>
    </row>
    <row r="1556" spans="25:25">
      <c r="Y1556" s="24"/>
    </row>
    <row r="1557" spans="25:25">
      <c r="Y1557" s="24"/>
    </row>
    <row r="1558" spans="25:25">
      <c r="Y1558" s="24"/>
    </row>
    <row r="1559" spans="25:25">
      <c r="Y1559" s="24"/>
    </row>
    <row r="1560" spans="25:25">
      <c r="Y1560" s="24"/>
    </row>
    <row r="1561" spans="25:25">
      <c r="Y1561" s="24"/>
    </row>
    <row r="1562" spans="25:25">
      <c r="Y1562" s="24"/>
    </row>
    <row r="1563" spans="25:25">
      <c r="Y1563" s="24"/>
    </row>
    <row r="1564" spans="25:25">
      <c r="Y1564" s="24"/>
    </row>
    <row r="1565" spans="25:25">
      <c r="Y1565" s="24"/>
    </row>
    <row r="1566" spans="25:25">
      <c r="Y1566" s="24"/>
    </row>
    <row r="1567" spans="25:25">
      <c r="Y1567" s="24"/>
    </row>
    <row r="1568" spans="25:25">
      <c r="Y1568" s="24"/>
    </row>
    <row r="1569" spans="25:25">
      <c r="Y1569" s="24"/>
    </row>
    <row r="1570" spans="25:25">
      <c r="Y1570" s="24"/>
    </row>
    <row r="1571" spans="25:25">
      <c r="Y1571" s="24"/>
    </row>
    <row r="1572" spans="25:25">
      <c r="Y1572" s="24"/>
    </row>
    <row r="1573" spans="25:25">
      <c r="Y1573" s="24"/>
    </row>
    <row r="1574" spans="25:25">
      <c r="Y1574" s="24"/>
    </row>
    <row r="1575" spans="25:25">
      <c r="Y1575" s="24"/>
    </row>
    <row r="1576" spans="25:25">
      <c r="Y1576" s="24"/>
    </row>
    <row r="1577" spans="25:25">
      <c r="Y1577" s="24"/>
    </row>
    <row r="1578" spans="25:25">
      <c r="Y1578" s="24"/>
    </row>
    <row r="1579" spans="25:25">
      <c r="Y1579" s="24"/>
    </row>
    <row r="1580" spans="25:25">
      <c r="Y1580" s="24"/>
    </row>
    <row r="1581" spans="25:25">
      <c r="Y1581" s="24"/>
    </row>
    <row r="1582" spans="25:25">
      <c r="Y1582" s="24"/>
    </row>
    <row r="1583" spans="25:25">
      <c r="Y1583" s="24"/>
    </row>
    <row r="1584" spans="25:25">
      <c r="Y1584" s="24"/>
    </row>
    <row r="1585" spans="25:25">
      <c r="Y1585" s="24"/>
    </row>
    <row r="1586" spans="25:25">
      <c r="Y1586" s="24"/>
    </row>
    <row r="1587" spans="25:25">
      <c r="Y1587" s="24"/>
    </row>
    <row r="1588" spans="25:25">
      <c r="Y1588" s="24"/>
    </row>
    <row r="1589" spans="25:25">
      <c r="Y1589" s="24"/>
    </row>
    <row r="1590" spans="25:25">
      <c r="Y1590" s="24"/>
    </row>
    <row r="1591" spans="25:25">
      <c r="Y1591" s="24"/>
    </row>
    <row r="1592" spans="25:25">
      <c r="Y1592" s="24"/>
    </row>
    <row r="1593" spans="25:25">
      <c r="Y1593" s="24"/>
    </row>
    <row r="1594" spans="25:25">
      <c r="Y1594" s="24"/>
    </row>
    <row r="1595" spans="25:25">
      <c r="Y1595" s="24"/>
    </row>
    <row r="1596" spans="25:25">
      <c r="Y1596" s="24"/>
    </row>
    <row r="1597" spans="25:25">
      <c r="Y1597" s="24"/>
    </row>
    <row r="1598" spans="25:25">
      <c r="Y1598" s="24"/>
    </row>
    <row r="1599" spans="25:25">
      <c r="Y1599" s="24"/>
    </row>
    <row r="1600" spans="25:25">
      <c r="Y1600" s="24"/>
    </row>
    <row r="1601" spans="25:25">
      <c r="Y1601" s="24"/>
    </row>
    <row r="1602" spans="25:25">
      <c r="Y1602" s="24"/>
    </row>
    <row r="1603" spans="25:25">
      <c r="Y1603" s="24"/>
    </row>
    <row r="1604" spans="25:25">
      <c r="Y1604" s="24"/>
    </row>
    <row r="1605" spans="25:25">
      <c r="Y1605" s="24"/>
    </row>
    <row r="1606" spans="25:25">
      <c r="Y1606" s="24"/>
    </row>
    <row r="1607" spans="25:25">
      <c r="Y1607" s="24"/>
    </row>
    <row r="1608" spans="25:25">
      <c r="Y1608" s="24"/>
    </row>
    <row r="1609" spans="25:25">
      <c r="Y1609" s="24"/>
    </row>
    <row r="1610" spans="25:25">
      <c r="Y1610" s="24"/>
    </row>
    <row r="1611" spans="25:25">
      <c r="Y1611" s="24"/>
    </row>
    <row r="1612" spans="25:25">
      <c r="Y1612" s="24"/>
    </row>
    <row r="1613" spans="25:25">
      <c r="Y1613" s="24"/>
    </row>
    <row r="1614" spans="25:25">
      <c r="Y1614" s="24"/>
    </row>
    <row r="1615" spans="25:25">
      <c r="Y1615" s="24"/>
    </row>
    <row r="1616" spans="25:25">
      <c r="Y1616" s="24"/>
    </row>
    <row r="1617" spans="25:25">
      <c r="Y1617" s="24"/>
    </row>
    <row r="1618" spans="25:25">
      <c r="Y1618" s="24"/>
    </row>
    <row r="1619" spans="25:25">
      <c r="Y1619" s="24"/>
    </row>
    <row r="1620" spans="25:25">
      <c r="Y1620" s="24"/>
    </row>
    <row r="1621" spans="25:25">
      <c r="Y1621" s="24"/>
    </row>
    <row r="1622" spans="25:25">
      <c r="Y1622" s="24"/>
    </row>
    <row r="1623" spans="25:25">
      <c r="Y1623" s="24"/>
    </row>
    <row r="1624" spans="25:25">
      <c r="Y1624" s="24"/>
    </row>
    <row r="1625" spans="25:25">
      <c r="Y1625" s="24"/>
    </row>
    <row r="1626" spans="25:25">
      <c r="Y1626" s="24"/>
    </row>
    <row r="1627" spans="25:25">
      <c r="Y1627" s="24"/>
    </row>
    <row r="1628" spans="25:25">
      <c r="Y1628" s="24"/>
    </row>
    <row r="1629" spans="25:25">
      <c r="Y1629" s="24"/>
    </row>
    <row r="1630" spans="25:25">
      <c r="Y1630" s="24"/>
    </row>
    <row r="1631" spans="25:25">
      <c r="Y1631" s="24"/>
    </row>
    <row r="1632" spans="25:25">
      <c r="Y1632" s="24"/>
    </row>
    <row r="1633" spans="25:25">
      <c r="Y1633" s="24"/>
    </row>
    <row r="1634" spans="25:25">
      <c r="Y1634" s="24"/>
    </row>
    <row r="1635" spans="25:25">
      <c r="Y1635" s="24"/>
    </row>
    <row r="1636" spans="25:25">
      <c r="Y1636" s="24"/>
    </row>
    <row r="1637" spans="25:25">
      <c r="Y1637" s="24"/>
    </row>
    <row r="1638" spans="25:25">
      <c r="Y1638" s="24"/>
    </row>
    <row r="1639" spans="25:25">
      <c r="Y1639" s="24"/>
    </row>
    <row r="1640" spans="25:25">
      <c r="Y1640" s="24"/>
    </row>
    <row r="1641" spans="25:25">
      <c r="Y1641" s="24"/>
    </row>
    <row r="1642" spans="25:25">
      <c r="Y1642" s="24"/>
    </row>
    <row r="1643" spans="25:25">
      <c r="Y1643" s="24"/>
    </row>
    <row r="1644" spans="25:25">
      <c r="Y1644" s="24"/>
    </row>
    <row r="1645" spans="25:25">
      <c r="Y1645" s="24"/>
    </row>
    <row r="1646" spans="25:25">
      <c r="Y1646" s="24"/>
    </row>
    <row r="1647" spans="25:25">
      <c r="Y1647" s="24"/>
    </row>
    <row r="1648" spans="25:25">
      <c r="Y1648" s="24"/>
    </row>
    <row r="1649" spans="25:25">
      <c r="Y1649" s="24"/>
    </row>
    <row r="1650" spans="25:25">
      <c r="Y1650" s="24"/>
    </row>
    <row r="1651" spans="25:25">
      <c r="Y1651" s="24"/>
    </row>
    <row r="1652" spans="25:25">
      <c r="Y1652" s="24"/>
    </row>
    <row r="1653" spans="25:25">
      <c r="Y1653" s="24"/>
    </row>
    <row r="1654" spans="25:25">
      <c r="Y1654" s="24"/>
    </row>
    <row r="1655" spans="25:25">
      <c r="Y1655" s="24"/>
    </row>
    <row r="1656" spans="25:25">
      <c r="Y1656" s="24"/>
    </row>
    <row r="1657" spans="25:25">
      <c r="Y1657" s="24"/>
    </row>
    <row r="1658" spans="25:25">
      <c r="Y1658" s="24"/>
    </row>
    <row r="1659" spans="25:25">
      <c r="Y1659" s="24"/>
    </row>
    <row r="1660" spans="25:25">
      <c r="Y1660" s="24"/>
    </row>
    <row r="1661" spans="25:25">
      <c r="Y1661" s="24"/>
    </row>
    <row r="1662" spans="25:25">
      <c r="Y1662" s="24"/>
    </row>
    <row r="1663" spans="25:25">
      <c r="Y1663" s="24"/>
    </row>
    <row r="1664" spans="25:25">
      <c r="Y1664" s="24"/>
    </row>
    <row r="1665" spans="25:25">
      <c r="Y1665" s="24"/>
    </row>
    <row r="1666" spans="25:25">
      <c r="Y1666" s="24"/>
    </row>
    <row r="1667" spans="25:25">
      <c r="Y1667" s="24"/>
    </row>
    <row r="1668" spans="25:25">
      <c r="Y1668" s="24"/>
    </row>
    <row r="1669" spans="25:25">
      <c r="Y1669" s="24"/>
    </row>
    <row r="1670" spans="25:25">
      <c r="Y1670" s="24"/>
    </row>
    <row r="1671" spans="25:25">
      <c r="Y1671" s="24"/>
    </row>
    <row r="1672" spans="25:25">
      <c r="Y1672" s="24"/>
    </row>
    <row r="1673" spans="25:25">
      <c r="Y1673" s="24"/>
    </row>
    <row r="1674" spans="25:25">
      <c r="Y1674" s="24"/>
    </row>
    <row r="1675" spans="25:25">
      <c r="Y1675" s="24"/>
    </row>
    <row r="1676" spans="25:25">
      <c r="Y1676" s="24"/>
    </row>
    <row r="1677" spans="25:25">
      <c r="Y1677" s="24"/>
    </row>
    <row r="1678" spans="25:25">
      <c r="Y1678" s="24"/>
    </row>
    <row r="1679" spans="25:25">
      <c r="Y1679" s="24"/>
    </row>
    <row r="1680" spans="25:25">
      <c r="Y1680" s="24"/>
    </row>
    <row r="1681" spans="25:25">
      <c r="Y1681" s="24"/>
    </row>
    <row r="1682" spans="25:25">
      <c r="Y1682" s="24"/>
    </row>
    <row r="1683" spans="25:25">
      <c r="Y1683" s="24"/>
    </row>
    <row r="1684" spans="25:25">
      <c r="Y1684" s="24"/>
    </row>
    <row r="1685" spans="25:25">
      <c r="Y1685" s="24"/>
    </row>
    <row r="1686" spans="25:25">
      <c r="Y1686" s="24"/>
    </row>
    <row r="1687" spans="25:25">
      <c r="Y1687" s="24"/>
    </row>
    <row r="1688" spans="25:25">
      <c r="Y1688" s="24"/>
    </row>
    <row r="1689" spans="25:25">
      <c r="Y1689" s="24"/>
    </row>
    <row r="1690" spans="25:25">
      <c r="Y1690" s="24"/>
    </row>
    <row r="1691" spans="25:25">
      <c r="Y1691" s="24"/>
    </row>
    <row r="1692" spans="25:25">
      <c r="Y1692" s="24"/>
    </row>
    <row r="1693" spans="25:25">
      <c r="Y1693" s="24"/>
    </row>
    <row r="1694" spans="25:25">
      <c r="Y1694" s="24"/>
    </row>
    <row r="1695" spans="25:25">
      <c r="Y1695" s="24"/>
    </row>
    <row r="1696" spans="25:25">
      <c r="Y1696" s="24"/>
    </row>
    <row r="1697" spans="25:25">
      <c r="Y1697" s="24"/>
    </row>
    <row r="1698" spans="25:25">
      <c r="Y1698" s="24"/>
    </row>
    <row r="1699" spans="25:25">
      <c r="Y1699" s="24"/>
    </row>
    <row r="1700" spans="25:25">
      <c r="Y1700" s="24"/>
    </row>
    <row r="1701" spans="25:25">
      <c r="Y1701" s="24"/>
    </row>
    <row r="1702" spans="25:25">
      <c r="Y1702" s="24"/>
    </row>
    <row r="1703" spans="25:25">
      <c r="Y1703" s="24"/>
    </row>
    <row r="1704" spans="25:25">
      <c r="Y1704" s="24"/>
    </row>
    <row r="1705" spans="25:25">
      <c r="Y1705" s="24"/>
    </row>
    <row r="1706" spans="25:25">
      <c r="Y1706" s="24"/>
    </row>
    <row r="1707" spans="25:25">
      <c r="Y1707" s="24"/>
    </row>
    <row r="1708" spans="25:25">
      <c r="Y1708" s="24"/>
    </row>
    <row r="1709" spans="25:25">
      <c r="Y1709" s="24"/>
    </row>
    <row r="1710" spans="25:25">
      <c r="Y1710" s="24"/>
    </row>
    <row r="1711" spans="25:25">
      <c r="Y1711" s="24"/>
    </row>
    <row r="1712" spans="25:25">
      <c r="Y1712" s="24"/>
    </row>
    <row r="1713" spans="25:25">
      <c r="Y1713" s="24"/>
    </row>
    <row r="1714" spans="25:25">
      <c r="Y1714" s="24"/>
    </row>
    <row r="1715" spans="25:25">
      <c r="Y1715" s="24"/>
    </row>
    <row r="1716" spans="25:25">
      <c r="Y1716" s="24"/>
    </row>
    <row r="1717" spans="25:25">
      <c r="Y1717" s="24"/>
    </row>
    <row r="1718" spans="25:25">
      <c r="Y1718" s="24"/>
    </row>
    <row r="1719" spans="25:25">
      <c r="Y1719" s="24"/>
    </row>
    <row r="1720" spans="25:25">
      <c r="Y1720" s="24"/>
    </row>
    <row r="1721" spans="25:25">
      <c r="Y1721" s="24"/>
    </row>
    <row r="1722" spans="25:25">
      <c r="Y1722" s="24"/>
    </row>
    <row r="1723" spans="25:25">
      <c r="Y1723" s="24"/>
    </row>
    <row r="1724" spans="25:25">
      <c r="Y1724" s="24"/>
    </row>
    <row r="1725" spans="25:25">
      <c r="Y1725" s="24"/>
    </row>
    <row r="1726" spans="25:25">
      <c r="Y1726" s="24"/>
    </row>
    <row r="1727" spans="25:25">
      <c r="Y1727" s="24"/>
    </row>
    <row r="1728" spans="25:25">
      <c r="Y1728" s="24"/>
    </row>
    <row r="1729" spans="25:25">
      <c r="Y1729" s="24"/>
    </row>
    <row r="1730" spans="25:25">
      <c r="Y1730" s="24"/>
    </row>
    <row r="1731" spans="25:25">
      <c r="Y1731" s="24"/>
    </row>
    <row r="1732" spans="25:25">
      <c r="Y1732" s="24"/>
    </row>
    <row r="1733" spans="25:25">
      <c r="Y1733" s="24"/>
    </row>
    <row r="1734" spans="25:25">
      <c r="Y1734" s="24"/>
    </row>
    <row r="1735" spans="25:25">
      <c r="Y1735" s="24"/>
    </row>
    <row r="1736" spans="25:25">
      <c r="Y1736" s="24"/>
    </row>
    <row r="1737" spans="25:25">
      <c r="Y1737" s="24"/>
    </row>
    <row r="1738" spans="25:25">
      <c r="Y1738" s="24"/>
    </row>
    <row r="1739" spans="25:25">
      <c r="Y1739" s="24"/>
    </row>
    <row r="1740" spans="25:25">
      <c r="Y1740" s="24"/>
    </row>
    <row r="1741" spans="25:25">
      <c r="Y1741" s="24"/>
    </row>
    <row r="1742" spans="25:25">
      <c r="Y1742" s="24"/>
    </row>
    <row r="1743" spans="25:25">
      <c r="Y1743" s="24"/>
    </row>
    <row r="1744" spans="25:25">
      <c r="Y1744" s="24"/>
    </row>
    <row r="1745" spans="25:25">
      <c r="Y1745" s="24"/>
    </row>
    <row r="1746" spans="25:25">
      <c r="Y1746" s="24"/>
    </row>
    <row r="1747" spans="25:25">
      <c r="Y1747" s="24"/>
    </row>
    <row r="1748" spans="25:25">
      <c r="Y1748" s="24"/>
    </row>
    <row r="1749" spans="25:25">
      <c r="Y1749" s="24"/>
    </row>
    <row r="1750" spans="25:25">
      <c r="Y1750" s="24"/>
    </row>
    <row r="1751" spans="25:25">
      <c r="Y1751" s="24"/>
    </row>
    <row r="1752" spans="25:25">
      <c r="Y1752" s="24"/>
    </row>
    <row r="1753" spans="25:25">
      <c r="Y1753" s="24"/>
    </row>
    <row r="1754" spans="25:25">
      <c r="Y1754" s="24"/>
    </row>
    <row r="1755" spans="25:25">
      <c r="Y1755" s="24"/>
    </row>
    <row r="1756" spans="25:25">
      <c r="Y1756" s="24"/>
    </row>
    <row r="1757" spans="25:25">
      <c r="Y1757" s="24"/>
    </row>
    <row r="1758" spans="25:25">
      <c r="Y1758" s="24"/>
    </row>
    <row r="1759" spans="25:25">
      <c r="Y1759" s="24"/>
    </row>
    <row r="1760" spans="25:25">
      <c r="Y1760" s="24"/>
    </row>
    <row r="1761" spans="25:25">
      <c r="Y1761" s="24"/>
    </row>
    <row r="1762" spans="25:25">
      <c r="Y1762" s="24"/>
    </row>
    <row r="1763" spans="25:25">
      <c r="Y1763" s="24"/>
    </row>
    <row r="1764" spans="25:25">
      <c r="Y1764" s="24"/>
    </row>
    <row r="1765" spans="25:25">
      <c r="Y1765" s="24"/>
    </row>
    <row r="1766" spans="25:25">
      <c r="Y1766" s="24"/>
    </row>
    <row r="1767" spans="25:25">
      <c r="Y1767" s="24"/>
    </row>
    <row r="1768" spans="25:25">
      <c r="Y1768" s="24"/>
    </row>
    <row r="1769" spans="25:25">
      <c r="Y1769" s="24"/>
    </row>
    <row r="1770" spans="25:25">
      <c r="Y1770" s="24"/>
    </row>
    <row r="1771" spans="25:25">
      <c r="Y1771" s="24"/>
    </row>
    <row r="1772" spans="25:25">
      <c r="Y1772" s="24"/>
    </row>
    <row r="1773" spans="25:25">
      <c r="Y1773" s="24"/>
    </row>
    <row r="1774" spans="25:25">
      <c r="Y1774" s="24"/>
    </row>
    <row r="1775" spans="25:25">
      <c r="Y1775" s="24"/>
    </row>
    <row r="1776" spans="25:25">
      <c r="Y1776" s="24"/>
    </row>
    <row r="1777" spans="25:25">
      <c r="Y1777" s="24"/>
    </row>
    <row r="1778" spans="25:25">
      <c r="Y1778" s="24"/>
    </row>
    <row r="1779" spans="25:25">
      <c r="Y1779" s="24"/>
    </row>
    <row r="1780" spans="25:25">
      <c r="Y1780" s="24"/>
    </row>
    <row r="1781" spans="25:25">
      <c r="Y1781" s="24"/>
    </row>
    <row r="1782" spans="25:25">
      <c r="Y1782" s="24"/>
    </row>
    <row r="1783" spans="25:25">
      <c r="Y1783" s="24"/>
    </row>
    <row r="1784" spans="25:25">
      <c r="Y1784" s="24"/>
    </row>
    <row r="1785" spans="25:25">
      <c r="Y1785" s="24"/>
    </row>
    <row r="1786" spans="25:25">
      <c r="Y1786" s="24"/>
    </row>
    <row r="1787" spans="25:25">
      <c r="Y1787" s="24"/>
    </row>
    <row r="1788" spans="25:25">
      <c r="Y1788" s="24"/>
    </row>
    <row r="1789" spans="25:25">
      <c r="Y1789" s="24"/>
    </row>
    <row r="1790" spans="25:25">
      <c r="Y1790" s="24"/>
    </row>
    <row r="1791" spans="25:25">
      <c r="Y1791" s="24"/>
    </row>
    <row r="1792" spans="25:25">
      <c r="Y1792" s="24"/>
    </row>
    <row r="1793" spans="25:25">
      <c r="Y1793" s="24"/>
    </row>
    <row r="1794" spans="25:25">
      <c r="Y1794" s="24"/>
    </row>
    <row r="1795" spans="25:25">
      <c r="Y1795" s="24"/>
    </row>
    <row r="1796" spans="25:25">
      <c r="Y1796" s="24"/>
    </row>
    <row r="1797" spans="25:25">
      <c r="Y1797" s="24"/>
    </row>
    <row r="1798" spans="25:25">
      <c r="Y1798" s="24"/>
    </row>
    <row r="1799" spans="25:25">
      <c r="Y1799" s="24"/>
    </row>
    <row r="1800" spans="25:25">
      <c r="Y1800" s="24"/>
    </row>
    <row r="1801" spans="25:25">
      <c r="Y1801" s="24"/>
    </row>
    <row r="1802" spans="25:25">
      <c r="Y1802" s="24"/>
    </row>
    <row r="1803" spans="25:25">
      <c r="Y1803" s="24"/>
    </row>
    <row r="1804" spans="25:25">
      <c r="Y1804" s="24"/>
    </row>
    <row r="1805" spans="25:25">
      <c r="Y1805" s="24"/>
    </row>
    <row r="1806" spans="25:25">
      <c r="Y1806" s="24"/>
    </row>
    <row r="1807" spans="25:25">
      <c r="Y1807" s="24"/>
    </row>
    <row r="1808" spans="25:25">
      <c r="Y1808" s="24"/>
    </row>
    <row r="1809" spans="25:25">
      <c r="Y1809" s="24"/>
    </row>
    <row r="1810" spans="25:25">
      <c r="Y1810" s="24"/>
    </row>
    <row r="1811" spans="25:25">
      <c r="Y1811" s="24"/>
    </row>
    <row r="1812" spans="25:25">
      <c r="Y1812" s="24"/>
    </row>
    <row r="1813" spans="25:25">
      <c r="Y1813" s="24"/>
    </row>
    <row r="1814" spans="25:25">
      <c r="Y1814" s="24"/>
    </row>
    <row r="1815" spans="25:25">
      <c r="Y1815" s="24"/>
    </row>
    <row r="1816" spans="25:25">
      <c r="Y1816" s="24"/>
    </row>
    <row r="1817" spans="25:25">
      <c r="Y1817" s="24"/>
    </row>
    <row r="1818" spans="25:25">
      <c r="Y1818" s="24"/>
    </row>
    <row r="1819" spans="25:25">
      <c r="Y1819" s="24"/>
    </row>
    <row r="1820" spans="25:25">
      <c r="Y1820" s="24"/>
    </row>
    <row r="1821" spans="25:25">
      <c r="Y1821" s="24"/>
    </row>
    <row r="1822" spans="25:25">
      <c r="Y1822" s="24"/>
    </row>
    <row r="1823" spans="25:25">
      <c r="Y1823" s="24"/>
    </row>
    <row r="1824" spans="25:25">
      <c r="Y1824" s="24"/>
    </row>
    <row r="1825" spans="25:25">
      <c r="Y1825" s="24"/>
    </row>
    <row r="1826" spans="25:25">
      <c r="Y1826" s="24"/>
    </row>
    <row r="1827" spans="25:25">
      <c r="Y1827" s="24"/>
    </row>
    <row r="1828" spans="25:25">
      <c r="Y1828" s="24"/>
    </row>
    <row r="1829" spans="25:25">
      <c r="Y1829" s="24"/>
    </row>
    <row r="1830" spans="25:25">
      <c r="Y1830" s="24"/>
    </row>
    <row r="1831" spans="25:25">
      <c r="Y1831" s="24"/>
    </row>
    <row r="1832" spans="25:25">
      <c r="Y1832" s="24"/>
    </row>
    <row r="1833" spans="25:25">
      <c r="Y1833" s="24"/>
    </row>
    <row r="1834" spans="25:25">
      <c r="Y1834" s="24"/>
    </row>
    <row r="1835" spans="25:25">
      <c r="Y1835" s="24"/>
    </row>
    <row r="1836" spans="25:25">
      <c r="Y1836" s="24"/>
    </row>
    <row r="1837" spans="25:25">
      <c r="Y1837" s="24"/>
    </row>
    <row r="1838" spans="25:25">
      <c r="Y1838" s="24"/>
    </row>
    <row r="1839" spans="25:25">
      <c r="Y1839" s="24"/>
    </row>
    <row r="1840" spans="25:25">
      <c r="Y1840" s="24"/>
    </row>
    <row r="1841" spans="25:25">
      <c r="Y1841" s="24"/>
    </row>
    <row r="1842" spans="25:25">
      <c r="Y1842" s="24"/>
    </row>
    <row r="1843" spans="25:25">
      <c r="Y1843" s="24"/>
    </row>
    <row r="1844" spans="25:25">
      <c r="Y1844" s="24"/>
    </row>
    <row r="1845" spans="25:25">
      <c r="Y1845" s="24"/>
    </row>
    <row r="1846" spans="25:25">
      <c r="Y1846" s="24"/>
    </row>
    <row r="1847" spans="25:25">
      <c r="Y1847" s="24"/>
    </row>
    <row r="1848" spans="25:25">
      <c r="Y1848" s="24"/>
    </row>
    <row r="1849" spans="25:25">
      <c r="Y1849" s="24"/>
    </row>
    <row r="1850" spans="25:25">
      <c r="Y1850" s="24"/>
    </row>
    <row r="1851" spans="25:25">
      <c r="Y1851" s="24"/>
    </row>
    <row r="1852" spans="25:25">
      <c r="Y1852" s="24"/>
    </row>
    <row r="1853" spans="25:25">
      <c r="Y1853" s="24"/>
    </row>
    <row r="1854" spans="25:25">
      <c r="Y1854" s="24"/>
    </row>
    <row r="1855" spans="25:25">
      <c r="Y1855" s="24"/>
    </row>
    <row r="1856" spans="25:25">
      <c r="Y1856" s="24"/>
    </row>
    <row r="1857" spans="25:25">
      <c r="Y1857" s="24"/>
    </row>
    <row r="1858" spans="25:25">
      <c r="Y1858" s="24"/>
    </row>
    <row r="1859" spans="25:25">
      <c r="Y1859" s="24"/>
    </row>
    <row r="1860" spans="25:25">
      <c r="Y1860" s="24"/>
    </row>
    <row r="1861" spans="25:25">
      <c r="Y1861" s="24"/>
    </row>
    <row r="1862" spans="25:25">
      <c r="Y1862" s="24"/>
    </row>
    <row r="1863" spans="25:25">
      <c r="Y1863" s="24"/>
    </row>
    <row r="1864" spans="25:25">
      <c r="Y1864" s="24"/>
    </row>
    <row r="1865" spans="25:25">
      <c r="Y1865" s="24"/>
    </row>
    <row r="1866" spans="25:25">
      <c r="Y1866" s="24"/>
    </row>
    <row r="1867" spans="25:25">
      <c r="Y1867" s="24"/>
    </row>
    <row r="1868" spans="25:25">
      <c r="Y1868" s="24"/>
    </row>
    <row r="1869" spans="25:25">
      <c r="Y1869" s="24"/>
    </row>
    <row r="1870" spans="25:25">
      <c r="Y1870" s="24"/>
    </row>
    <row r="1871" spans="25:25">
      <c r="Y1871" s="24"/>
    </row>
    <row r="1872" spans="25:25">
      <c r="Y1872" s="24"/>
    </row>
    <row r="1873" spans="25:25">
      <c r="Y1873" s="24"/>
    </row>
    <row r="1874" spans="25:25">
      <c r="Y1874" s="24"/>
    </row>
    <row r="1875" spans="25:25">
      <c r="Y1875" s="24"/>
    </row>
    <row r="1876" spans="25:25">
      <c r="Y1876" s="24"/>
    </row>
    <row r="1877" spans="25:25">
      <c r="Y1877" s="24"/>
    </row>
    <row r="1878" spans="25:25">
      <c r="Y1878" s="24"/>
    </row>
    <row r="1879" spans="25:25">
      <c r="Y1879" s="24"/>
    </row>
    <row r="1880" spans="25:25">
      <c r="Y1880" s="24"/>
    </row>
    <row r="1881" spans="25:25">
      <c r="Y1881" s="24"/>
    </row>
    <row r="1882" spans="25:25">
      <c r="Y1882" s="24"/>
    </row>
    <row r="1883" spans="25:25">
      <c r="Y1883" s="24"/>
    </row>
    <row r="1884" spans="25:25">
      <c r="Y1884" s="24"/>
    </row>
    <row r="1885" spans="25:25">
      <c r="Y1885" s="24"/>
    </row>
    <row r="1886" spans="25:25">
      <c r="Y1886" s="24"/>
    </row>
    <row r="1887" spans="25:25">
      <c r="Y1887" s="24"/>
    </row>
    <row r="1888" spans="25:25">
      <c r="Y1888" s="24"/>
    </row>
    <row r="1889" spans="25:25">
      <c r="Y1889" s="24"/>
    </row>
    <row r="1890" spans="25:25">
      <c r="Y1890" s="24"/>
    </row>
    <row r="1891" spans="25:25">
      <c r="Y1891" s="24"/>
    </row>
    <row r="1892" spans="25:25">
      <c r="Y1892" s="24"/>
    </row>
    <row r="1893" spans="25:25">
      <c r="Y1893" s="24"/>
    </row>
    <row r="1894" spans="25:25">
      <c r="Y1894" s="24"/>
    </row>
    <row r="1895" spans="25:25">
      <c r="Y1895" s="24"/>
    </row>
    <row r="1896" spans="25:25">
      <c r="Y1896" s="24"/>
    </row>
    <row r="1897" spans="25:25">
      <c r="Y1897" s="24"/>
    </row>
    <row r="1898" spans="25:25">
      <c r="Y1898" s="24"/>
    </row>
    <row r="1899" spans="25:25">
      <c r="Y1899" s="24"/>
    </row>
    <row r="1900" spans="25:25">
      <c r="Y1900" s="24"/>
    </row>
    <row r="1901" spans="25:25">
      <c r="Y1901" s="24"/>
    </row>
    <row r="1902" spans="25:25">
      <c r="Y1902" s="24"/>
    </row>
    <row r="1903" spans="25:25">
      <c r="Y1903" s="24"/>
    </row>
    <row r="1904" spans="25:25">
      <c r="Y1904" s="24"/>
    </row>
    <row r="1905" spans="25:25">
      <c r="Y1905" s="24"/>
    </row>
    <row r="1906" spans="25:25">
      <c r="Y1906" s="24"/>
    </row>
    <row r="1907" spans="25:25">
      <c r="Y1907" s="24"/>
    </row>
    <row r="1908" spans="25:25">
      <c r="Y1908" s="24"/>
    </row>
    <row r="1909" spans="25:25">
      <c r="Y1909" s="24"/>
    </row>
    <row r="1910" spans="25:25">
      <c r="Y1910" s="24"/>
    </row>
    <row r="1911" spans="25:25">
      <c r="Y1911" s="24"/>
    </row>
    <row r="1912" spans="25:25">
      <c r="Y1912" s="24"/>
    </row>
    <row r="1913" spans="25:25">
      <c r="Y1913" s="24"/>
    </row>
    <row r="1914" spans="25:25">
      <c r="Y1914" s="24"/>
    </row>
    <row r="1915" spans="25:25">
      <c r="Y1915" s="24"/>
    </row>
    <row r="1916" spans="25:25">
      <c r="Y1916" s="24"/>
    </row>
    <row r="1917" spans="25:25">
      <c r="Y1917" s="24"/>
    </row>
    <row r="1918" spans="25:25">
      <c r="Y1918" s="24"/>
    </row>
    <row r="1919" spans="25:25">
      <c r="Y1919" s="24"/>
    </row>
    <row r="1920" spans="25:25">
      <c r="Y1920" s="24"/>
    </row>
    <row r="1921" spans="25:25">
      <c r="Y1921" s="24"/>
    </row>
    <row r="1922" spans="25:25">
      <c r="Y1922" s="24"/>
    </row>
    <row r="1923" spans="25:25">
      <c r="Y1923" s="24"/>
    </row>
    <row r="1924" spans="25:25">
      <c r="Y1924" s="24"/>
    </row>
    <row r="1925" spans="25:25">
      <c r="Y1925" s="24"/>
    </row>
    <row r="1926" spans="25:25">
      <c r="Y1926" s="24"/>
    </row>
    <row r="1927" spans="25:25">
      <c r="Y1927" s="24"/>
    </row>
    <row r="1928" spans="25:25">
      <c r="Y1928" s="24"/>
    </row>
    <row r="1929" spans="25:25">
      <c r="Y1929" s="24"/>
    </row>
    <row r="1930" spans="25:25">
      <c r="Y1930" s="24"/>
    </row>
    <row r="1931" spans="25:25">
      <c r="Y1931" s="24"/>
    </row>
    <row r="1932" spans="25:25">
      <c r="Y1932" s="24"/>
    </row>
    <row r="1933" spans="25:25">
      <c r="Y1933" s="24"/>
    </row>
    <row r="1934" spans="25:25">
      <c r="Y1934" s="24"/>
    </row>
    <row r="1935" spans="25:25">
      <c r="Y1935" s="24"/>
    </row>
    <row r="1936" spans="25:25">
      <c r="Y1936" s="24"/>
    </row>
    <row r="1937" spans="25:25">
      <c r="Y1937" s="24"/>
    </row>
    <row r="1938" spans="25:25">
      <c r="Y1938" s="24"/>
    </row>
    <row r="1939" spans="25:25">
      <c r="Y1939" s="24"/>
    </row>
    <row r="1940" spans="25:25">
      <c r="Y1940" s="24"/>
    </row>
    <row r="1941" spans="25:25">
      <c r="Y1941" s="24"/>
    </row>
    <row r="1942" spans="25:25">
      <c r="Y1942" s="24"/>
    </row>
    <row r="1943" spans="25:25">
      <c r="Y1943" s="24"/>
    </row>
    <row r="1944" spans="25:25">
      <c r="Y1944" s="24"/>
    </row>
    <row r="1945" spans="25:25">
      <c r="Y1945" s="24"/>
    </row>
    <row r="1946" spans="25:25">
      <c r="Y1946" s="24"/>
    </row>
    <row r="1947" spans="25:25">
      <c r="Y1947" s="24"/>
    </row>
    <row r="1948" spans="25:25">
      <c r="Y1948" s="24"/>
    </row>
    <row r="1949" spans="25:25">
      <c r="Y1949" s="24"/>
    </row>
    <row r="1950" spans="25:25">
      <c r="Y1950" s="24"/>
    </row>
    <row r="1951" spans="25:25">
      <c r="Y1951" s="24"/>
    </row>
    <row r="1952" spans="25:25">
      <c r="Y1952" s="24"/>
    </row>
    <row r="1953" spans="25:25">
      <c r="Y1953" s="24"/>
    </row>
    <row r="1954" spans="25:25">
      <c r="Y1954" s="24"/>
    </row>
    <row r="1955" spans="25:25">
      <c r="Y1955" s="24"/>
    </row>
    <row r="1956" spans="25:25">
      <c r="Y1956" s="24"/>
    </row>
    <row r="1957" spans="25:25">
      <c r="Y1957" s="24"/>
    </row>
    <row r="1958" spans="25:25">
      <c r="Y1958" s="24"/>
    </row>
    <row r="1959" spans="25:25">
      <c r="Y1959" s="24"/>
    </row>
    <row r="1960" spans="25:25">
      <c r="Y1960" s="24"/>
    </row>
    <row r="1961" spans="25:25">
      <c r="Y1961" s="24"/>
    </row>
    <row r="1962" spans="25:25">
      <c r="Y1962" s="24"/>
    </row>
    <row r="1963" spans="25:25">
      <c r="Y1963" s="24"/>
    </row>
    <row r="1964" spans="25:25">
      <c r="Y1964" s="24"/>
    </row>
    <row r="1965" spans="25:25">
      <c r="Y1965" s="24"/>
    </row>
    <row r="1966" spans="25:25">
      <c r="Y1966" s="24"/>
    </row>
    <row r="1967" spans="25:25">
      <c r="Y1967" s="24"/>
    </row>
    <row r="1968" spans="25:25">
      <c r="Y1968" s="24"/>
    </row>
    <row r="1969" spans="25:25">
      <c r="Y1969" s="24"/>
    </row>
    <row r="1970" spans="25:25">
      <c r="Y1970" s="24"/>
    </row>
    <row r="1971" spans="25:25">
      <c r="Y1971" s="24"/>
    </row>
    <row r="1972" spans="25:25">
      <c r="Y1972" s="24"/>
    </row>
    <row r="1973" spans="25:25">
      <c r="Y1973" s="24"/>
    </row>
    <row r="1974" spans="25:25">
      <c r="Y1974" s="24"/>
    </row>
    <row r="1975" spans="25:25">
      <c r="Y1975" s="24"/>
    </row>
    <row r="1976" spans="25:25">
      <c r="Y1976" s="24"/>
    </row>
    <row r="1977" spans="25:25">
      <c r="Y1977" s="24"/>
    </row>
    <row r="1978" spans="25:25">
      <c r="Y1978" s="24"/>
    </row>
    <row r="1979" spans="25:25">
      <c r="Y1979" s="24"/>
    </row>
    <row r="1980" spans="25:25">
      <c r="Y1980" s="24"/>
    </row>
    <row r="1981" spans="25:25">
      <c r="Y1981" s="24"/>
    </row>
    <row r="1982" spans="25:25">
      <c r="Y1982" s="24"/>
    </row>
    <row r="1983" spans="25:25">
      <c r="Y1983" s="24"/>
    </row>
    <row r="1984" spans="25:25">
      <c r="Y1984" s="24"/>
    </row>
    <row r="1985" spans="25:25">
      <c r="Y1985" s="24"/>
    </row>
    <row r="1986" spans="25:25">
      <c r="Y1986" s="24"/>
    </row>
    <row r="1987" spans="25:25">
      <c r="Y1987" s="24"/>
    </row>
    <row r="1988" spans="25:25">
      <c r="Y1988" s="24"/>
    </row>
    <row r="1989" spans="25:25">
      <c r="Y1989" s="24"/>
    </row>
    <row r="1990" spans="25:25">
      <c r="Y1990" s="24"/>
    </row>
    <row r="1991" spans="25:25">
      <c r="Y1991" s="24"/>
    </row>
    <row r="1992" spans="25:25">
      <c r="Y1992" s="24"/>
    </row>
    <row r="1993" spans="25:25">
      <c r="Y1993" s="24"/>
    </row>
    <row r="1994" spans="25:25">
      <c r="Y1994" s="24"/>
    </row>
    <row r="1995" spans="25:25">
      <c r="Y1995" s="24"/>
    </row>
    <row r="1996" spans="25:25">
      <c r="Y1996" s="24"/>
    </row>
    <row r="1997" spans="25:25">
      <c r="Y1997" s="24"/>
    </row>
    <row r="1998" spans="25:25">
      <c r="Y1998" s="24"/>
    </row>
    <row r="1999" spans="25:25">
      <c r="Y1999" s="24"/>
    </row>
    <row r="2000" spans="25:25">
      <c r="Y2000" s="24"/>
    </row>
    <row r="2001" spans="25:25">
      <c r="Y2001" s="24"/>
    </row>
    <row r="2002" spans="25:25">
      <c r="Y2002" s="24"/>
    </row>
    <row r="2003" spans="25:25">
      <c r="Y2003" s="24"/>
    </row>
    <row r="2004" spans="25:25">
      <c r="Y2004" s="24"/>
    </row>
    <row r="2005" spans="25:25">
      <c r="Y2005" s="24"/>
    </row>
    <row r="2006" spans="25:25">
      <c r="Y2006" s="24"/>
    </row>
    <row r="2007" spans="25:25">
      <c r="Y2007" s="24"/>
    </row>
    <row r="2008" spans="25:25">
      <c r="Y2008" s="24"/>
    </row>
    <row r="2009" spans="25:25">
      <c r="Y2009" s="24"/>
    </row>
    <row r="2010" spans="25:25">
      <c r="Y2010" s="24"/>
    </row>
    <row r="2011" spans="25:25">
      <c r="Y2011" s="8"/>
    </row>
    <row r="2012" spans="25:25">
      <c r="Y2012" s="8"/>
    </row>
    <row r="2013" spans="25:25">
      <c r="Y2013" s="8"/>
    </row>
    <row r="2014" spans="25:25">
      <c r="Y2014" s="8"/>
    </row>
    <row r="2015" spans="25:25">
      <c r="Y2015" s="8"/>
    </row>
    <row r="2016" spans="25:25">
      <c r="Y2016" s="8"/>
    </row>
    <row r="2017" spans="25:25">
      <c r="Y2017" s="8"/>
    </row>
    <row r="2018" spans="25:25">
      <c r="Y2018" s="8"/>
    </row>
    <row r="2019" spans="25:25">
      <c r="Y2019" s="8"/>
    </row>
    <row r="2020" spans="25:25">
      <c r="Y2020" s="8"/>
    </row>
    <row r="2021" spans="25:25">
      <c r="Y2021" s="8"/>
    </row>
    <row r="2022" spans="25:25">
      <c r="Y2022" s="8"/>
    </row>
    <row r="2023" spans="25:25">
      <c r="Y2023" s="8"/>
    </row>
    <row r="2024" spans="25:25">
      <c r="Y2024" s="8"/>
    </row>
    <row r="2025" spans="25:25">
      <c r="Y2025" s="8"/>
    </row>
    <row r="2026" spans="25:25">
      <c r="Y2026" s="8"/>
    </row>
    <row r="2027" spans="25:25">
      <c r="Y2027" s="8"/>
    </row>
    <row r="2028" spans="25:25">
      <c r="Y2028" s="8"/>
    </row>
    <row r="2029" spans="25:25">
      <c r="Y2029" s="8"/>
    </row>
    <row r="2030" spans="25:25">
      <c r="Y2030" s="8"/>
    </row>
    <row r="2031" spans="25:25">
      <c r="Y2031" s="8"/>
    </row>
    <row r="2032" spans="25:25">
      <c r="Y2032" s="8"/>
    </row>
    <row r="2033" spans="25:25">
      <c r="Y2033" s="8"/>
    </row>
    <row r="2034" spans="25:25">
      <c r="Y2034" s="8"/>
    </row>
    <row r="2035" spans="25:25">
      <c r="Y2035" s="8"/>
    </row>
  </sheetData>
  <sheetProtection password="9213" sheet="1" objects="1" scenarios="1" formatCells="0" formatColumns="0" formatRows="0"/>
  <mergeCells count="8">
    <mergeCell ref="L8:M8"/>
    <mergeCell ref="L10:M10"/>
    <mergeCell ref="A3:D3"/>
    <mergeCell ref="A5:C5"/>
    <mergeCell ref="F5:H5"/>
    <mergeCell ref="L5:M5"/>
    <mergeCell ref="L6:M6"/>
    <mergeCell ref="L7:M7"/>
  </mergeCells>
  <dataValidations xWindow="83" yWindow="401" count="13">
    <dataValidation type="decimal" operator="greaterThan" showInputMessage="1" showErrorMessage="1" errorTitle="Error" error="Initial must be greater than 0" promptTitle="Initial spot rate" prompt="Starting point" sqref="D6">
      <formula1>0</formula1>
    </dataValidation>
    <dataValidation type="decimal" showInputMessage="1" showErrorMessage="1" errorTitle="Error" error="Keep value between 1 and 3. _x000a__x000a_Default is 2" promptTitle="Multiplier" prompt="Default 2 - &quot;double down&quot; on losing trade" sqref="J6:K6 K7:K9">
      <formula1>1</formula1>
      <formula2>3</formula2>
    </dataValidation>
    <dataValidation type="decimal" showInputMessage="1" showErrorMessage="1" errorTitle="Error" error="Keep value between  0 and 10" promptTitle="Average spread in pips" prompt="Keep value between  0 and 10" sqref="D7">
      <formula1>0</formula1>
      <formula2>10</formula2>
    </dataValidation>
    <dataValidation type="decimal" showInputMessage="1" showErrorMessage="1" errorTitle="Error" error="Keep between 1 and 200" promptTitle="Trade indicator - 15 Day moving average " prompt="This is the trade entry signal. When the price deviates from 15 day moving average by more than this amount, a buy/sell is generated. Default 10 pips. Keep between 1 and 200." sqref="J7">
      <formula1>1</formula1>
      <formula2>200</formula2>
    </dataValidation>
    <dataValidation type="decimal" operator="greaterThan" showInputMessage="1" showErrorMessage="1" errorTitle="Error" error="Lots should be greater than zero" promptTitle="Lots" prompt="Number of lots used on each trade" sqref="D8">
      <formula1>0</formula1>
      <formula2>0</formula2>
    </dataValidation>
    <dataValidation type="decimal" allowBlank="1" showInputMessage="1" showErrorMessage="1" errorTitle="Error" error="Use a value between 0 and 400. Recommend between 0 and 40." promptTitle="Take profit indicator in pips" prompt="When the floating P&amp;L on open trades are greater than this_x000a_value, the positions are closed.  Using 0 pips means the trades are closed as soon as the &quot;entire system&quot; becomes profitable. " sqref="J8">
      <formula1>0</formula1>
      <formula2>400</formula2>
    </dataValidation>
    <dataValidation type="decimal" showInputMessage="1" errorTitle="Error" error="Value between 0 and 400. Recommend 10 pips." promptTitle="Virtual stop loss in pips" prompt="When the floating loss is less than this value, it's treated as a losing trade. More lots added according to the multiplier. Recommended 30-75 pips." sqref="J9">
      <formula1>0</formula1>
      <formula2>400</formula2>
    </dataValidation>
    <dataValidation type="decimal" showInputMessage="1" showErrorMessage="1" errorTitle="Error" error="Volatility should be between 0.1 and 2" promptTitle="Volatility parameter" prompt="Values below 1 create less volatility, greater than 1 increase it. Use 1 for &quot;average&quot; volatility." sqref="D10">
      <formula1>0.1</formula1>
      <formula2>2</formula2>
    </dataValidation>
    <dataValidation type="decimal" operator="greaterThanOrEqual" allowBlank="1" showInputMessage="1" promptTitle="Account starting balance" prompt="Starting balance in $. Used only for display, doesn't alter calculations." sqref="J10">
      <formula1>0</formula1>
      <formula2>0</formula2>
    </dataValidation>
    <dataValidation type="decimal" showInputMessage="1" showErrorMessage="1" errorTitle="Error" error="Chose a value between -0.25 and +0.25" promptTitle="Bullishness" prompt="Trend &quot;drift&quot; parameter. Use 0 for neutral range bound trading. Use -0.25 for strong bear trend, +.25 for bullish trend." sqref="D11">
      <formula1>-0.25</formula1>
      <formula2>0.25</formula2>
    </dataValidation>
    <dataValidation type="decimal" allowBlank="1" showInputMessage="1" showErrorMessage="1" errorTitle="Error" error="Between 0 and 1000%" promptTitle="Drawdown limit %" prompt="Incremental limit as % of realized equity. Set to 0 for no limit." sqref="J11">
      <formula1>0</formula1>
      <formula2>10</formula2>
    </dataValidation>
    <dataValidation type="decimal" allowBlank="1" showInputMessage="1" showErrorMessage="1" promptTitle="Bullishness" prompt="Trend &quot;drift&quot; parameter. Use 0 for neutral range bound_x000a_trading. Use -0.25 for strong bear trend, +.25 for bullish trend." sqref="D12">
      <formula1>-0.25</formula1>
      <formula2>0.25</formula2>
    </dataValidation>
    <dataValidation type="list" operator="equal" showInputMessage="1" showErrorMessage="1" error="Use value between 0 and 500%" promptTitle="Trade direction" prompt="Choose long/short for trading in both directions, choose_x000a_long for buying, or short for selling only." sqref="J12">
      <formula1>"Long/Short,Long only,Short only"</formula1>
      <formula2>0</formula2>
    </dataValidation>
  </dataValidations>
  <hyperlinks>
    <hyperlink ref="O1" r:id="rId1"/>
  </hyperlinks>
  <pageMargins left="0.78749999999999998" right="0.78749999999999998" top="1.0249999999999999" bottom="1.0249999999999999" header="0.78749999999999998" footer="0.78749999999999998"/>
  <pageSetup paperSize="9" orientation="portrait" useFirstPageNumber="1"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9"/>
  <sheetViews>
    <sheetView workbookViewId="0">
      <selection activeCell="B11" sqref="B11"/>
    </sheetView>
  </sheetViews>
  <sheetFormatPr defaultColWidth="11.5703125" defaultRowHeight="12.75"/>
  <cols>
    <col min="1" max="1" width="42.7109375" style="4" bestFit="1" customWidth="1"/>
    <col min="2" max="2" width="20.28515625" style="4" customWidth="1"/>
    <col min="3" max="16384" width="11.5703125" style="4"/>
  </cols>
  <sheetData>
    <row r="1" spans="1:2">
      <c r="A1" s="3" t="s">
        <v>44</v>
      </c>
      <c r="B1" s="3"/>
    </row>
    <row r="2" spans="1:2">
      <c r="A2" s="3"/>
      <c r="B2" s="3"/>
    </row>
    <row r="3" spans="1:2">
      <c r="A3" s="3" t="s">
        <v>45</v>
      </c>
      <c r="B3" s="46">
        <v>1</v>
      </c>
    </row>
    <row r="4" spans="1:2">
      <c r="A4" s="3" t="s">
        <v>53</v>
      </c>
      <c r="B4" s="46">
        <v>32</v>
      </c>
    </row>
    <row r="5" spans="1:2">
      <c r="A5" s="3" t="s">
        <v>14</v>
      </c>
      <c r="B5" s="46">
        <v>40</v>
      </c>
    </row>
    <row r="6" spans="1:2">
      <c r="A6" s="3"/>
      <c r="B6" s="3"/>
    </row>
    <row r="7" spans="1:2">
      <c r="A7" s="47" t="s">
        <v>54</v>
      </c>
      <c r="B7" s="47">
        <f>IFERROR(ROUNDDOWN(LOG(B4,2)+1,0),0)</f>
        <v>6</v>
      </c>
    </row>
    <row r="8" spans="1:2">
      <c r="A8" s="47" t="s">
        <v>55</v>
      </c>
      <c r="B8" s="48">
        <f>B5*(POWER(2,B7)-1)</f>
        <v>2520</v>
      </c>
    </row>
    <row r="9" spans="1:2">
      <c r="A9" s="3"/>
      <c r="B9" s="3"/>
    </row>
  </sheetData>
  <sheetProtection password="9213" sheet="1" objects="1" scenarios="1"/>
  <pageMargins left="0.78749999999999998" right="0.78749999999999998" top="1.0249999999999999" bottom="1.0249999999999999" header="0.78749999999999998" footer="0.78749999999999998"/>
  <pageSetup paperSize="9"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RowHeight="12.75"/>
  <cols>
    <col min="1" max="1" width="176.42578125" style="4" customWidth="1"/>
    <col min="2" max="16384" width="9.140625" style="4"/>
  </cols>
  <sheetData>
    <row r="1" spans="1:1" ht="27">
      <c r="A1" s="43" t="s">
        <v>50</v>
      </c>
    </row>
    <row r="2" spans="1:1" ht="255">
      <c r="A2" s="44" t="s">
        <v>51</v>
      </c>
    </row>
    <row r="3" spans="1:1" ht="20.25">
      <c r="A3" s="45" t="s">
        <v>52</v>
      </c>
    </row>
  </sheetData>
  <sheetProtection password="9213"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Martingale</vt:lpstr>
      <vt:lpstr>Lot size calculator</vt:lpstr>
      <vt:lpstr>Disclaimer</vt:lpstr>
      <vt:lpst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2013-12-04T19:05:18Z</dcterms:created>
  <dcterms:modified xsi:type="dcterms:W3CDTF">2018-02-12T14:15:52Z</dcterms:modified>
</cp:coreProperties>
</file>