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240" yWindow="30" windowWidth="22995" windowHeight="11070"/>
  </bookViews>
  <sheets>
    <sheet name="pyramid trade" sheetId="2" r:id="rId1"/>
    <sheet name="data" sheetId="4" state="hidden" r:id="rId2"/>
    <sheet name="Disclaimer" sheetId="5" r:id="rId3"/>
  </sheets>
  <definedNames>
    <definedName name="rLotsize">'pyramid trade'!$B$11</definedName>
    <definedName name="rPipsize">'pyramid trade'!$B$12</definedName>
    <definedName name="rSide">data!$L$43:$L$44</definedName>
  </definedNames>
  <calcPr calcId="145621"/>
</workbook>
</file>

<file path=xl/calcChain.xml><?xml version="1.0" encoding="utf-8"?>
<calcChain xmlns="http://schemas.openxmlformats.org/spreadsheetml/2006/main">
  <c r="M1" i="4" l="1"/>
  <c r="A45" i="4" l="1"/>
  <c r="A44" i="4"/>
  <c r="A43" i="4"/>
  <c r="A42" i="4"/>
  <c r="A41" i="4"/>
  <c r="A40" i="4"/>
  <c r="A39" i="4"/>
  <c r="A38" i="4"/>
  <c r="A37" i="4"/>
  <c r="A36" i="4"/>
  <c r="A35" i="4"/>
  <c r="A34" i="4"/>
  <c r="A33" i="4"/>
  <c r="A32" i="4"/>
  <c r="A31" i="4"/>
  <c r="A30" i="4"/>
  <c r="A29" i="4"/>
  <c r="A28" i="4"/>
  <c r="A27" i="4"/>
  <c r="A26" i="4"/>
  <c r="A25" i="4"/>
  <c r="A24" i="4"/>
  <c r="A23" i="4"/>
  <c r="A22" i="4"/>
  <c r="A21" i="4"/>
  <c r="A20" i="4"/>
  <c r="A19" i="4"/>
  <c r="A18" i="4"/>
  <c r="A17" i="4"/>
  <c r="A16" i="4"/>
  <c r="A15" i="4"/>
  <c r="A14" i="4"/>
  <c r="A13" i="4"/>
  <c r="A12" i="4"/>
  <c r="A11" i="4"/>
  <c r="A10" i="4"/>
  <c r="A9" i="4"/>
  <c r="A8" i="4"/>
  <c r="A7" i="4"/>
  <c r="A6" i="4"/>
  <c r="A5" i="4"/>
  <c r="A4" i="4"/>
  <c r="A3" i="4"/>
  <c r="B3" i="4" s="1"/>
  <c r="J2" i="4"/>
  <c r="H2" i="4"/>
  <c r="D2" i="4"/>
  <c r="E2" i="4" s="1"/>
  <c r="B2" i="4"/>
  <c r="A2" i="4"/>
  <c r="B1" i="4"/>
  <c r="B4" i="4" l="1"/>
  <c r="B5" i="4" s="1"/>
  <c r="B6" i="4" s="1"/>
  <c r="B7" i="4" s="1"/>
  <c r="B8" i="4" s="1"/>
  <c r="B9" i="4" s="1"/>
  <c r="B10" i="4" s="1"/>
  <c r="B11" i="4" s="1"/>
  <c r="B12" i="4" s="1"/>
  <c r="B13" i="4" s="1"/>
  <c r="B14" i="4" s="1"/>
  <c r="B15" i="4" s="1"/>
  <c r="B16" i="4" s="1"/>
  <c r="B17" i="4" s="1"/>
  <c r="B18" i="4" s="1"/>
  <c r="B19" i="4" s="1"/>
  <c r="B20" i="4" s="1"/>
  <c r="B21" i="4" s="1"/>
  <c r="B22" i="4" s="1"/>
  <c r="B23" i="4" s="1"/>
  <c r="B24" i="4" s="1"/>
  <c r="B25" i="4" s="1"/>
  <c r="B26" i="4" s="1"/>
  <c r="B27" i="4" s="1"/>
  <c r="B28" i="4" s="1"/>
  <c r="B29" i="4" s="1"/>
  <c r="B30" i="4" s="1"/>
  <c r="B31" i="4" s="1"/>
  <c r="B32" i="4" s="1"/>
  <c r="B33" i="4" s="1"/>
  <c r="B34" i="4" s="1"/>
  <c r="B35" i="4" s="1"/>
  <c r="B36" i="4" s="1"/>
  <c r="B37" i="4" s="1"/>
  <c r="B38" i="4" s="1"/>
  <c r="B39" i="4" s="1"/>
  <c r="B40" i="4" s="1"/>
  <c r="B41" i="4" s="1"/>
  <c r="B42" i="4" s="1"/>
  <c r="B43" i="4" s="1"/>
  <c r="B44" i="4" s="1"/>
  <c r="B45" i="4" s="1"/>
  <c r="I2" i="4"/>
  <c r="C2" i="4"/>
  <c r="D1" i="4"/>
  <c r="F2" i="4" l="1"/>
  <c r="G2" i="4" s="1"/>
  <c r="C3" i="4"/>
  <c r="F3" i="4" s="1"/>
  <c r="C4" i="4" l="1"/>
  <c r="F4" i="4" s="1"/>
  <c r="G3" i="4"/>
  <c r="D3" i="4"/>
  <c r="C5" i="4" l="1"/>
  <c r="F5" i="4" s="1"/>
  <c r="D4" i="4"/>
  <c r="G4" i="4"/>
  <c r="E3" i="4"/>
  <c r="H3" i="4"/>
  <c r="C6" i="4" l="1"/>
  <c r="F6" i="4" s="1"/>
  <c r="I3" i="4"/>
  <c r="J3" i="4" s="1"/>
  <c r="G5" i="4"/>
  <c r="D5" i="4"/>
  <c r="E4" i="4"/>
  <c r="H4" i="4"/>
  <c r="C7" i="4" l="1"/>
  <c r="F7" i="4" s="1"/>
  <c r="I4" i="4"/>
  <c r="J4" i="4" s="1"/>
  <c r="E5" i="4"/>
  <c r="H5" i="4"/>
  <c r="D6" i="4"/>
  <c r="G6" i="4"/>
  <c r="C8" i="4" l="1"/>
  <c r="F8" i="4" s="1"/>
  <c r="I5" i="4"/>
  <c r="J5" i="4" s="1"/>
  <c r="G7" i="4"/>
  <c r="D7" i="4"/>
  <c r="E6" i="4"/>
  <c r="H6" i="4"/>
  <c r="C9" i="4" l="1"/>
  <c r="F9" i="4" s="1"/>
  <c r="I6" i="4"/>
  <c r="J6" i="4" s="1"/>
  <c r="D8" i="4"/>
  <c r="G8" i="4"/>
  <c r="E7" i="4"/>
  <c r="H7" i="4"/>
  <c r="C10" i="4" l="1"/>
  <c r="F10" i="4" s="1"/>
  <c r="G9" i="4"/>
  <c r="D9" i="4"/>
  <c r="I7" i="4"/>
  <c r="J7" i="4" s="1"/>
  <c r="E8" i="4"/>
  <c r="I8" i="4" s="1"/>
  <c r="H8" i="4"/>
  <c r="J8" i="4" l="1"/>
  <c r="C11" i="4"/>
  <c r="F11" i="4" s="1"/>
  <c r="D10" i="4"/>
  <c r="G10" i="4"/>
  <c r="H9" i="4"/>
  <c r="E9" i="4"/>
  <c r="I9" i="4" s="1"/>
  <c r="J9" i="4" l="1"/>
  <c r="C12" i="4"/>
  <c r="F12" i="4" s="1"/>
  <c r="D11" i="4"/>
  <c r="G11" i="4"/>
  <c r="E10" i="4"/>
  <c r="I10" i="4" s="1"/>
  <c r="H10" i="4"/>
  <c r="J10" i="4" l="1"/>
  <c r="C13" i="4"/>
  <c r="F13" i="4" s="1"/>
  <c r="G12" i="4"/>
  <c r="D12" i="4"/>
  <c r="E11" i="4"/>
  <c r="I11" i="4" s="1"/>
  <c r="H11" i="4"/>
  <c r="J11" i="4" l="1"/>
  <c r="C14" i="4"/>
  <c r="F14" i="4" s="1"/>
  <c r="G13" i="4"/>
  <c r="D13" i="4"/>
  <c r="H12" i="4"/>
  <c r="E12" i="4"/>
  <c r="I12" i="4" s="1"/>
  <c r="J12" i="4" l="1"/>
  <c r="C15" i="4"/>
  <c r="F15" i="4" s="1"/>
  <c r="D14" i="4"/>
  <c r="G14" i="4"/>
  <c r="H13" i="4"/>
  <c r="E13" i="4"/>
  <c r="I13" i="4" s="1"/>
  <c r="J13" i="4" l="1"/>
  <c r="C16" i="4"/>
  <c r="F16" i="4" s="1"/>
  <c r="G15" i="4"/>
  <c r="D15" i="4"/>
  <c r="H14" i="4"/>
  <c r="E14" i="4"/>
  <c r="I14" i="4" s="1"/>
  <c r="J14" i="4" l="1"/>
  <c r="C17" i="4"/>
  <c r="F17" i="4" s="1"/>
  <c r="D16" i="4"/>
  <c r="G16" i="4"/>
  <c r="H15" i="4"/>
  <c r="E15" i="4"/>
  <c r="I15" i="4" s="1"/>
  <c r="J15" i="4" l="1"/>
  <c r="C18" i="4"/>
  <c r="F18" i="4" s="1"/>
  <c r="G17" i="4"/>
  <c r="D17" i="4"/>
  <c r="H16" i="4"/>
  <c r="E16" i="4"/>
  <c r="I16" i="4" s="1"/>
  <c r="J16" i="4" l="1"/>
  <c r="C19" i="4"/>
  <c r="F19" i="4" s="1"/>
  <c r="D18" i="4"/>
  <c r="G18" i="4"/>
  <c r="H17" i="4"/>
  <c r="E17" i="4"/>
  <c r="I17" i="4" s="1"/>
  <c r="J17" i="4" l="1"/>
  <c r="C20" i="4"/>
  <c r="F20" i="4" s="1"/>
  <c r="G19" i="4"/>
  <c r="D19" i="4"/>
  <c r="H18" i="4"/>
  <c r="E18" i="4"/>
  <c r="I18" i="4" s="1"/>
  <c r="J18" i="4" l="1"/>
  <c r="C21" i="4"/>
  <c r="F21" i="4" s="1"/>
  <c r="D20" i="4"/>
  <c r="G20" i="4"/>
  <c r="H19" i="4"/>
  <c r="E19" i="4"/>
  <c r="I19" i="4" s="1"/>
  <c r="J19" i="4" l="1"/>
  <c r="C22" i="4"/>
  <c r="F22" i="4" s="1"/>
  <c r="G21" i="4"/>
  <c r="D21" i="4"/>
  <c r="H20" i="4"/>
  <c r="E20" i="4"/>
  <c r="I20" i="4" s="1"/>
  <c r="J20" i="4" l="1"/>
  <c r="C23" i="4"/>
  <c r="F23" i="4" s="1"/>
  <c r="D22" i="4"/>
  <c r="G22" i="4"/>
  <c r="E21" i="4"/>
  <c r="I21" i="4" s="1"/>
  <c r="H21" i="4"/>
  <c r="J21" i="4" l="1"/>
  <c r="C24" i="4"/>
  <c r="F24" i="4" s="1"/>
  <c r="G23" i="4"/>
  <c r="D23" i="4"/>
  <c r="H22" i="4"/>
  <c r="E22" i="4"/>
  <c r="I22" i="4" s="1"/>
  <c r="J22" i="4" l="1"/>
  <c r="C25" i="4"/>
  <c r="F25" i="4" s="1"/>
  <c r="D24" i="4"/>
  <c r="G24" i="4"/>
  <c r="E23" i="4"/>
  <c r="I23" i="4" s="1"/>
  <c r="H23" i="4"/>
  <c r="J23" i="4" l="1"/>
  <c r="C26" i="4"/>
  <c r="F26" i="4" s="1"/>
  <c r="G25" i="4"/>
  <c r="D25" i="4"/>
  <c r="H24" i="4"/>
  <c r="E24" i="4"/>
  <c r="I24" i="4" s="1"/>
  <c r="J24" i="4" l="1"/>
  <c r="C27" i="4"/>
  <c r="F27" i="4" s="1"/>
  <c r="D26" i="4"/>
  <c r="G26" i="4"/>
  <c r="E25" i="4"/>
  <c r="I25" i="4" s="1"/>
  <c r="H25" i="4"/>
  <c r="J25" i="4" l="1"/>
  <c r="C28" i="4"/>
  <c r="F28" i="4" s="1"/>
  <c r="G27" i="4"/>
  <c r="D27" i="4"/>
  <c r="H26" i="4"/>
  <c r="E26" i="4"/>
  <c r="I26" i="4" s="1"/>
  <c r="J26" i="4" l="1"/>
  <c r="C29" i="4"/>
  <c r="F29" i="4" s="1"/>
  <c r="D28" i="4"/>
  <c r="G28" i="4"/>
  <c r="E27" i="4"/>
  <c r="I27" i="4" s="1"/>
  <c r="H27" i="4"/>
  <c r="J27" i="4" l="1"/>
  <c r="C30" i="4"/>
  <c r="F30" i="4" s="1"/>
  <c r="H28" i="4"/>
  <c r="E28" i="4"/>
  <c r="I28" i="4" s="1"/>
  <c r="G29" i="4"/>
  <c r="D29" i="4"/>
  <c r="J28" i="4" l="1"/>
  <c r="C31" i="4"/>
  <c r="F31" i="4" s="1"/>
  <c r="D30" i="4"/>
  <c r="G30" i="4"/>
  <c r="E29" i="4"/>
  <c r="I29" i="4" s="1"/>
  <c r="H29" i="4"/>
  <c r="J29" i="4" l="1"/>
  <c r="C32" i="4"/>
  <c r="F32" i="4" s="1"/>
  <c r="H30" i="4"/>
  <c r="E30" i="4"/>
  <c r="I30" i="4" s="1"/>
  <c r="D31" i="4"/>
  <c r="J30" i="4" l="1"/>
  <c r="C33" i="4"/>
  <c r="F33" i="4" s="1"/>
  <c r="G31" i="4"/>
  <c r="E31" i="4"/>
  <c r="I31" i="4" s="1"/>
  <c r="H31" i="4"/>
  <c r="J31" i="4" l="1"/>
  <c r="C34" i="4"/>
  <c r="F34" i="4" s="1"/>
  <c r="G32" i="4"/>
  <c r="D32" i="4"/>
  <c r="H32" i="4" s="1"/>
  <c r="C35" i="4" l="1"/>
  <c r="F35" i="4" s="1"/>
  <c r="D33" i="4"/>
  <c r="H33" i="4" s="1"/>
  <c r="E32" i="4"/>
  <c r="I32" i="4" s="1"/>
  <c r="J32" i="4" s="1"/>
  <c r="G33" i="4"/>
  <c r="C36" i="4" l="1"/>
  <c r="F36" i="4" s="1"/>
  <c r="E33" i="4"/>
  <c r="I33" i="4" s="1"/>
  <c r="J33" i="4" s="1"/>
  <c r="D34" i="4"/>
  <c r="H34" i="4" s="1"/>
  <c r="G34" i="4"/>
  <c r="C37" i="4" l="1"/>
  <c r="F37" i="4" s="1"/>
  <c r="D35" i="4"/>
  <c r="E35" i="4" s="1"/>
  <c r="E34" i="4"/>
  <c r="I34" i="4" s="1"/>
  <c r="J34" i="4" s="1"/>
  <c r="G35" i="4"/>
  <c r="C38" i="4" l="1"/>
  <c r="F38" i="4" s="1"/>
  <c r="I35" i="4"/>
  <c r="H35" i="4"/>
  <c r="D36" i="4"/>
  <c r="E36" i="4" s="1"/>
  <c r="I36" i="4" s="1"/>
  <c r="G36" i="4"/>
  <c r="J35" i="4" l="1"/>
  <c r="C39" i="4"/>
  <c r="F39" i="4" s="1"/>
  <c r="D37" i="4"/>
  <c r="E37" i="4" s="1"/>
  <c r="I37" i="4" s="1"/>
  <c r="H36" i="4"/>
  <c r="J36" i="4" s="1"/>
  <c r="G37" i="4"/>
  <c r="C40" i="4" l="1"/>
  <c r="F40" i="4" s="1"/>
  <c r="H37" i="4"/>
  <c r="J37" i="4" s="1"/>
  <c r="D38" i="4"/>
  <c r="E38" i="4" s="1"/>
  <c r="I38" i="4" s="1"/>
  <c r="G38" i="4"/>
  <c r="C41" i="4" l="1"/>
  <c r="F41" i="4" s="1"/>
  <c r="D39" i="4"/>
  <c r="E39" i="4" s="1"/>
  <c r="I39" i="4" s="1"/>
  <c r="H38" i="4"/>
  <c r="J38" i="4" s="1"/>
  <c r="G39" i="4"/>
  <c r="C42" i="4" l="1"/>
  <c r="F42" i="4" s="1"/>
  <c r="D40" i="4"/>
  <c r="E40" i="4" s="1"/>
  <c r="I40" i="4" s="1"/>
  <c r="H39" i="4"/>
  <c r="J39" i="4" s="1"/>
  <c r="G40" i="4"/>
  <c r="C43" i="4" l="1"/>
  <c r="F43" i="4" s="1"/>
  <c r="D41" i="4"/>
  <c r="E41" i="4" s="1"/>
  <c r="I41" i="4" s="1"/>
  <c r="H40" i="4"/>
  <c r="J40" i="4" s="1"/>
  <c r="G41" i="4"/>
  <c r="C44" i="4" l="1"/>
  <c r="F44" i="4" s="1"/>
  <c r="H41" i="4"/>
  <c r="J41" i="4" s="1"/>
  <c r="D42" i="4"/>
  <c r="G42" i="4"/>
  <c r="C45" i="4" l="1"/>
  <c r="F45" i="4" s="1"/>
  <c r="H42" i="4"/>
  <c r="D43" i="4"/>
  <c r="E43" i="4" s="1"/>
  <c r="E42" i="4"/>
  <c r="I42" i="4" s="1"/>
  <c r="J42" i="4" s="1"/>
  <c r="G43" i="4"/>
  <c r="H43" i="4" l="1"/>
  <c r="I43" i="4"/>
  <c r="G44" i="4"/>
  <c r="D44" i="4"/>
  <c r="E44" i="4" s="1"/>
  <c r="I44" i="4" s="1"/>
  <c r="J43" i="4" l="1"/>
  <c r="G45" i="4"/>
  <c r="D45" i="4"/>
  <c r="H44" i="4"/>
  <c r="J44" i="4" s="1"/>
  <c r="H45" i="4" l="1"/>
  <c r="D13" i="2" s="1"/>
  <c r="E45" i="4"/>
  <c r="I45" i="4" s="1"/>
  <c r="J45" i="4" s="1"/>
  <c r="C14" i="2" s="1"/>
  <c r="C13" i="2" l="1"/>
</calcChain>
</file>

<file path=xl/sharedStrings.xml><?xml version="1.0" encoding="utf-8"?>
<sst xmlns="http://schemas.openxmlformats.org/spreadsheetml/2006/main" count="33" uniqueCount="30">
  <si>
    <t>EURUSD</t>
  </si>
  <si>
    <t>Buy</t>
  </si>
  <si>
    <t>size</t>
  </si>
  <si>
    <t>Pending orders at</t>
  </si>
  <si>
    <t>Order size</t>
  </si>
  <si>
    <t>Exit</t>
  </si>
  <si>
    <t>Stop</t>
  </si>
  <si>
    <t>Profit</t>
  </si>
  <si>
    <t>Symbol</t>
  </si>
  <si>
    <t>Average entry price</t>
  </si>
  <si>
    <t>Volatility</t>
  </si>
  <si>
    <t>Initial price</t>
  </si>
  <si>
    <t>Buy/sell</t>
  </si>
  <si>
    <t>Sell</t>
  </si>
  <si>
    <t>lots</t>
  </si>
  <si>
    <t>pips</t>
  </si>
  <si>
    <t>Final profit $</t>
  </si>
  <si>
    <t>Max drawdown $</t>
  </si>
  <si>
    <t>Find us</t>
  </si>
  <si>
    <t>fb</t>
  </si>
  <si>
    <t>facebook</t>
  </si>
  <si>
    <t>twitter</t>
  </si>
  <si>
    <t>@forexop</t>
  </si>
  <si>
    <t>This software is provided through our website (Forexop.com) for demonstration purposes only. Reproduction is prohibited other than in accordance with the copyright notice, which forms part of these terms and conditions.
Forex, CFDs, options and other leveraged products carry a high degree of risk. They are not suitable for all investors. You should obtain independent financial advice before investing to ensure such products are suitable for your particular circumstances.
This software may describe business strategies, investment ideas, marketing methods and other business advice that, regardless of our own results and experience, may not produce the same results (or any results) for you. 
Forexop.com makes absolutely no guarantee, expressed or implied, that by following the advice or using the software that you will make any money or improve current profits, as there are several factors and variables that come into play regarding any given business.
Primarily, results will depend on the nature of the investment, the market conditions, the experience of the individual, and situations and elements that are beyond your control.
As with any strategy, you assume all risk related to investment and money based on your own discretion and at your own potential expense.
Liability Disclaimer: By using this software, you assume all risks associated with using the advice given, with a full understanding that you, solely, are responsible for anything that may occur as a result of putting this information into action in any way, and regardless of your interpretation of the advice.
Full disclaimer:  http://forexop.com/disclaimer/</t>
  </si>
  <si>
    <t>Disclaimer</t>
  </si>
  <si>
    <t>Stop distance</t>
  </si>
  <si>
    <t>Pyramid trading sheet</t>
  </si>
  <si>
    <t>Lot size</t>
  </si>
  <si>
    <t>Symbol pip size</t>
  </si>
  <si>
    <t>Press F9 to run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</si>
</sst>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18">
    <font>
      <sz val="11"/>
      <color theme="1"/>
      <name val="Calibri"/>
      <family val="2"/>
      <scheme val="minor"/>
    </font>
    <font>
      <sz val="10"/>
      <name val="Arial"/>
      <family val="2"/>
    </font>
    <font>
      <sz val="12"/>
      <color theme="1"/>
      <name val="Calibri"/>
      <family val="2"/>
      <scheme val="minor"/>
    </font>
    <font>
      <b/>
      <sz val="18"/>
      <color indexed="53"/>
      <name val="Arial"/>
      <family val="2"/>
    </font>
    <font>
      <b/>
      <sz val="16"/>
      <color theme="0"/>
      <name val="Calibri"/>
      <family val="2"/>
      <scheme val="minor"/>
    </font>
    <font>
      <b/>
      <sz val="10"/>
      <color indexed="53"/>
      <name val="Arial"/>
      <family val="2"/>
    </font>
    <font>
      <u/>
      <sz val="10"/>
      <color theme="9"/>
      <name val="Arial"/>
      <family val="2"/>
    </font>
    <font>
      <sz val="18"/>
      <color theme="9" tint="-0.249977111117893"/>
      <name val="Calibri"/>
      <family val="2"/>
      <scheme val="minor"/>
    </font>
    <font>
      <b/>
      <sz val="16"/>
      <name val="Arial"/>
      <family val="2"/>
    </font>
    <font>
      <b/>
      <sz val="10"/>
      <name val="Arial"/>
      <family val="2"/>
    </font>
    <font>
      <sz val="22"/>
      <name val="Arial"/>
      <family val="2"/>
    </font>
    <font>
      <sz val="10"/>
      <name val="Mangal"/>
      <family val="2"/>
    </font>
    <font>
      <sz val="10"/>
      <color indexed="8"/>
      <name val="Mangal"/>
      <family val="2"/>
    </font>
    <font>
      <sz val="10"/>
      <color indexed="25"/>
      <name val="Mangal"/>
      <family val="2"/>
    </font>
    <font>
      <sz val="10"/>
      <color indexed="17"/>
      <name val="Mangal"/>
      <family val="2"/>
    </font>
    <font>
      <sz val="10"/>
      <color indexed="10"/>
      <name val="Mangal"/>
      <family val="2"/>
    </font>
    <font>
      <sz val="14"/>
      <color theme="1"/>
      <name val="Calibri"/>
      <family val="2"/>
      <scheme val="minor"/>
    </font>
    <font>
      <b/>
      <sz val="14"/>
      <color theme="1"/>
      <name val="Calibri"/>
      <family val="2"/>
      <scheme val="minor"/>
    </font>
  </fonts>
  <fills count="9">
    <fill>
      <patternFill patternType="none"/>
    </fill>
    <fill>
      <patternFill patternType="gray125"/>
    </fill>
    <fill>
      <patternFill patternType="solid">
        <fgColor theme="1"/>
        <bgColor indexed="64"/>
      </patternFill>
    </fill>
    <fill>
      <patternFill patternType="solid">
        <fgColor indexed="8"/>
        <bgColor indexed="58"/>
      </patternFill>
    </fill>
    <fill>
      <patternFill patternType="solid">
        <fgColor indexed="25"/>
        <bgColor indexed="60"/>
      </patternFill>
    </fill>
    <fill>
      <patternFill patternType="solid">
        <fgColor indexed="11"/>
        <bgColor indexed="57"/>
      </patternFill>
    </fill>
    <fill>
      <patternFill patternType="solid">
        <fgColor theme="4" tint="0.59999389629810485"/>
        <bgColor indexed="64"/>
      </patternFill>
    </fill>
    <fill>
      <patternFill patternType="solid">
        <fgColor theme="6" tint="0.39997558519241921"/>
        <bgColor indexed="64"/>
      </patternFill>
    </fill>
    <fill>
      <patternFill patternType="solid">
        <fgColor theme="3" tint="0.39997558519241921"/>
        <bgColor indexed="64"/>
      </patternFill>
    </fill>
  </fills>
  <borders count="7">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10">
    <xf numFmtId="0" fontId="0" fillId="0" borderId="0"/>
    <xf numFmtId="0" fontId="1" fillId="0" borderId="0"/>
    <xf numFmtId="0" fontId="6" fillId="0" borderId="0" applyNumberFormat="0" applyFill="0" applyBorder="0" applyAlignment="0" applyProtection="0">
      <alignment vertical="top"/>
      <protection locked="0"/>
    </xf>
    <xf numFmtId="0" fontId="1" fillId="0" borderId="0"/>
    <xf numFmtId="0" fontId="11" fillId="4" borderId="0"/>
    <xf numFmtId="0" fontId="11" fillId="5" borderId="0"/>
    <xf numFmtId="0" fontId="12" fillId="0" borderId="0"/>
    <xf numFmtId="0" fontId="13" fillId="0" borderId="0"/>
    <xf numFmtId="0" fontId="14" fillId="0" borderId="0"/>
    <xf numFmtId="0" fontId="15" fillId="0" borderId="0"/>
  </cellStyleXfs>
  <cellXfs count="37">
    <xf numFmtId="0" fontId="0" fillId="0" borderId="0" xfId="0"/>
    <xf numFmtId="0" fontId="0" fillId="2" borderId="0" xfId="0" applyFill="1" applyProtection="1">
      <protection hidden="1"/>
    </xf>
    <xf numFmtId="0" fontId="1" fillId="2" borderId="0" xfId="1" applyFill="1" applyProtection="1">
      <protection hidden="1"/>
    </xf>
    <xf numFmtId="0" fontId="3" fillId="3" borderId="0" xfId="1" applyFont="1" applyFill="1" applyProtection="1">
      <protection hidden="1"/>
    </xf>
    <xf numFmtId="0" fontId="2" fillId="2" borderId="0" xfId="0" applyFont="1" applyFill="1" applyProtection="1">
      <protection hidden="1"/>
    </xf>
    <xf numFmtId="0" fontId="4" fillId="2" borderId="0" xfId="0" applyFont="1" applyFill="1" applyAlignment="1" applyProtection="1">
      <alignment horizontal="right" vertical="center"/>
      <protection hidden="1"/>
    </xf>
    <xf numFmtId="0" fontId="5" fillId="2" borderId="0" xfId="1" applyFont="1" applyFill="1" applyAlignment="1" applyProtection="1">
      <alignment horizontal="right" vertical="center"/>
      <protection hidden="1"/>
    </xf>
    <xf numFmtId="0" fontId="6" fillId="2" borderId="0" xfId="2" applyFill="1" applyAlignment="1" applyProtection="1">
      <alignment vertical="center"/>
      <protection hidden="1"/>
    </xf>
    <xf numFmtId="164" fontId="1" fillId="2" borderId="0" xfId="1" applyNumberFormat="1" applyFill="1" applyProtection="1">
      <protection hidden="1"/>
    </xf>
    <xf numFmtId="0" fontId="1" fillId="2" borderId="0" xfId="1" applyFill="1" applyAlignment="1" applyProtection="1">
      <alignment vertical="center"/>
      <protection hidden="1"/>
    </xf>
    <xf numFmtId="0" fontId="0" fillId="2" borderId="0" xfId="0" applyFill="1" applyAlignment="1" applyProtection="1">
      <alignment vertical="center"/>
      <protection hidden="1"/>
    </xf>
    <xf numFmtId="0" fontId="7" fillId="2" borderId="0" xfId="0" applyFont="1" applyFill="1" applyProtection="1">
      <protection hidden="1"/>
    </xf>
    <xf numFmtId="0" fontId="1" fillId="0" borderId="0" xfId="3" applyProtection="1">
      <protection hidden="1"/>
    </xf>
    <xf numFmtId="0" fontId="8" fillId="0" borderId="0" xfId="3" applyFont="1" applyProtection="1">
      <protection hidden="1"/>
    </xf>
    <xf numFmtId="0" fontId="9" fillId="0" borderId="0" xfId="3" applyFont="1" applyAlignment="1" applyProtection="1">
      <alignment vertical="top" wrapText="1"/>
      <protection hidden="1"/>
    </xf>
    <xf numFmtId="0" fontId="10" fillId="0" borderId="0" xfId="3" applyFont="1" applyProtection="1">
      <protection hidden="1"/>
    </xf>
    <xf numFmtId="0" fontId="0" fillId="0" borderId="0" xfId="0" applyProtection="1">
      <protection hidden="1"/>
    </xf>
    <xf numFmtId="0" fontId="16" fillId="6" borderId="0" xfId="0" applyFont="1" applyFill="1" applyProtection="1">
      <protection hidden="1"/>
    </xf>
    <xf numFmtId="0" fontId="16" fillId="6" borderId="0" xfId="0" applyFont="1" applyFill="1" applyAlignment="1" applyProtection="1">
      <alignment horizontal="right"/>
      <protection hidden="1"/>
    </xf>
    <xf numFmtId="0" fontId="16" fillId="0" borderId="0" xfId="0" applyFont="1" applyProtection="1">
      <protection hidden="1"/>
    </xf>
    <xf numFmtId="0" fontId="0" fillId="6" borderId="0" xfId="0" applyFill="1" applyProtection="1">
      <protection hidden="1"/>
    </xf>
    <xf numFmtId="0" fontId="16" fillId="7" borderId="0" xfId="0" applyFont="1" applyFill="1" applyAlignment="1" applyProtection="1">
      <alignment horizontal="right"/>
      <protection locked="0"/>
    </xf>
    <xf numFmtId="164" fontId="16" fillId="7" borderId="0" xfId="0" applyNumberFormat="1" applyFont="1" applyFill="1" applyAlignment="1" applyProtection="1">
      <alignment horizontal="right"/>
      <protection locked="0"/>
    </xf>
    <xf numFmtId="164" fontId="0" fillId="0" borderId="0" xfId="0" applyNumberFormat="1" applyProtection="1">
      <protection hidden="1"/>
    </xf>
    <xf numFmtId="1" fontId="0" fillId="0" borderId="0" xfId="0" applyNumberFormat="1" applyProtection="1">
      <protection hidden="1"/>
    </xf>
    <xf numFmtId="2" fontId="0" fillId="0" borderId="0" xfId="0" applyNumberFormat="1" applyProtection="1">
      <protection hidden="1"/>
    </xf>
    <xf numFmtId="0" fontId="17" fillId="6" borderId="0" xfId="0" applyFont="1" applyFill="1" applyProtection="1">
      <protection hidden="1"/>
    </xf>
    <xf numFmtId="3" fontId="16" fillId="7" borderId="0" xfId="0" applyNumberFormat="1" applyFont="1" applyFill="1" applyAlignment="1" applyProtection="1">
      <alignment horizontal="right"/>
      <protection locked="0"/>
    </xf>
    <xf numFmtId="3" fontId="16" fillId="7" borderId="0" xfId="0" applyNumberFormat="1" applyFont="1" applyFill="1" applyProtection="1">
      <protection locked="0"/>
    </xf>
    <xf numFmtId="0" fontId="16" fillId="8" borderId="1" xfId="0" applyFont="1" applyFill="1" applyBorder="1" applyProtection="1">
      <protection hidden="1"/>
    </xf>
    <xf numFmtId="3" fontId="16" fillId="8" borderId="2" xfId="0" applyNumberFormat="1" applyFont="1" applyFill="1" applyBorder="1" applyProtection="1">
      <protection hidden="1"/>
    </xf>
    <xf numFmtId="2" fontId="16" fillId="8" borderId="2" xfId="0" applyNumberFormat="1" applyFont="1" applyFill="1" applyBorder="1" applyProtection="1">
      <protection hidden="1"/>
    </xf>
    <xf numFmtId="0" fontId="16" fillId="8" borderId="3" xfId="0" applyFont="1" applyFill="1" applyBorder="1" applyProtection="1">
      <protection hidden="1"/>
    </xf>
    <xf numFmtId="0" fontId="16" fillId="8" borderId="4" xfId="0" applyFont="1" applyFill="1" applyBorder="1" applyProtection="1">
      <protection hidden="1"/>
    </xf>
    <xf numFmtId="3" fontId="16" fillId="8" borderId="5" xfId="0" applyNumberFormat="1" applyFont="1" applyFill="1" applyBorder="1" applyProtection="1">
      <protection hidden="1"/>
    </xf>
    <xf numFmtId="0" fontId="16" fillId="8" borderId="5" xfId="0" applyFont="1" applyFill="1" applyBorder="1" applyProtection="1">
      <protection hidden="1"/>
    </xf>
    <xf numFmtId="0" fontId="16" fillId="8" borderId="6" xfId="0" applyFont="1" applyFill="1" applyBorder="1" applyProtection="1">
      <protection hidden="1"/>
    </xf>
  </cellXfs>
  <cellStyles count="10">
    <cellStyle name="Excel Built-in Normal" xfId="1"/>
    <cellStyle name="Hyperlink" xfId="2" builtinId="8"/>
    <cellStyle name="Normal" xfId="0" builtinId="0"/>
    <cellStyle name="Normal 2" xfId="3"/>
    <cellStyle name="Untitled1" xfId="4"/>
    <cellStyle name="Untitled2" xfId="5"/>
    <cellStyle name="Untitled3" xfId="6"/>
    <cellStyle name="Untitled4" xfId="7"/>
    <cellStyle name="Untitled5" xfId="8"/>
    <cellStyle name="Untitled6"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2"/>
          <c:order val="2"/>
          <c:tx>
            <c:strRef>
              <c:f>data!$J$1</c:f>
              <c:strCache>
                <c:ptCount val="1"/>
                <c:pt idx="0">
                  <c:v>Profit</c:v>
                </c:pt>
              </c:strCache>
            </c:strRef>
          </c:tx>
          <c:spPr>
            <a:solidFill>
              <a:schemeClr val="bg1">
                <a:lumMod val="75000"/>
                <a:alpha val="42000"/>
              </a:schemeClr>
            </a:solidFill>
            <a:ln w="34925">
              <a:noFill/>
            </a:ln>
          </c:spPr>
          <c:invertIfNegative val="0"/>
          <c:dPt>
            <c:idx val="13"/>
            <c:invertIfNegative val="0"/>
            <c:bubble3D val="0"/>
            <c:spPr>
              <a:solidFill>
                <a:schemeClr val="bg1">
                  <a:lumMod val="75000"/>
                  <a:alpha val="42000"/>
                </a:schemeClr>
              </a:solidFill>
              <a:ln>
                <a:noFill/>
              </a:ln>
            </c:spPr>
          </c:dPt>
          <c:val>
            <c:numRef>
              <c:f>data!$J$2:$J$45</c:f>
              <c:numCache>
                <c:formatCode>0</c:formatCode>
                <c:ptCount val="44"/>
                <c:pt idx="0">
                  <c:v>0</c:v>
                </c:pt>
                <c:pt idx="1">
                  <c:v>-167.9999999999948</c:v>
                </c:pt>
                <c:pt idx="2">
                  <c:v>-167.9999999999948</c:v>
                </c:pt>
                <c:pt idx="3">
                  <c:v>-167.9999999999948</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numCache>
            </c:numRef>
          </c:val>
        </c:ser>
        <c:dLbls>
          <c:showLegendKey val="0"/>
          <c:showVal val="0"/>
          <c:showCatName val="0"/>
          <c:showSerName val="0"/>
          <c:showPercent val="0"/>
          <c:showBubbleSize val="0"/>
        </c:dLbls>
        <c:gapWidth val="0"/>
        <c:axId val="197624832"/>
        <c:axId val="177621248"/>
      </c:barChart>
      <c:lineChart>
        <c:grouping val="standard"/>
        <c:varyColors val="0"/>
        <c:ser>
          <c:idx val="0"/>
          <c:order val="0"/>
          <c:tx>
            <c:strRef>
              <c:f>data!$B$1</c:f>
              <c:strCache>
                <c:ptCount val="1"/>
                <c:pt idx="0">
                  <c:v>EURUSD Price</c:v>
                </c:pt>
              </c:strCache>
            </c:strRef>
          </c:tx>
          <c:marker>
            <c:symbol val="none"/>
          </c:marker>
          <c:val>
            <c:numRef>
              <c:f>data!$B$2:$B$45</c:f>
              <c:numCache>
                <c:formatCode>0.0000</c:formatCode>
                <c:ptCount val="44"/>
                <c:pt idx="0">
                  <c:v>1.1000000000000001</c:v>
                </c:pt>
                <c:pt idx="1">
                  <c:v>1.1044</c:v>
                </c:pt>
                <c:pt idx="2">
                  <c:v>1.1044</c:v>
                </c:pt>
                <c:pt idx="3">
                  <c:v>1.0978000000000001</c:v>
                </c:pt>
                <c:pt idx="4">
                  <c:v>1.0978000000000001</c:v>
                </c:pt>
                <c:pt idx="5">
                  <c:v>1.0934000000000001</c:v>
                </c:pt>
                <c:pt idx="6">
                  <c:v>1.0890000000000002</c:v>
                </c:pt>
                <c:pt idx="7">
                  <c:v>1.0978000000000001</c:v>
                </c:pt>
                <c:pt idx="8">
                  <c:v>1.1022000000000001</c:v>
                </c:pt>
                <c:pt idx="9">
                  <c:v>1.1088</c:v>
                </c:pt>
                <c:pt idx="10">
                  <c:v>1.1000000000000001</c:v>
                </c:pt>
                <c:pt idx="11">
                  <c:v>1.1022000000000001</c:v>
                </c:pt>
                <c:pt idx="12">
                  <c:v>1.1088</c:v>
                </c:pt>
                <c:pt idx="13">
                  <c:v>1.1022000000000001</c:v>
                </c:pt>
                <c:pt idx="14">
                  <c:v>1.1000000000000001</c:v>
                </c:pt>
                <c:pt idx="15">
                  <c:v>1.1000000000000001</c:v>
                </c:pt>
                <c:pt idx="16">
                  <c:v>1.1066</c:v>
                </c:pt>
                <c:pt idx="17">
                  <c:v>1.0978000000000001</c:v>
                </c:pt>
                <c:pt idx="18">
                  <c:v>1.1000000000000001</c:v>
                </c:pt>
                <c:pt idx="19">
                  <c:v>1.0956000000000001</c:v>
                </c:pt>
                <c:pt idx="20">
                  <c:v>1.0912000000000002</c:v>
                </c:pt>
                <c:pt idx="21">
                  <c:v>1.0912000000000002</c:v>
                </c:pt>
                <c:pt idx="22">
                  <c:v>1.0824000000000003</c:v>
                </c:pt>
                <c:pt idx="23">
                  <c:v>1.0824000000000003</c:v>
                </c:pt>
                <c:pt idx="24">
                  <c:v>1.0802000000000003</c:v>
                </c:pt>
                <c:pt idx="25">
                  <c:v>1.0802000000000003</c:v>
                </c:pt>
                <c:pt idx="26">
                  <c:v>1.0890000000000002</c:v>
                </c:pt>
                <c:pt idx="27">
                  <c:v>1.0956000000000001</c:v>
                </c:pt>
                <c:pt idx="28">
                  <c:v>1.1044</c:v>
                </c:pt>
                <c:pt idx="29">
                  <c:v>1.1044</c:v>
                </c:pt>
                <c:pt idx="30">
                  <c:v>1.1022000000000001</c:v>
                </c:pt>
                <c:pt idx="31">
                  <c:v>1.0934000000000001</c:v>
                </c:pt>
                <c:pt idx="32">
                  <c:v>1.0934000000000001</c:v>
                </c:pt>
                <c:pt idx="33">
                  <c:v>1.1000000000000001</c:v>
                </c:pt>
                <c:pt idx="34">
                  <c:v>1.0956000000000001</c:v>
                </c:pt>
                <c:pt idx="35">
                  <c:v>1.1044</c:v>
                </c:pt>
                <c:pt idx="36">
                  <c:v>1.1022000000000001</c:v>
                </c:pt>
                <c:pt idx="37">
                  <c:v>1.1066</c:v>
                </c:pt>
                <c:pt idx="38">
                  <c:v>1.111</c:v>
                </c:pt>
                <c:pt idx="39">
                  <c:v>1.1153999999999999</c:v>
                </c:pt>
                <c:pt idx="40">
                  <c:v>1.1066</c:v>
                </c:pt>
                <c:pt idx="41">
                  <c:v>1.1000000000000001</c:v>
                </c:pt>
                <c:pt idx="42">
                  <c:v>1.0912000000000002</c:v>
                </c:pt>
                <c:pt idx="43">
                  <c:v>1.0912000000000002</c:v>
                </c:pt>
              </c:numCache>
            </c:numRef>
          </c:val>
          <c:smooth val="0"/>
        </c:ser>
        <c:ser>
          <c:idx val="1"/>
          <c:order val="1"/>
          <c:tx>
            <c:strRef>
              <c:f>data!$D$1</c:f>
              <c:strCache>
                <c:ptCount val="1"/>
                <c:pt idx="0">
                  <c:v>Buy stop</c:v>
                </c:pt>
              </c:strCache>
            </c:strRef>
          </c:tx>
          <c:spPr>
            <a:ln>
              <a:noFill/>
            </a:ln>
          </c:spPr>
          <c:marker>
            <c:symbol val="circle"/>
            <c:size val="5"/>
          </c:marker>
          <c:val>
            <c:numRef>
              <c:f>data!$D$2:$D$45</c:f>
              <c:numCache>
                <c:formatCode>0.0000</c:formatCode>
                <c:ptCount val="44"/>
                <c:pt idx="0">
                  <c:v>1.1000000000000001</c:v>
                </c:pt>
                <c:pt idx="1">
                  <c:v>1.1044</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numCache>
            </c:numRef>
          </c:val>
          <c:smooth val="0"/>
        </c:ser>
        <c:ser>
          <c:idx val="3"/>
          <c:order val="3"/>
          <c:tx>
            <c:strRef>
              <c:f>data!$I$1</c:f>
              <c:strCache>
                <c:ptCount val="1"/>
                <c:pt idx="0">
                  <c:v>Average entry price</c:v>
                </c:pt>
              </c:strCache>
            </c:strRef>
          </c:tx>
          <c:spPr>
            <a:ln w="15875">
              <a:solidFill>
                <a:schemeClr val="accent3">
                  <a:lumMod val="75000"/>
                </a:schemeClr>
              </a:solidFill>
            </a:ln>
          </c:spPr>
          <c:marker>
            <c:symbol val="none"/>
          </c:marker>
          <c:val>
            <c:numRef>
              <c:f>data!$I$2:$I$45</c:f>
              <c:numCache>
                <c:formatCode>0.0000</c:formatCode>
                <c:ptCount val="44"/>
                <c:pt idx="0">
                  <c:v>1.1000000000000001</c:v>
                </c:pt>
                <c:pt idx="1">
                  <c:v>1.1022000000000001</c:v>
                </c:pt>
                <c:pt idx="2">
                  <c:v>1.1022000000000001</c:v>
                </c:pt>
                <c:pt idx="3">
                  <c:v>1.1022000000000001</c:v>
                </c:pt>
                <c:pt idx="4">
                  <c:v>1.1022000000000001</c:v>
                </c:pt>
                <c:pt idx="5">
                  <c:v>1.1022000000000001</c:v>
                </c:pt>
                <c:pt idx="6">
                  <c:v>1.1022000000000001</c:v>
                </c:pt>
                <c:pt idx="7">
                  <c:v>1.1022000000000001</c:v>
                </c:pt>
                <c:pt idx="8">
                  <c:v>1.1022000000000001</c:v>
                </c:pt>
                <c:pt idx="9">
                  <c:v>1.1022000000000001</c:v>
                </c:pt>
                <c:pt idx="10">
                  <c:v>1.1022000000000001</c:v>
                </c:pt>
                <c:pt idx="11">
                  <c:v>1.1022000000000001</c:v>
                </c:pt>
                <c:pt idx="12">
                  <c:v>1.1022000000000001</c:v>
                </c:pt>
                <c:pt idx="13">
                  <c:v>1.1022000000000001</c:v>
                </c:pt>
                <c:pt idx="14">
                  <c:v>1.1022000000000001</c:v>
                </c:pt>
                <c:pt idx="15">
                  <c:v>1.1022000000000001</c:v>
                </c:pt>
                <c:pt idx="16">
                  <c:v>1.1022000000000001</c:v>
                </c:pt>
                <c:pt idx="17">
                  <c:v>1.1022000000000001</c:v>
                </c:pt>
                <c:pt idx="18">
                  <c:v>1.1022000000000001</c:v>
                </c:pt>
                <c:pt idx="19">
                  <c:v>1.1022000000000001</c:v>
                </c:pt>
                <c:pt idx="20">
                  <c:v>1.1022000000000001</c:v>
                </c:pt>
                <c:pt idx="21">
                  <c:v>1.1022000000000001</c:v>
                </c:pt>
                <c:pt idx="22">
                  <c:v>1.1022000000000001</c:v>
                </c:pt>
                <c:pt idx="23">
                  <c:v>1.1022000000000001</c:v>
                </c:pt>
                <c:pt idx="24">
                  <c:v>1.1022000000000001</c:v>
                </c:pt>
                <c:pt idx="25">
                  <c:v>1.1022000000000001</c:v>
                </c:pt>
                <c:pt idx="26">
                  <c:v>1.1022000000000001</c:v>
                </c:pt>
                <c:pt idx="27">
                  <c:v>1.1022000000000001</c:v>
                </c:pt>
                <c:pt idx="28">
                  <c:v>1.1022000000000001</c:v>
                </c:pt>
                <c:pt idx="29">
                  <c:v>1.1022000000000001</c:v>
                </c:pt>
                <c:pt idx="30">
                  <c:v>1.1022000000000001</c:v>
                </c:pt>
                <c:pt idx="31">
                  <c:v>1.1022000000000001</c:v>
                </c:pt>
                <c:pt idx="32">
                  <c:v>1.1022000000000001</c:v>
                </c:pt>
                <c:pt idx="33">
                  <c:v>1.1022000000000001</c:v>
                </c:pt>
                <c:pt idx="34">
                  <c:v>1.1022000000000001</c:v>
                </c:pt>
                <c:pt idx="35">
                  <c:v>1.1022000000000001</c:v>
                </c:pt>
                <c:pt idx="36">
                  <c:v>1.1022000000000001</c:v>
                </c:pt>
                <c:pt idx="37">
                  <c:v>1.1022000000000001</c:v>
                </c:pt>
                <c:pt idx="38">
                  <c:v>1.1022000000000001</c:v>
                </c:pt>
                <c:pt idx="39">
                  <c:v>1.1022000000000001</c:v>
                </c:pt>
                <c:pt idx="40">
                  <c:v>1.1022000000000001</c:v>
                </c:pt>
                <c:pt idx="41">
                  <c:v>1.1022000000000001</c:v>
                </c:pt>
                <c:pt idx="42">
                  <c:v>1.1022000000000001</c:v>
                </c:pt>
                <c:pt idx="43">
                  <c:v>1.1022000000000001</c:v>
                </c:pt>
              </c:numCache>
            </c:numRef>
          </c:val>
          <c:smooth val="0"/>
        </c:ser>
        <c:dLbls>
          <c:showLegendKey val="0"/>
          <c:showVal val="0"/>
          <c:showCatName val="0"/>
          <c:showSerName val="0"/>
          <c:showPercent val="0"/>
          <c:showBubbleSize val="0"/>
        </c:dLbls>
        <c:marker val="1"/>
        <c:smooth val="0"/>
        <c:axId val="197623808"/>
        <c:axId val="177620672"/>
      </c:lineChart>
      <c:catAx>
        <c:axId val="197623808"/>
        <c:scaling>
          <c:orientation val="minMax"/>
        </c:scaling>
        <c:delete val="0"/>
        <c:axPos val="b"/>
        <c:title>
          <c:tx>
            <c:rich>
              <a:bodyPr/>
              <a:lstStyle/>
              <a:p>
                <a:pPr>
                  <a:defRPr/>
                </a:pPr>
                <a:r>
                  <a:rPr lang="en-GB"/>
                  <a:t>Time</a:t>
                </a:r>
              </a:p>
            </c:rich>
          </c:tx>
          <c:layout/>
          <c:overlay val="0"/>
        </c:title>
        <c:majorTickMark val="out"/>
        <c:minorTickMark val="none"/>
        <c:tickLblPos val="nextTo"/>
        <c:crossAx val="177620672"/>
        <c:crosses val="autoZero"/>
        <c:auto val="1"/>
        <c:lblAlgn val="ctr"/>
        <c:lblOffset val="100"/>
        <c:tickLblSkip val="5"/>
        <c:tickMarkSkip val="5"/>
        <c:noMultiLvlLbl val="0"/>
      </c:catAx>
      <c:valAx>
        <c:axId val="177620672"/>
        <c:scaling>
          <c:orientation val="minMax"/>
        </c:scaling>
        <c:delete val="0"/>
        <c:axPos val="l"/>
        <c:majorGridlines/>
        <c:title>
          <c:tx>
            <c:rich>
              <a:bodyPr rot="-5400000" vert="horz"/>
              <a:lstStyle/>
              <a:p>
                <a:pPr>
                  <a:defRPr/>
                </a:pPr>
                <a:r>
                  <a:rPr lang="en-GB"/>
                  <a:t>EURUSD</a:t>
                </a:r>
                <a:r>
                  <a:rPr lang="en-GB" baseline="0"/>
                  <a:t> price</a:t>
                </a:r>
                <a:endParaRPr lang="en-GB"/>
              </a:p>
            </c:rich>
          </c:tx>
          <c:layout/>
          <c:overlay val="0"/>
        </c:title>
        <c:numFmt formatCode="0.0000" sourceLinked="1"/>
        <c:majorTickMark val="out"/>
        <c:minorTickMark val="none"/>
        <c:tickLblPos val="nextTo"/>
        <c:crossAx val="197623808"/>
        <c:crosses val="autoZero"/>
        <c:crossBetween val="between"/>
      </c:valAx>
      <c:valAx>
        <c:axId val="177621248"/>
        <c:scaling>
          <c:orientation val="minMax"/>
        </c:scaling>
        <c:delete val="0"/>
        <c:axPos val="r"/>
        <c:title>
          <c:tx>
            <c:rich>
              <a:bodyPr rot="-5400000" vert="horz"/>
              <a:lstStyle/>
              <a:p>
                <a:pPr>
                  <a:defRPr/>
                </a:pPr>
                <a:r>
                  <a:rPr lang="en-GB"/>
                  <a:t>Profit $</a:t>
                </a:r>
              </a:p>
            </c:rich>
          </c:tx>
          <c:layout/>
          <c:overlay val="0"/>
        </c:title>
        <c:numFmt formatCode="0" sourceLinked="1"/>
        <c:majorTickMark val="out"/>
        <c:minorTickMark val="none"/>
        <c:tickLblPos val="nextTo"/>
        <c:crossAx val="197624832"/>
        <c:crosses val="max"/>
        <c:crossBetween val="between"/>
      </c:valAx>
      <c:catAx>
        <c:axId val="197624832"/>
        <c:scaling>
          <c:orientation val="minMax"/>
        </c:scaling>
        <c:delete val="1"/>
        <c:axPos val="b"/>
        <c:majorTickMark val="out"/>
        <c:minorTickMark val="none"/>
        <c:tickLblPos val="nextTo"/>
        <c:crossAx val="177621248"/>
        <c:crosses val="autoZero"/>
        <c:auto val="1"/>
        <c:lblAlgn val="ctr"/>
        <c:lblOffset val="100"/>
        <c:noMultiLvlLbl val="0"/>
      </c:catAx>
    </c:plotArea>
    <c:legend>
      <c:legendPos val="b"/>
      <c:layout/>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http://forexop.com" TargetMode="Externa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57150</xdr:colOff>
      <xdr:row>14</xdr:row>
      <xdr:rowOff>85724</xdr:rowOff>
    </xdr:from>
    <xdr:to>
      <xdr:col>10</xdr:col>
      <xdr:colOff>590550</xdr:colOff>
      <xdr:row>35</xdr:row>
      <xdr:rowOff>171449</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0</xdr:row>
      <xdr:rowOff>57152</xdr:rowOff>
    </xdr:from>
    <xdr:to>
      <xdr:col>1</xdr:col>
      <xdr:colOff>361951</xdr:colOff>
      <xdr:row>2</xdr:row>
      <xdr:rowOff>182247</xdr:rowOff>
    </xdr:to>
    <xdr:pic>
      <xdr:nvPicPr>
        <xdr:cNvPr id="5" name="Picture 4" descr="forexop_white.png">
          <a:hlinkClick xmlns:r="http://schemas.openxmlformats.org/officeDocument/2006/relationships" r:id="rId2"/>
        </xdr:cNvPr>
        <xdr:cNvPicPr>
          <a:picLocks noChangeAspect="1"/>
        </xdr:cNvPicPr>
      </xdr:nvPicPr>
      <xdr:blipFill>
        <a:blip xmlns:r="http://schemas.openxmlformats.org/officeDocument/2006/relationships" r:embed="rId3" cstate="print"/>
        <a:stretch>
          <a:fillRect/>
        </a:stretch>
      </xdr:blipFill>
      <xdr:spPr>
        <a:xfrm>
          <a:off x="133349" y="57152"/>
          <a:ext cx="1762126" cy="61087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twitter.com/forexop" TargetMode="External"/><Relationship Id="rId1" Type="http://schemas.openxmlformats.org/officeDocument/2006/relationships/hyperlink" Target="https://facebook.com/forexop"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
  <sheetViews>
    <sheetView tabSelected="1" workbookViewId="0">
      <selection activeCell="A6" sqref="A6"/>
    </sheetView>
  </sheetViews>
  <sheetFormatPr defaultRowHeight="15"/>
  <cols>
    <col min="1" max="1" width="21" style="16" bestFit="1" customWidth="1"/>
    <col min="2" max="2" width="10.42578125" style="16" bestFit="1" customWidth="1"/>
    <col min="3" max="3" width="13.7109375" style="16" customWidth="1"/>
    <col min="4" max="11" width="9.140625" style="16"/>
    <col min="12" max="12" width="16.7109375" style="16" bestFit="1" customWidth="1"/>
    <col min="13" max="16384" width="9.140625" style="16"/>
  </cols>
  <sheetData>
    <row r="1" spans="1:13">
      <c r="A1" s="2"/>
      <c r="B1" s="2"/>
      <c r="C1" s="2"/>
      <c r="D1" s="1"/>
      <c r="E1" s="2"/>
      <c r="F1" s="2"/>
      <c r="G1" s="2"/>
      <c r="H1" s="2"/>
      <c r="I1" s="2"/>
      <c r="J1" s="2"/>
      <c r="K1" s="2"/>
      <c r="L1" s="1"/>
      <c r="M1" s="1"/>
    </row>
    <row r="2" spans="1:13" ht="23.25">
      <c r="A2" s="3"/>
      <c r="B2" s="4"/>
      <c r="C2" s="11" t="s">
        <v>26</v>
      </c>
      <c r="D2" s="1"/>
      <c r="E2" s="4"/>
      <c r="F2" s="4"/>
      <c r="G2" s="4"/>
      <c r="H2" s="4"/>
      <c r="I2" s="5" t="s">
        <v>18</v>
      </c>
      <c r="J2" s="6" t="s">
        <v>19</v>
      </c>
      <c r="K2" s="7" t="s">
        <v>20</v>
      </c>
      <c r="L2" s="6" t="s">
        <v>21</v>
      </c>
      <c r="M2" s="7" t="s">
        <v>22</v>
      </c>
    </row>
    <row r="3" spans="1:13">
      <c r="A3" s="8"/>
      <c r="B3" s="9"/>
      <c r="C3" s="9"/>
      <c r="D3" s="1"/>
      <c r="E3" s="9"/>
      <c r="F3" s="9"/>
      <c r="G3" s="9"/>
      <c r="H3" s="9"/>
      <c r="I3" s="9"/>
      <c r="J3" s="9"/>
      <c r="K3" s="10"/>
      <c r="L3" s="10"/>
      <c r="M3" s="1"/>
    </row>
    <row r="4" spans="1:13" s="19" customFormat="1" ht="18.75">
      <c r="A4" s="17" t="s">
        <v>8</v>
      </c>
      <c r="B4" s="21" t="s">
        <v>0</v>
      </c>
      <c r="C4" s="18"/>
      <c r="D4" s="17"/>
      <c r="E4" s="17"/>
      <c r="F4" s="17"/>
      <c r="G4" s="17"/>
      <c r="H4" s="17"/>
      <c r="I4" s="17"/>
      <c r="J4" s="17"/>
      <c r="K4" s="17"/>
      <c r="L4" s="17"/>
      <c r="M4" s="17"/>
    </row>
    <row r="5" spans="1:13" s="19" customFormat="1" ht="18.75">
      <c r="A5" s="17" t="s">
        <v>11</v>
      </c>
      <c r="B5" s="22">
        <v>1.1000000000000001</v>
      </c>
      <c r="C5" s="18"/>
      <c r="D5" s="17"/>
      <c r="E5" s="17"/>
      <c r="F5" s="26" t="s">
        <v>29</v>
      </c>
      <c r="G5" s="26"/>
      <c r="H5" s="17"/>
      <c r="I5" s="17"/>
      <c r="J5" s="17"/>
      <c r="K5" s="17"/>
      <c r="L5" s="17"/>
      <c r="M5" s="17"/>
    </row>
    <row r="6" spans="1:13" s="19" customFormat="1" ht="18.75">
      <c r="A6" s="17" t="s">
        <v>12</v>
      </c>
      <c r="B6" s="21" t="s">
        <v>1</v>
      </c>
      <c r="C6" s="18"/>
      <c r="D6" s="17"/>
      <c r="E6" s="17"/>
      <c r="F6" s="17"/>
      <c r="G6" s="17"/>
      <c r="H6" s="17"/>
      <c r="I6" s="17"/>
      <c r="J6" s="17"/>
      <c r="K6" s="17"/>
      <c r="L6" s="17"/>
      <c r="M6" s="17"/>
    </row>
    <row r="7" spans="1:13" s="19" customFormat="1" ht="18.75">
      <c r="A7" s="17" t="s">
        <v>10</v>
      </c>
      <c r="B7" s="21">
        <v>22</v>
      </c>
      <c r="C7" s="18" t="s">
        <v>15</v>
      </c>
      <c r="D7" s="17"/>
      <c r="E7" s="17"/>
      <c r="F7" s="17"/>
      <c r="G7" s="17"/>
      <c r="H7" s="17"/>
      <c r="I7" s="17"/>
      <c r="J7" s="17"/>
      <c r="K7" s="17"/>
      <c r="L7" s="17"/>
      <c r="M7" s="17"/>
    </row>
    <row r="8" spans="1:13" s="19" customFormat="1" ht="18.75">
      <c r="A8" s="17" t="s">
        <v>3</v>
      </c>
      <c r="B8" s="21">
        <v>25</v>
      </c>
      <c r="C8" s="18" t="s">
        <v>15</v>
      </c>
      <c r="D8" s="17"/>
      <c r="E8" s="17"/>
      <c r="F8" s="17"/>
      <c r="G8" s="17"/>
      <c r="H8" s="17"/>
      <c r="I8" s="17"/>
      <c r="J8" s="17"/>
      <c r="K8" s="17"/>
      <c r="L8" s="17"/>
      <c r="M8" s="17"/>
    </row>
    <row r="9" spans="1:13" s="19" customFormat="1" ht="18.75">
      <c r="A9" s="17" t="s">
        <v>4</v>
      </c>
      <c r="B9" s="21">
        <v>0.3</v>
      </c>
      <c r="C9" s="18" t="s">
        <v>14</v>
      </c>
      <c r="D9" s="17"/>
      <c r="E9" s="17"/>
      <c r="F9" s="17"/>
      <c r="G9" s="17"/>
      <c r="H9" s="17"/>
      <c r="I9" s="17"/>
      <c r="J9" s="17"/>
      <c r="K9" s="17"/>
      <c r="L9" s="17"/>
      <c r="M9" s="17"/>
    </row>
    <row r="10" spans="1:13" s="19" customFormat="1" ht="18.75">
      <c r="A10" s="17" t="s">
        <v>25</v>
      </c>
      <c r="B10" s="21">
        <v>50</v>
      </c>
      <c r="C10" s="18"/>
      <c r="D10" s="17"/>
      <c r="E10" s="17"/>
      <c r="F10" s="17"/>
      <c r="G10" s="17"/>
      <c r="H10" s="17"/>
      <c r="I10" s="17"/>
      <c r="J10" s="17"/>
      <c r="K10" s="17"/>
      <c r="L10" s="17"/>
      <c r="M10" s="17"/>
    </row>
    <row r="11" spans="1:13" s="19" customFormat="1" ht="18.75">
      <c r="A11" s="17" t="s">
        <v>27</v>
      </c>
      <c r="B11" s="27">
        <v>100000</v>
      </c>
      <c r="C11" s="18"/>
      <c r="D11" s="17"/>
      <c r="E11" s="17"/>
      <c r="F11" s="17"/>
      <c r="G11" s="17"/>
      <c r="H11" s="17"/>
      <c r="I11" s="17"/>
      <c r="J11" s="17"/>
      <c r="K11" s="17"/>
      <c r="L11" s="17"/>
      <c r="M11" s="17"/>
    </row>
    <row r="12" spans="1:13" ht="18.75">
      <c r="A12" s="17" t="s">
        <v>28</v>
      </c>
      <c r="B12" s="28">
        <v>10000</v>
      </c>
      <c r="C12" s="20"/>
      <c r="D12" s="20"/>
      <c r="E12" s="20"/>
      <c r="F12" s="20"/>
      <c r="G12" s="20"/>
      <c r="H12" s="20"/>
      <c r="I12" s="20"/>
      <c r="J12" s="20"/>
      <c r="K12" s="20"/>
      <c r="L12" s="20"/>
      <c r="M12" s="20"/>
    </row>
    <row r="13" spans="1:13" ht="18.75">
      <c r="A13" s="17" t="s">
        <v>16</v>
      </c>
      <c r="B13" s="29"/>
      <c r="C13" s="30">
        <f ca="1">IFERROR(INDEX(data!J2:J45,MATCH(1,data!G2:G45,)),data!J45)</f>
        <v>-167.9999999999948</v>
      </c>
      <c r="D13" s="31">
        <f ca="1">MAX(data!H2:H45)</f>
        <v>0.6</v>
      </c>
      <c r="E13" s="32" t="s">
        <v>14</v>
      </c>
      <c r="F13" s="17"/>
      <c r="G13" s="17"/>
      <c r="H13" s="17"/>
      <c r="I13" s="17"/>
      <c r="J13" s="17"/>
      <c r="K13" s="17"/>
      <c r="L13" s="17"/>
      <c r="M13" s="17"/>
    </row>
    <row r="14" spans="1:13" ht="18.75">
      <c r="A14" s="17" t="s">
        <v>17</v>
      </c>
      <c r="B14" s="33"/>
      <c r="C14" s="34">
        <f ca="1">MIN(data!J2:J45)</f>
        <v>-167.9999999999948</v>
      </c>
      <c r="D14" s="35"/>
      <c r="E14" s="36"/>
      <c r="F14" s="17"/>
      <c r="G14" s="17"/>
      <c r="H14" s="17"/>
      <c r="I14" s="17"/>
      <c r="J14" s="17"/>
      <c r="K14" s="17"/>
      <c r="L14" s="17"/>
      <c r="M14" s="17"/>
    </row>
  </sheetData>
  <sheetProtection password="9213" sheet="1" objects="1" scenarios="1"/>
  <dataValidations count="2">
    <dataValidation type="list" allowBlank="1" showInputMessage="1" showErrorMessage="1" sqref="B6">
      <formula1>rSide</formula1>
    </dataValidation>
    <dataValidation type="custom" allowBlank="1" showInputMessage="1" showErrorMessage="1" sqref="B7 B8 B9 B10 B11 B12 B5">
      <formula1>B5&gt;0</formula1>
    </dataValidation>
  </dataValidations>
  <hyperlinks>
    <hyperlink ref="K2" r:id="rId1"/>
    <hyperlink ref="M2" r:id="rId2"/>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5"/>
  <sheetViews>
    <sheetView workbookViewId="0">
      <selection activeCell="A24" sqref="A24"/>
    </sheetView>
  </sheetViews>
  <sheetFormatPr defaultRowHeight="15"/>
  <cols>
    <col min="1" max="16384" width="9.140625" style="16"/>
  </cols>
  <sheetData>
    <row r="1" spans="1:13">
      <c r="B1" s="16" t="str">
        <f>'pyramid trade'!B4&amp;" Price"</f>
        <v>EURUSD Price</v>
      </c>
      <c r="D1" s="16" t="str">
        <f>IF(data!M1=1,"Buy stop","Sell stop")</f>
        <v>Buy stop</v>
      </c>
      <c r="F1" s="16" t="s">
        <v>5</v>
      </c>
      <c r="G1" s="16" t="s">
        <v>6</v>
      </c>
      <c r="H1" s="16" t="s">
        <v>2</v>
      </c>
      <c r="I1" s="16" t="s">
        <v>9</v>
      </c>
      <c r="J1" s="16" t="s">
        <v>7</v>
      </c>
      <c r="M1" s="16">
        <f>IF('pyramid trade'!B6="Buy",1,-1)</f>
        <v>1</v>
      </c>
    </row>
    <row r="2" spans="1:13">
      <c r="A2" s="16">
        <f ca="1">'pyramid trade'!$B$7*TRUNC(RAND()*10-5)</f>
        <v>-44</v>
      </c>
      <c r="B2" s="23">
        <f>'pyramid trade'!B5</f>
        <v>1.1000000000000001</v>
      </c>
      <c r="C2" s="23">
        <f>D2</f>
        <v>1.1000000000000001</v>
      </c>
      <c r="D2" s="23">
        <f>'pyramid trade'!B5</f>
        <v>1.1000000000000001</v>
      </c>
      <c r="E2" s="23">
        <f t="shared" ref="E2:E45" si="0">IF(ISNA(D2),"",D2)</f>
        <v>1.1000000000000001</v>
      </c>
      <c r="F2" s="23">
        <f>C2-data!$M$1*'pyramid trade'!$B$10/rPipsize</f>
        <v>1.0950000000000002</v>
      </c>
      <c r="G2" s="24">
        <f>IF(data!$M$1*F2&gt;data!$M$1*B2,1,0)</f>
        <v>0</v>
      </c>
      <c r="H2" s="25">
        <f>'pyramid trade'!B9</f>
        <v>0.3</v>
      </c>
      <c r="I2" s="23">
        <f>AVERAGE($E$2:E2)</f>
        <v>1.1000000000000001</v>
      </c>
      <c r="J2" s="24">
        <f>0</f>
        <v>0</v>
      </c>
    </row>
    <row r="3" spans="1:13">
      <c r="A3" s="16">
        <f ca="1">'pyramid trade'!$B$7*TRUNC(RAND()*10-5)</f>
        <v>44</v>
      </c>
      <c r="B3" s="23">
        <f t="shared" ref="B3:B45" ca="1" si="1">B2+A3/rPipsize</f>
        <v>1.1044</v>
      </c>
      <c r="C3" s="23">
        <f ca="1">IF(data!$M$1=1,IF(B3&gt;C2+'pyramid trade'!$B$8/rPipsize,B3,C2),IF(B3&lt;C2-'pyramid trade'!$B$8/rPipsize,B3,C2))</f>
        <v>1.1044</v>
      </c>
      <c r="D3" s="23">
        <f ca="1">IF(AND(C3&lt;&gt;C2,SUM($G$2:G2)=0),C3,NA())</f>
        <v>1.1044</v>
      </c>
      <c r="E3" s="23">
        <f t="shared" ca="1" si="0"/>
        <v>1.1044</v>
      </c>
      <c r="F3" s="23">
        <f ca="1">C3-data!$M$1*'pyramid trade'!$B$10/rPipsize</f>
        <v>1.0994000000000002</v>
      </c>
      <c r="G3" s="24">
        <f ca="1">IF(OR(data!$M$1*F3&gt;data!$M$1*B3,G2=1),1,0)</f>
        <v>0</v>
      </c>
      <c r="H3" s="25">
        <f ca="1">IF(NOT(ISNUMBER(D3)),H2,H2+'pyramid trade'!$B$9)</f>
        <v>0.6</v>
      </c>
      <c r="I3" s="23">
        <f ca="1">AVERAGE($E$2:E3)</f>
        <v>1.1022000000000001</v>
      </c>
      <c r="J3" s="24">
        <f ca="1">IF(G2&lt;&gt;1,(F3-I3)*rLotsize*H3*data!$M$1,0)</f>
        <v>-167.9999999999948</v>
      </c>
    </row>
    <row r="4" spans="1:13">
      <c r="A4" s="16">
        <f ca="1">'pyramid trade'!$B$7*TRUNC(RAND()*10-5)</f>
        <v>0</v>
      </c>
      <c r="B4" s="23">
        <f t="shared" ca="1" si="1"/>
        <v>1.1044</v>
      </c>
      <c r="C4" s="23">
        <f ca="1">IF(data!$M$1=1,IF(B4&gt;C3+'pyramid trade'!$B$8/rPipsize,B4,C3),IF(B4&lt;C3-'pyramid trade'!$B$8/rPipsize,B4,C3))</f>
        <v>1.1044</v>
      </c>
      <c r="D4" s="23" t="e">
        <f ca="1">IF(AND(C4&lt;&gt;C3,SUM($G$2:G3)=0),C4,NA())</f>
        <v>#N/A</v>
      </c>
      <c r="E4" s="23" t="str">
        <f t="shared" ca="1" si="0"/>
        <v/>
      </c>
      <c r="F4" s="23">
        <f ca="1">C4-data!$M$1*'pyramid trade'!$B$10/rPipsize</f>
        <v>1.0994000000000002</v>
      </c>
      <c r="G4" s="24">
        <f ca="1">IF(OR(data!$M$1*F4&gt;data!$M$1*B4,G3=1),1,0)</f>
        <v>0</v>
      </c>
      <c r="H4" s="25">
        <f ca="1">IF(NOT(ISNUMBER(D4)),H3,H3+'pyramid trade'!$B$9)</f>
        <v>0.6</v>
      </c>
      <c r="I4" s="23">
        <f ca="1">AVERAGE($E$2:E4)</f>
        <v>1.1022000000000001</v>
      </c>
      <c r="J4" s="24">
        <f ca="1">IF(G3&lt;&gt;1,(F4-I4)*rLotsize*H4*data!$M$1,0)</f>
        <v>-167.9999999999948</v>
      </c>
    </row>
    <row r="5" spans="1:13">
      <c r="A5" s="16">
        <f ca="1">'pyramid trade'!$B$7*TRUNC(RAND()*10-5)</f>
        <v>-66</v>
      </c>
      <c r="B5" s="23">
        <f t="shared" ca="1" si="1"/>
        <v>1.0978000000000001</v>
      </c>
      <c r="C5" s="23">
        <f ca="1">IF(data!$M$1=1,IF(B5&gt;C4+'pyramid trade'!$B$8/rPipsize,B5,C4),IF(B5&lt;C4-'pyramid trade'!$B$8/rPipsize,B5,C4))</f>
        <v>1.1044</v>
      </c>
      <c r="D5" s="23" t="e">
        <f ca="1">IF(AND(C5&lt;&gt;C4,SUM($G$2:G4)=0),C5,NA())</f>
        <v>#N/A</v>
      </c>
      <c r="E5" s="23" t="str">
        <f t="shared" ca="1" si="0"/>
        <v/>
      </c>
      <c r="F5" s="23">
        <f ca="1">C5-data!$M$1*'pyramid trade'!$B$10/rPipsize</f>
        <v>1.0994000000000002</v>
      </c>
      <c r="G5" s="24">
        <f ca="1">IF(OR(data!$M$1*F5&gt;data!$M$1*B5,G4=1),1,0)</f>
        <v>1</v>
      </c>
      <c r="H5" s="25">
        <f ca="1">IF(NOT(ISNUMBER(D5)),H4,H4+'pyramid trade'!$B$9)</f>
        <v>0.6</v>
      </c>
      <c r="I5" s="23">
        <f ca="1">AVERAGE($E$2:E5)</f>
        <v>1.1022000000000001</v>
      </c>
      <c r="J5" s="24">
        <f ca="1">IF(G4&lt;&gt;1,(F5-I5)*rLotsize*H5*data!$M$1,0)</f>
        <v>-167.9999999999948</v>
      </c>
    </row>
    <row r="6" spans="1:13">
      <c r="A6" s="16">
        <f ca="1">'pyramid trade'!$B$7*TRUNC(RAND()*10-5)</f>
        <v>0</v>
      </c>
      <c r="B6" s="23">
        <f t="shared" ca="1" si="1"/>
        <v>1.0978000000000001</v>
      </c>
      <c r="C6" s="23">
        <f ca="1">IF(data!$M$1=1,IF(B6&gt;C5+'pyramid trade'!$B$8/rPipsize,B6,C5),IF(B6&lt;C5-'pyramid trade'!$B$8/rPipsize,B6,C5))</f>
        <v>1.1044</v>
      </c>
      <c r="D6" s="23" t="e">
        <f ca="1">IF(AND(C6&lt;&gt;C5,SUM($G$2:G5)=0),C6,NA())</f>
        <v>#N/A</v>
      </c>
      <c r="E6" s="23" t="str">
        <f t="shared" ca="1" si="0"/>
        <v/>
      </c>
      <c r="F6" s="23">
        <f ca="1">C6-data!$M$1*'pyramid trade'!$B$10/rPipsize</f>
        <v>1.0994000000000002</v>
      </c>
      <c r="G6" s="24">
        <f ca="1">IF(OR(data!$M$1*F6&gt;data!$M$1*B6,G5=1),1,0)</f>
        <v>1</v>
      </c>
      <c r="H6" s="25">
        <f ca="1">IF(NOT(ISNUMBER(D6)),H5,H5+'pyramid trade'!$B$9)</f>
        <v>0.6</v>
      </c>
      <c r="I6" s="23">
        <f ca="1">AVERAGE($E$2:E6)</f>
        <v>1.1022000000000001</v>
      </c>
      <c r="J6" s="24">
        <f ca="1">IF(G5&lt;&gt;1,(F6-I6)*rLotsize*H6*data!$M$1,0)</f>
        <v>0</v>
      </c>
    </row>
    <row r="7" spans="1:13">
      <c r="A7" s="16">
        <f ca="1">'pyramid trade'!$B$7*TRUNC(RAND()*10-5)</f>
        <v>-44</v>
      </c>
      <c r="B7" s="23">
        <f t="shared" ca="1" si="1"/>
        <v>1.0934000000000001</v>
      </c>
      <c r="C7" s="23">
        <f ca="1">IF(data!$M$1=1,IF(B7&gt;C6+'pyramid trade'!$B$8/rPipsize,B7,C6),IF(B7&lt;C6-'pyramid trade'!$B$8/rPipsize,B7,C6))</f>
        <v>1.1044</v>
      </c>
      <c r="D7" s="23" t="e">
        <f ca="1">IF(AND(C7&lt;&gt;C6,SUM($G$2:G6)=0),C7,NA())</f>
        <v>#N/A</v>
      </c>
      <c r="E7" s="23" t="str">
        <f t="shared" ca="1" si="0"/>
        <v/>
      </c>
      <c r="F7" s="23">
        <f ca="1">C7-data!$M$1*'pyramid trade'!$B$10/rPipsize</f>
        <v>1.0994000000000002</v>
      </c>
      <c r="G7" s="24">
        <f ca="1">IF(OR(data!$M$1*F7&gt;data!$M$1*B7,G6=1),1,0)</f>
        <v>1</v>
      </c>
      <c r="H7" s="25">
        <f ca="1">IF(NOT(ISNUMBER(D7)),H6,H6+'pyramid trade'!$B$9)</f>
        <v>0.6</v>
      </c>
      <c r="I7" s="23">
        <f ca="1">AVERAGE($E$2:E7)</f>
        <v>1.1022000000000001</v>
      </c>
      <c r="J7" s="24">
        <f ca="1">IF(G6&lt;&gt;1,(F7-I7)*rLotsize*H7*data!$M$1,0)</f>
        <v>0</v>
      </c>
    </row>
    <row r="8" spans="1:13">
      <c r="A8" s="16">
        <f ca="1">'pyramid trade'!$B$7*TRUNC(RAND()*10-5)</f>
        <v>-44</v>
      </c>
      <c r="B8" s="23">
        <f t="shared" ca="1" si="1"/>
        <v>1.0890000000000002</v>
      </c>
      <c r="C8" s="23">
        <f ca="1">IF(data!$M$1=1,IF(B8&gt;C7+'pyramid trade'!$B$8/rPipsize,B8,C7),IF(B8&lt;C7-'pyramid trade'!$B$8/rPipsize,B8,C7))</f>
        <v>1.1044</v>
      </c>
      <c r="D8" s="23" t="e">
        <f ca="1">IF(AND(C8&lt;&gt;C7,SUM($G$2:G7)=0),C8,NA())</f>
        <v>#N/A</v>
      </c>
      <c r="E8" s="23" t="str">
        <f t="shared" ca="1" si="0"/>
        <v/>
      </c>
      <c r="F8" s="23">
        <f ca="1">C8-data!$M$1*'pyramid trade'!$B$10/rPipsize</f>
        <v>1.0994000000000002</v>
      </c>
      <c r="G8" s="24">
        <f ca="1">IF(OR(data!$M$1*F8&gt;data!$M$1*B8,G7=1),1,0)</f>
        <v>1</v>
      </c>
      <c r="H8" s="25">
        <f ca="1">IF(NOT(ISNUMBER(D8)),H7,H7+'pyramid trade'!$B$9)</f>
        <v>0.6</v>
      </c>
      <c r="I8" s="23">
        <f ca="1">AVERAGE($E$2:E8)</f>
        <v>1.1022000000000001</v>
      </c>
      <c r="J8" s="24">
        <f ca="1">IF(G7&lt;&gt;1,(F8-I8)*rLotsize*H8*data!$M$1,0)</f>
        <v>0</v>
      </c>
    </row>
    <row r="9" spans="1:13">
      <c r="A9" s="16">
        <f ca="1">'pyramid trade'!$B$7*TRUNC(RAND()*10-5)</f>
        <v>88</v>
      </c>
      <c r="B9" s="23">
        <f t="shared" ca="1" si="1"/>
        <v>1.0978000000000001</v>
      </c>
      <c r="C9" s="23">
        <f ca="1">IF(data!$M$1=1,IF(B9&gt;C8+'pyramid trade'!$B$8/rPipsize,B9,C8),IF(B9&lt;C8-'pyramid trade'!$B$8/rPipsize,B9,C8))</f>
        <v>1.1044</v>
      </c>
      <c r="D9" s="23" t="e">
        <f ca="1">IF(AND(C9&lt;&gt;C8,SUM($G$2:G8)=0),C9,NA())</f>
        <v>#N/A</v>
      </c>
      <c r="E9" s="23" t="str">
        <f t="shared" ca="1" si="0"/>
        <v/>
      </c>
      <c r="F9" s="23">
        <f ca="1">C9-data!$M$1*'pyramid trade'!$B$10/rPipsize</f>
        <v>1.0994000000000002</v>
      </c>
      <c r="G9" s="24">
        <f ca="1">IF(OR(data!$M$1*F9&gt;data!$M$1*B9,G8=1),1,0)</f>
        <v>1</v>
      </c>
      <c r="H9" s="25">
        <f ca="1">IF(NOT(ISNUMBER(D9)),H8,H8+'pyramid trade'!$B$9)</f>
        <v>0.6</v>
      </c>
      <c r="I9" s="23">
        <f ca="1">AVERAGE($E$2:E9)</f>
        <v>1.1022000000000001</v>
      </c>
      <c r="J9" s="24">
        <f ca="1">IF(G8&lt;&gt;1,(F9-I9)*rLotsize*H9*data!$M$1,0)</f>
        <v>0</v>
      </c>
    </row>
    <row r="10" spans="1:13">
      <c r="A10" s="16">
        <f ca="1">'pyramid trade'!$B$7*TRUNC(RAND()*10-5)</f>
        <v>44</v>
      </c>
      <c r="B10" s="23">
        <f t="shared" ca="1" si="1"/>
        <v>1.1022000000000001</v>
      </c>
      <c r="C10" s="23">
        <f ca="1">IF(data!$M$1=1,IF(B10&gt;C9+'pyramid trade'!$B$8/rPipsize,B10,C9),IF(B10&lt;C9-'pyramid trade'!$B$8/rPipsize,B10,C9))</f>
        <v>1.1044</v>
      </c>
      <c r="D10" s="23" t="e">
        <f ca="1">IF(AND(C10&lt;&gt;C9,SUM($G$2:G9)=0),C10,NA())</f>
        <v>#N/A</v>
      </c>
      <c r="E10" s="23" t="str">
        <f t="shared" ca="1" si="0"/>
        <v/>
      </c>
      <c r="F10" s="23">
        <f ca="1">C10-data!$M$1*'pyramid trade'!$B$10/rPipsize</f>
        <v>1.0994000000000002</v>
      </c>
      <c r="G10" s="24">
        <f ca="1">IF(OR(data!$M$1*F10&gt;data!$M$1*B10,G9=1),1,0)</f>
        <v>1</v>
      </c>
      <c r="H10" s="25">
        <f ca="1">IF(NOT(ISNUMBER(D10)),H9,H9+'pyramid trade'!$B$9)</f>
        <v>0.6</v>
      </c>
      <c r="I10" s="23">
        <f ca="1">AVERAGE($E$2:E10)</f>
        <v>1.1022000000000001</v>
      </c>
      <c r="J10" s="24">
        <f ca="1">IF(G9&lt;&gt;1,(F10-I10)*rLotsize*H10*data!$M$1,0)</f>
        <v>0</v>
      </c>
    </row>
    <row r="11" spans="1:13">
      <c r="A11" s="16">
        <f ca="1">'pyramid trade'!$B$7*TRUNC(RAND()*10-5)</f>
        <v>66</v>
      </c>
      <c r="B11" s="23">
        <f t="shared" ca="1" si="1"/>
        <v>1.1088</v>
      </c>
      <c r="C11" s="23">
        <f ca="1">IF(data!$M$1=1,IF(B11&gt;C10+'pyramid trade'!$B$8/rPipsize,B11,C10),IF(B11&lt;C10-'pyramid trade'!$B$8/rPipsize,B11,C10))</f>
        <v>1.1088</v>
      </c>
      <c r="D11" s="23" t="e">
        <f ca="1">IF(AND(C11&lt;&gt;C10,SUM($G$2:G10)=0),C11,NA())</f>
        <v>#N/A</v>
      </c>
      <c r="E11" s="23" t="str">
        <f t="shared" ca="1" si="0"/>
        <v/>
      </c>
      <c r="F11" s="23">
        <f ca="1">C11-data!$M$1*'pyramid trade'!$B$10/rPipsize</f>
        <v>1.1038000000000001</v>
      </c>
      <c r="G11" s="24">
        <f ca="1">IF(OR(data!$M$1*F11&gt;data!$M$1*B11,G10=1),1,0)</f>
        <v>1</v>
      </c>
      <c r="H11" s="25">
        <f ca="1">IF(NOT(ISNUMBER(D11)),H10,H10+'pyramid trade'!$B$9)</f>
        <v>0.6</v>
      </c>
      <c r="I11" s="23">
        <f ca="1">AVERAGE($E$2:E11)</f>
        <v>1.1022000000000001</v>
      </c>
      <c r="J11" s="24">
        <f ca="1">IF(G10&lt;&gt;1,(F11-I11)*rLotsize*H11*data!$M$1,0)</f>
        <v>0</v>
      </c>
    </row>
    <row r="12" spans="1:13">
      <c r="A12" s="16">
        <f ca="1">'pyramid trade'!$B$7*TRUNC(RAND()*10-5)</f>
        <v>-88</v>
      </c>
      <c r="B12" s="23">
        <f t="shared" ca="1" si="1"/>
        <v>1.1000000000000001</v>
      </c>
      <c r="C12" s="23">
        <f ca="1">IF(data!$M$1=1,IF(B12&gt;C11+'pyramid trade'!$B$8/rPipsize,B12,C11),IF(B12&lt;C11-'pyramid trade'!$B$8/rPipsize,B12,C11))</f>
        <v>1.1088</v>
      </c>
      <c r="D12" s="23" t="e">
        <f ca="1">IF(AND(C12&lt;&gt;C11,SUM($G$2:G11)=0),C12,NA())</f>
        <v>#N/A</v>
      </c>
      <c r="E12" s="23" t="str">
        <f t="shared" ca="1" si="0"/>
        <v/>
      </c>
      <c r="F12" s="23">
        <f ca="1">C12-data!$M$1*'pyramid trade'!$B$10/rPipsize</f>
        <v>1.1038000000000001</v>
      </c>
      <c r="G12" s="24">
        <f ca="1">IF(OR(data!$M$1*F12&gt;data!$M$1*B12,G11=1),1,0)</f>
        <v>1</v>
      </c>
      <c r="H12" s="25">
        <f ca="1">IF(NOT(ISNUMBER(D12)),H11,H11+'pyramid trade'!$B$9)</f>
        <v>0.6</v>
      </c>
      <c r="I12" s="23">
        <f ca="1">AVERAGE($E$2:E12)</f>
        <v>1.1022000000000001</v>
      </c>
      <c r="J12" s="24">
        <f ca="1">IF(G11&lt;&gt;1,(F12-I12)*rLotsize*H12*data!$M$1,0)</f>
        <v>0</v>
      </c>
    </row>
    <row r="13" spans="1:13">
      <c r="A13" s="16">
        <f ca="1">'pyramid trade'!$B$7*TRUNC(RAND()*10-5)</f>
        <v>22</v>
      </c>
      <c r="B13" s="23">
        <f t="shared" ca="1" si="1"/>
        <v>1.1022000000000001</v>
      </c>
      <c r="C13" s="23">
        <f ca="1">IF(data!$M$1=1,IF(B13&gt;C12+'pyramid trade'!$B$8/rPipsize,B13,C12),IF(B13&lt;C12-'pyramid trade'!$B$8/rPipsize,B13,C12))</f>
        <v>1.1088</v>
      </c>
      <c r="D13" s="23" t="e">
        <f ca="1">IF(AND(C13&lt;&gt;C12,SUM($G$2:G12)=0),C13,NA())</f>
        <v>#N/A</v>
      </c>
      <c r="E13" s="23" t="str">
        <f t="shared" ca="1" si="0"/>
        <v/>
      </c>
      <c r="F13" s="23">
        <f ca="1">C13-data!$M$1*'pyramid trade'!$B$10/rPipsize</f>
        <v>1.1038000000000001</v>
      </c>
      <c r="G13" s="24">
        <f ca="1">IF(OR(data!$M$1*F13&gt;data!$M$1*B13,G12=1),1,0)</f>
        <v>1</v>
      </c>
      <c r="H13" s="25">
        <f ca="1">IF(NOT(ISNUMBER(D13)),H12,H12+'pyramid trade'!$B$9)</f>
        <v>0.6</v>
      </c>
      <c r="I13" s="23">
        <f ca="1">AVERAGE($E$2:E13)</f>
        <v>1.1022000000000001</v>
      </c>
      <c r="J13" s="24">
        <f ca="1">IF(G12&lt;&gt;1,(F13-I13)*rLotsize*H13*data!$M$1,0)</f>
        <v>0</v>
      </c>
    </row>
    <row r="14" spans="1:13">
      <c r="A14" s="16">
        <f ca="1">'pyramid trade'!$B$7*TRUNC(RAND()*10-5)</f>
        <v>66</v>
      </c>
      <c r="B14" s="23">
        <f t="shared" ca="1" si="1"/>
        <v>1.1088</v>
      </c>
      <c r="C14" s="23">
        <f ca="1">IF(data!$M$1=1,IF(B14&gt;C13+'pyramid trade'!$B$8/rPipsize,B14,C13),IF(B14&lt;C13-'pyramid trade'!$B$8/rPipsize,B14,C13))</f>
        <v>1.1088</v>
      </c>
      <c r="D14" s="23" t="e">
        <f ca="1">IF(AND(C14&lt;&gt;C13,SUM($G$2:G13)=0),C14,NA())</f>
        <v>#N/A</v>
      </c>
      <c r="E14" s="23" t="str">
        <f t="shared" ca="1" si="0"/>
        <v/>
      </c>
      <c r="F14" s="23">
        <f ca="1">C14-data!$M$1*'pyramid trade'!$B$10/rPipsize</f>
        <v>1.1038000000000001</v>
      </c>
      <c r="G14" s="24">
        <f ca="1">IF(OR(data!$M$1*F14&gt;data!$M$1*B14,G13=1),1,0)</f>
        <v>1</v>
      </c>
      <c r="H14" s="25">
        <f ca="1">IF(NOT(ISNUMBER(D14)),H13,H13+'pyramid trade'!$B$9)</f>
        <v>0.6</v>
      </c>
      <c r="I14" s="23">
        <f ca="1">AVERAGE($E$2:E14)</f>
        <v>1.1022000000000001</v>
      </c>
      <c r="J14" s="24">
        <f ca="1">IF(G13&lt;&gt;1,(F14-I14)*rLotsize*H14*data!$M$1,0)</f>
        <v>0</v>
      </c>
    </row>
    <row r="15" spans="1:13">
      <c r="A15" s="16">
        <f ca="1">'pyramid trade'!$B$7*TRUNC(RAND()*10-5)</f>
        <v>-66</v>
      </c>
      <c r="B15" s="23">
        <f t="shared" ca="1" si="1"/>
        <v>1.1022000000000001</v>
      </c>
      <c r="C15" s="23">
        <f ca="1">IF(data!$M$1=1,IF(B15&gt;C14+'pyramid trade'!$B$8/rPipsize,B15,C14),IF(B15&lt;C14-'pyramid trade'!$B$8/rPipsize,B15,C14))</f>
        <v>1.1088</v>
      </c>
      <c r="D15" s="23" t="e">
        <f ca="1">IF(AND(C15&lt;&gt;C14,SUM($G$2:G14)=0),C15,NA())</f>
        <v>#N/A</v>
      </c>
      <c r="E15" s="23" t="str">
        <f t="shared" ca="1" si="0"/>
        <v/>
      </c>
      <c r="F15" s="23">
        <f ca="1">C15-data!$M$1*'pyramid trade'!$B$10/rPipsize</f>
        <v>1.1038000000000001</v>
      </c>
      <c r="G15" s="24">
        <f ca="1">IF(OR(data!$M$1*F15&gt;data!$M$1*B15,G14=1),1,0)</f>
        <v>1</v>
      </c>
      <c r="H15" s="25">
        <f ca="1">IF(NOT(ISNUMBER(D15)),H14,H14+'pyramid trade'!$B$9)</f>
        <v>0.6</v>
      </c>
      <c r="I15" s="23">
        <f ca="1">AVERAGE($E$2:E15)</f>
        <v>1.1022000000000001</v>
      </c>
      <c r="J15" s="24">
        <f ca="1">IF(G14&lt;&gt;1,(F15-I15)*rLotsize*H15*data!$M$1,0)</f>
        <v>0</v>
      </c>
    </row>
    <row r="16" spans="1:13">
      <c r="A16" s="16">
        <f ca="1">'pyramid trade'!$B$7*TRUNC(RAND()*10-5)</f>
        <v>-22</v>
      </c>
      <c r="B16" s="23">
        <f t="shared" ca="1" si="1"/>
        <v>1.1000000000000001</v>
      </c>
      <c r="C16" s="23">
        <f ca="1">IF(data!$M$1=1,IF(B16&gt;C15+'pyramid trade'!$B$8/rPipsize,B16,C15),IF(B16&lt;C15-'pyramid trade'!$B$8/rPipsize,B16,C15))</f>
        <v>1.1088</v>
      </c>
      <c r="D16" s="23" t="e">
        <f ca="1">IF(AND(C16&lt;&gt;C15,SUM($G$2:G15)=0),C16,NA())</f>
        <v>#N/A</v>
      </c>
      <c r="E16" s="23" t="str">
        <f t="shared" ca="1" si="0"/>
        <v/>
      </c>
      <c r="F16" s="23">
        <f ca="1">C16-data!$M$1*'pyramid trade'!$B$10/rPipsize</f>
        <v>1.1038000000000001</v>
      </c>
      <c r="G16" s="24">
        <f ca="1">IF(OR(data!$M$1*F16&gt;data!$M$1*B16,G15=1),1,0)</f>
        <v>1</v>
      </c>
      <c r="H16" s="25">
        <f ca="1">IF(NOT(ISNUMBER(D16)),H15,H15+'pyramid trade'!$B$9)</f>
        <v>0.6</v>
      </c>
      <c r="I16" s="23">
        <f ca="1">AVERAGE($E$2:E16)</f>
        <v>1.1022000000000001</v>
      </c>
      <c r="J16" s="24">
        <f ca="1">IF(G15&lt;&gt;1,(F16-I16)*rLotsize*H16*data!$M$1,0)</f>
        <v>0</v>
      </c>
    </row>
    <row r="17" spans="1:10">
      <c r="A17" s="16">
        <f ca="1">'pyramid trade'!$B$7*TRUNC(RAND()*10-5)</f>
        <v>0</v>
      </c>
      <c r="B17" s="23">
        <f t="shared" ca="1" si="1"/>
        <v>1.1000000000000001</v>
      </c>
      <c r="C17" s="23">
        <f ca="1">IF(data!$M$1=1,IF(B17&gt;C16+'pyramid trade'!$B$8/rPipsize,B17,C16),IF(B17&lt;C16-'pyramid trade'!$B$8/rPipsize,B17,C16))</f>
        <v>1.1088</v>
      </c>
      <c r="D17" s="23" t="e">
        <f ca="1">IF(AND(C17&lt;&gt;C16,SUM($G$2:G16)=0),C17,NA())</f>
        <v>#N/A</v>
      </c>
      <c r="E17" s="23" t="str">
        <f t="shared" ca="1" si="0"/>
        <v/>
      </c>
      <c r="F17" s="23">
        <f ca="1">C17-data!$M$1*'pyramid trade'!$B$10/rPipsize</f>
        <v>1.1038000000000001</v>
      </c>
      <c r="G17" s="24">
        <f ca="1">IF(OR(data!$M$1*F17&gt;data!$M$1*B17,G16=1),1,0)</f>
        <v>1</v>
      </c>
      <c r="H17" s="25">
        <f ca="1">IF(NOT(ISNUMBER(D17)),H16,H16+'pyramid trade'!$B$9)</f>
        <v>0.6</v>
      </c>
      <c r="I17" s="23">
        <f ca="1">AVERAGE($E$2:E17)</f>
        <v>1.1022000000000001</v>
      </c>
      <c r="J17" s="24">
        <f ca="1">IF(G16&lt;&gt;1,(F17-I17)*rLotsize*H17*data!$M$1,0)</f>
        <v>0</v>
      </c>
    </row>
    <row r="18" spans="1:10">
      <c r="A18" s="16">
        <f ca="1">'pyramid trade'!$B$7*TRUNC(RAND()*10-5)</f>
        <v>66</v>
      </c>
      <c r="B18" s="23">
        <f t="shared" ca="1" si="1"/>
        <v>1.1066</v>
      </c>
      <c r="C18" s="23">
        <f ca="1">IF(data!$M$1=1,IF(B18&gt;C17+'pyramid trade'!$B$8/rPipsize,B18,C17),IF(B18&lt;C17-'pyramid trade'!$B$8/rPipsize,B18,C17))</f>
        <v>1.1088</v>
      </c>
      <c r="D18" s="23" t="e">
        <f ca="1">IF(AND(C18&lt;&gt;C17,SUM($G$2:G17)=0),C18,NA())</f>
        <v>#N/A</v>
      </c>
      <c r="E18" s="23" t="str">
        <f t="shared" ca="1" si="0"/>
        <v/>
      </c>
      <c r="F18" s="23">
        <f ca="1">C18-data!$M$1*'pyramid trade'!$B$10/rPipsize</f>
        <v>1.1038000000000001</v>
      </c>
      <c r="G18" s="24">
        <f ca="1">IF(OR(data!$M$1*F18&gt;data!$M$1*B18,G17=1),1,0)</f>
        <v>1</v>
      </c>
      <c r="H18" s="25">
        <f ca="1">IF(NOT(ISNUMBER(D18)),H17,H17+'pyramid trade'!$B$9)</f>
        <v>0.6</v>
      </c>
      <c r="I18" s="23">
        <f ca="1">AVERAGE($E$2:E18)</f>
        <v>1.1022000000000001</v>
      </c>
      <c r="J18" s="24">
        <f ca="1">IF(G17&lt;&gt;1,(F18-I18)*rLotsize*H18*data!$M$1,0)</f>
        <v>0</v>
      </c>
    </row>
    <row r="19" spans="1:10">
      <c r="A19" s="16">
        <f ca="1">'pyramid trade'!$B$7*TRUNC(RAND()*10-5)</f>
        <v>-88</v>
      </c>
      <c r="B19" s="23">
        <f t="shared" ca="1" si="1"/>
        <v>1.0978000000000001</v>
      </c>
      <c r="C19" s="23">
        <f ca="1">IF(data!$M$1=1,IF(B19&gt;C18+'pyramid trade'!$B$8/rPipsize,B19,C18),IF(B19&lt;C18-'pyramid trade'!$B$8/rPipsize,B19,C18))</f>
        <v>1.1088</v>
      </c>
      <c r="D19" s="23" t="e">
        <f ca="1">IF(AND(C19&lt;&gt;C18,SUM($G$2:G18)=0),C19,NA())</f>
        <v>#N/A</v>
      </c>
      <c r="E19" s="23" t="str">
        <f t="shared" ca="1" si="0"/>
        <v/>
      </c>
      <c r="F19" s="23">
        <f ca="1">C19-data!$M$1*'pyramid trade'!$B$10/rPipsize</f>
        <v>1.1038000000000001</v>
      </c>
      <c r="G19" s="24">
        <f ca="1">IF(OR(data!$M$1*F19&gt;data!$M$1*B19,G18=1),1,0)</f>
        <v>1</v>
      </c>
      <c r="H19" s="25">
        <f ca="1">IF(NOT(ISNUMBER(D19)),H18,H18+'pyramid trade'!$B$9)</f>
        <v>0.6</v>
      </c>
      <c r="I19" s="23">
        <f ca="1">AVERAGE($E$2:E19)</f>
        <v>1.1022000000000001</v>
      </c>
      <c r="J19" s="24">
        <f ca="1">IF(G18&lt;&gt;1,(F19-I19)*rLotsize*H19*data!$M$1,0)</f>
        <v>0</v>
      </c>
    </row>
    <row r="20" spans="1:10">
      <c r="A20" s="16">
        <f ca="1">'pyramid trade'!$B$7*TRUNC(RAND()*10-5)</f>
        <v>22</v>
      </c>
      <c r="B20" s="23">
        <f t="shared" ca="1" si="1"/>
        <v>1.1000000000000001</v>
      </c>
      <c r="C20" s="23">
        <f ca="1">IF(data!$M$1=1,IF(B20&gt;C19+'pyramid trade'!$B$8/rPipsize,B20,C19),IF(B20&lt;C19-'pyramid trade'!$B$8/rPipsize,B20,C19))</f>
        <v>1.1088</v>
      </c>
      <c r="D20" s="23" t="e">
        <f ca="1">IF(AND(C20&lt;&gt;C19,SUM($G$2:G19)=0),C20,NA())</f>
        <v>#N/A</v>
      </c>
      <c r="E20" s="23" t="str">
        <f t="shared" ca="1" si="0"/>
        <v/>
      </c>
      <c r="F20" s="23">
        <f ca="1">C20-data!$M$1*'pyramid trade'!$B$10/rPipsize</f>
        <v>1.1038000000000001</v>
      </c>
      <c r="G20" s="24">
        <f ca="1">IF(OR(data!$M$1*F20&gt;data!$M$1*B20,G19=1),1,0)</f>
        <v>1</v>
      </c>
      <c r="H20" s="25">
        <f ca="1">IF(NOT(ISNUMBER(D20)),H19,H19+'pyramid trade'!$B$9)</f>
        <v>0.6</v>
      </c>
      <c r="I20" s="23">
        <f ca="1">AVERAGE($E$2:E20)</f>
        <v>1.1022000000000001</v>
      </c>
      <c r="J20" s="24">
        <f ca="1">IF(G19&lt;&gt;1,(F20-I20)*rLotsize*H20*data!$M$1,0)</f>
        <v>0</v>
      </c>
    </row>
    <row r="21" spans="1:10">
      <c r="A21" s="16">
        <f ca="1">'pyramid trade'!$B$7*TRUNC(RAND()*10-5)</f>
        <v>-44</v>
      </c>
      <c r="B21" s="23">
        <f t="shared" ca="1" si="1"/>
        <v>1.0956000000000001</v>
      </c>
      <c r="C21" s="23">
        <f ca="1">IF(data!$M$1=1,IF(B21&gt;C20+'pyramid trade'!$B$8/rPipsize,B21,C20),IF(B21&lt;C20-'pyramid trade'!$B$8/rPipsize,B21,C20))</f>
        <v>1.1088</v>
      </c>
      <c r="D21" s="23" t="e">
        <f ca="1">IF(AND(C21&lt;&gt;C20,SUM($G$2:G20)=0),C21,NA())</f>
        <v>#N/A</v>
      </c>
      <c r="E21" s="23" t="str">
        <f t="shared" ca="1" si="0"/>
        <v/>
      </c>
      <c r="F21" s="23">
        <f ca="1">C21-data!$M$1*'pyramid trade'!$B$10/rPipsize</f>
        <v>1.1038000000000001</v>
      </c>
      <c r="G21" s="24">
        <f ca="1">IF(OR(data!$M$1*F21&gt;data!$M$1*B21,G20=1),1,0)</f>
        <v>1</v>
      </c>
      <c r="H21" s="25">
        <f ca="1">IF(NOT(ISNUMBER(D21)),H20,H20+'pyramid trade'!$B$9)</f>
        <v>0.6</v>
      </c>
      <c r="I21" s="23">
        <f ca="1">AVERAGE($E$2:E21)</f>
        <v>1.1022000000000001</v>
      </c>
      <c r="J21" s="24">
        <f ca="1">IF(G20&lt;&gt;1,(F21-I21)*rLotsize*H21*data!$M$1,0)</f>
        <v>0</v>
      </c>
    </row>
    <row r="22" spans="1:10">
      <c r="A22" s="16">
        <f ca="1">'pyramid trade'!$B$7*TRUNC(RAND()*10-5)</f>
        <v>-44</v>
      </c>
      <c r="B22" s="23">
        <f t="shared" ca="1" si="1"/>
        <v>1.0912000000000002</v>
      </c>
      <c r="C22" s="23">
        <f ca="1">IF(data!$M$1=1,IF(B22&gt;C21+'pyramid trade'!$B$8/rPipsize,B22,C21),IF(B22&lt;C21-'pyramid trade'!$B$8/rPipsize,B22,C21))</f>
        <v>1.1088</v>
      </c>
      <c r="D22" s="23" t="e">
        <f ca="1">IF(AND(C22&lt;&gt;C21,SUM($G$2:G21)=0),C22,NA())</f>
        <v>#N/A</v>
      </c>
      <c r="E22" s="23" t="str">
        <f t="shared" ca="1" si="0"/>
        <v/>
      </c>
      <c r="F22" s="23">
        <f ca="1">C22-data!$M$1*'pyramid trade'!$B$10/rPipsize</f>
        <v>1.1038000000000001</v>
      </c>
      <c r="G22" s="24">
        <f ca="1">IF(OR(data!$M$1*F22&gt;data!$M$1*B22,G21=1),1,0)</f>
        <v>1</v>
      </c>
      <c r="H22" s="25">
        <f ca="1">IF(NOT(ISNUMBER(D22)),H21,H21+'pyramid trade'!$B$9)</f>
        <v>0.6</v>
      </c>
      <c r="I22" s="23">
        <f ca="1">AVERAGE($E$2:E22)</f>
        <v>1.1022000000000001</v>
      </c>
      <c r="J22" s="24">
        <f ca="1">IF(G21&lt;&gt;1,(F22-I22)*rLotsize*H22*data!$M$1,0)</f>
        <v>0</v>
      </c>
    </row>
    <row r="23" spans="1:10">
      <c r="A23" s="16">
        <f ca="1">'pyramid trade'!$B$7*TRUNC(RAND()*10-5)</f>
        <v>0</v>
      </c>
      <c r="B23" s="23">
        <f t="shared" ca="1" si="1"/>
        <v>1.0912000000000002</v>
      </c>
      <c r="C23" s="23">
        <f ca="1">IF(data!$M$1=1,IF(B23&gt;C22+'pyramid trade'!$B$8/rPipsize,B23,C22),IF(B23&lt;C22-'pyramid trade'!$B$8/rPipsize,B23,C22))</f>
        <v>1.1088</v>
      </c>
      <c r="D23" s="23" t="e">
        <f ca="1">IF(AND(C23&lt;&gt;C22,SUM($G$2:G22)=0),C23,NA())</f>
        <v>#N/A</v>
      </c>
      <c r="E23" s="23" t="str">
        <f t="shared" ca="1" si="0"/>
        <v/>
      </c>
      <c r="F23" s="23">
        <f ca="1">C23-data!$M$1*'pyramid trade'!$B$10/rPipsize</f>
        <v>1.1038000000000001</v>
      </c>
      <c r="G23" s="24">
        <f ca="1">IF(OR(data!$M$1*F23&gt;data!$M$1*B23,G22=1),1,0)</f>
        <v>1</v>
      </c>
      <c r="H23" s="25">
        <f ca="1">IF(NOT(ISNUMBER(D23)),H22,H22+'pyramid trade'!$B$9)</f>
        <v>0.6</v>
      </c>
      <c r="I23" s="23">
        <f ca="1">AVERAGE($E$2:E23)</f>
        <v>1.1022000000000001</v>
      </c>
      <c r="J23" s="24">
        <f ca="1">IF(G22&lt;&gt;1,(F23-I23)*rLotsize*H23*data!$M$1,0)</f>
        <v>0</v>
      </c>
    </row>
    <row r="24" spans="1:10">
      <c r="A24" s="16">
        <f ca="1">'pyramid trade'!$B$7*TRUNC(RAND()*10-5)</f>
        <v>-88</v>
      </c>
      <c r="B24" s="23">
        <f t="shared" ca="1" si="1"/>
        <v>1.0824000000000003</v>
      </c>
      <c r="C24" s="23">
        <f ca="1">IF(data!$M$1=1,IF(B24&gt;C23+'pyramid trade'!$B$8/rPipsize,B24,C23),IF(B24&lt;C23-'pyramid trade'!$B$8/rPipsize,B24,C23))</f>
        <v>1.1088</v>
      </c>
      <c r="D24" s="23" t="e">
        <f ca="1">IF(AND(C24&lt;&gt;C23,SUM($G$2:G23)=0),C24,NA())</f>
        <v>#N/A</v>
      </c>
      <c r="E24" s="23" t="str">
        <f t="shared" ca="1" si="0"/>
        <v/>
      </c>
      <c r="F24" s="23">
        <f ca="1">C24-data!$M$1*'pyramid trade'!$B$10/rPipsize</f>
        <v>1.1038000000000001</v>
      </c>
      <c r="G24" s="24">
        <f ca="1">IF(OR(data!$M$1*F24&gt;data!$M$1*B24,G23=1),1,0)</f>
        <v>1</v>
      </c>
      <c r="H24" s="25">
        <f ca="1">IF(NOT(ISNUMBER(D24)),H23,H23+'pyramid trade'!$B$9)</f>
        <v>0.6</v>
      </c>
      <c r="I24" s="23">
        <f ca="1">AVERAGE($E$2:E24)</f>
        <v>1.1022000000000001</v>
      </c>
      <c r="J24" s="24">
        <f ca="1">IF(G23&lt;&gt;1,(F24-I24)*rLotsize*H24*data!$M$1,0)</f>
        <v>0</v>
      </c>
    </row>
    <row r="25" spans="1:10">
      <c r="A25" s="16">
        <f ca="1">'pyramid trade'!$B$7*TRUNC(RAND()*10-5)</f>
        <v>0</v>
      </c>
      <c r="B25" s="23">
        <f t="shared" ca="1" si="1"/>
        <v>1.0824000000000003</v>
      </c>
      <c r="C25" s="23">
        <f ca="1">IF(data!$M$1=1,IF(B25&gt;C24+'pyramid trade'!$B$8/rPipsize,B25,C24),IF(B25&lt;C24-'pyramid trade'!$B$8/rPipsize,B25,C24))</f>
        <v>1.1088</v>
      </c>
      <c r="D25" s="23" t="e">
        <f ca="1">IF(AND(C25&lt;&gt;C24,SUM($G$2:G24)=0),C25,NA())</f>
        <v>#N/A</v>
      </c>
      <c r="E25" s="23" t="str">
        <f t="shared" ca="1" si="0"/>
        <v/>
      </c>
      <c r="F25" s="23">
        <f ca="1">C25-data!$M$1*'pyramid trade'!$B$10/rPipsize</f>
        <v>1.1038000000000001</v>
      </c>
      <c r="G25" s="24">
        <f ca="1">IF(OR(data!$M$1*F25&gt;data!$M$1*B25,G24=1),1,0)</f>
        <v>1</v>
      </c>
      <c r="H25" s="25">
        <f ca="1">IF(NOT(ISNUMBER(D25)),H24,H24+'pyramid trade'!$B$9)</f>
        <v>0.6</v>
      </c>
      <c r="I25" s="23">
        <f ca="1">AVERAGE($E$2:E25)</f>
        <v>1.1022000000000001</v>
      </c>
      <c r="J25" s="24">
        <f ca="1">IF(G24&lt;&gt;1,(F25-I25)*rLotsize*H25*data!$M$1,0)</f>
        <v>0</v>
      </c>
    </row>
    <row r="26" spans="1:10">
      <c r="A26" s="16">
        <f ca="1">'pyramid trade'!$B$7*TRUNC(RAND()*10-5)</f>
        <v>-22</v>
      </c>
      <c r="B26" s="23">
        <f t="shared" ca="1" si="1"/>
        <v>1.0802000000000003</v>
      </c>
      <c r="C26" s="23">
        <f ca="1">IF(data!$M$1=1,IF(B26&gt;C25+'pyramid trade'!$B$8/rPipsize,B26,C25),IF(B26&lt;C25-'pyramid trade'!$B$8/rPipsize,B26,C25))</f>
        <v>1.1088</v>
      </c>
      <c r="D26" s="23" t="e">
        <f ca="1">IF(AND(C26&lt;&gt;C25,SUM($G$2:G25)=0),C26,NA())</f>
        <v>#N/A</v>
      </c>
      <c r="E26" s="23" t="str">
        <f t="shared" ca="1" si="0"/>
        <v/>
      </c>
      <c r="F26" s="23">
        <f ca="1">C26-data!$M$1*'pyramid trade'!$B$10/rPipsize</f>
        <v>1.1038000000000001</v>
      </c>
      <c r="G26" s="24">
        <f ca="1">IF(OR(data!$M$1*F26&gt;data!$M$1*B26,G25=1),1,0)</f>
        <v>1</v>
      </c>
      <c r="H26" s="25">
        <f ca="1">IF(NOT(ISNUMBER(D26)),H25,H25+'pyramid trade'!$B$9)</f>
        <v>0.6</v>
      </c>
      <c r="I26" s="23">
        <f ca="1">AVERAGE($E$2:E26)</f>
        <v>1.1022000000000001</v>
      </c>
      <c r="J26" s="24">
        <f ca="1">IF(G25&lt;&gt;1,(F26-I26)*rLotsize*H26*data!$M$1,0)</f>
        <v>0</v>
      </c>
    </row>
    <row r="27" spans="1:10">
      <c r="A27" s="16">
        <f ca="1">'pyramid trade'!$B$7*TRUNC(RAND()*10-5)</f>
        <v>0</v>
      </c>
      <c r="B27" s="23">
        <f t="shared" ca="1" si="1"/>
        <v>1.0802000000000003</v>
      </c>
      <c r="C27" s="23">
        <f ca="1">IF(data!$M$1=1,IF(B27&gt;C26+'pyramid trade'!$B$8/rPipsize,B27,C26),IF(B27&lt;C26-'pyramid trade'!$B$8/rPipsize,B27,C26))</f>
        <v>1.1088</v>
      </c>
      <c r="D27" s="23" t="e">
        <f ca="1">IF(AND(C27&lt;&gt;C26,SUM($G$2:G26)=0),C27,NA())</f>
        <v>#N/A</v>
      </c>
      <c r="E27" s="23" t="str">
        <f t="shared" ca="1" si="0"/>
        <v/>
      </c>
      <c r="F27" s="23">
        <f ca="1">C27-data!$M$1*'pyramid trade'!$B$10/rPipsize</f>
        <v>1.1038000000000001</v>
      </c>
      <c r="G27" s="24">
        <f ca="1">IF(OR(data!$M$1*F27&gt;data!$M$1*B27,G26=1),1,0)</f>
        <v>1</v>
      </c>
      <c r="H27" s="25">
        <f ca="1">IF(NOT(ISNUMBER(D27)),H26,H26+'pyramid trade'!$B$9)</f>
        <v>0.6</v>
      </c>
      <c r="I27" s="23">
        <f ca="1">AVERAGE($E$2:E27)</f>
        <v>1.1022000000000001</v>
      </c>
      <c r="J27" s="24">
        <f ca="1">IF(G26&lt;&gt;1,(F27-I27)*rLotsize*H27*data!$M$1,0)</f>
        <v>0</v>
      </c>
    </row>
    <row r="28" spans="1:10">
      <c r="A28" s="16">
        <f ca="1">'pyramid trade'!$B$7*TRUNC(RAND()*10-5)</f>
        <v>88</v>
      </c>
      <c r="B28" s="23">
        <f t="shared" ca="1" si="1"/>
        <v>1.0890000000000002</v>
      </c>
      <c r="C28" s="23">
        <f ca="1">IF(data!$M$1=1,IF(B28&gt;C27+'pyramid trade'!$B$8/rPipsize,B28,C27),IF(B28&lt;C27-'pyramid trade'!$B$8/rPipsize,B28,C27))</f>
        <v>1.1088</v>
      </c>
      <c r="D28" s="23" t="e">
        <f ca="1">IF(AND(C28&lt;&gt;C27,SUM($G$2:G27)=0),C28,NA())</f>
        <v>#N/A</v>
      </c>
      <c r="E28" s="23" t="str">
        <f t="shared" ca="1" si="0"/>
        <v/>
      </c>
      <c r="F28" s="23">
        <f ca="1">C28-data!$M$1*'pyramid trade'!$B$10/rPipsize</f>
        <v>1.1038000000000001</v>
      </c>
      <c r="G28" s="24">
        <f ca="1">IF(OR(data!$M$1*F28&gt;data!$M$1*B28,G27=1),1,0)</f>
        <v>1</v>
      </c>
      <c r="H28" s="25">
        <f ca="1">IF(NOT(ISNUMBER(D28)),H27,H27+'pyramid trade'!$B$9)</f>
        <v>0.6</v>
      </c>
      <c r="I28" s="23">
        <f ca="1">AVERAGE($E$2:E28)</f>
        <v>1.1022000000000001</v>
      </c>
      <c r="J28" s="24">
        <f ca="1">IF(G27&lt;&gt;1,(F28-I28)*rLotsize*H28*data!$M$1,0)</f>
        <v>0</v>
      </c>
    </row>
    <row r="29" spans="1:10">
      <c r="A29" s="16">
        <f ca="1">'pyramid trade'!$B$7*TRUNC(RAND()*10-5)</f>
        <v>66</v>
      </c>
      <c r="B29" s="23">
        <f t="shared" ca="1" si="1"/>
        <v>1.0956000000000001</v>
      </c>
      <c r="C29" s="23">
        <f ca="1">IF(data!$M$1=1,IF(B29&gt;C28+'pyramid trade'!$B$8/rPipsize,B29,C28),IF(B29&lt;C28-'pyramid trade'!$B$8/rPipsize,B29,C28))</f>
        <v>1.1088</v>
      </c>
      <c r="D29" s="23" t="e">
        <f ca="1">IF(AND(C29&lt;&gt;C28,SUM($G$2:G28)=0),C29,NA())</f>
        <v>#N/A</v>
      </c>
      <c r="E29" s="23" t="str">
        <f t="shared" ca="1" si="0"/>
        <v/>
      </c>
      <c r="F29" s="23">
        <f ca="1">C29-data!$M$1*'pyramid trade'!$B$10/rPipsize</f>
        <v>1.1038000000000001</v>
      </c>
      <c r="G29" s="24">
        <f ca="1">IF(OR(data!$M$1*F29&gt;data!$M$1*B29,G28=1),1,0)</f>
        <v>1</v>
      </c>
      <c r="H29" s="25">
        <f ca="1">IF(NOT(ISNUMBER(D29)),H28,H28+'pyramid trade'!$B$9)</f>
        <v>0.6</v>
      </c>
      <c r="I29" s="23">
        <f ca="1">AVERAGE($E$2:E29)</f>
        <v>1.1022000000000001</v>
      </c>
      <c r="J29" s="24">
        <f ca="1">IF(G28&lt;&gt;1,(F29-I29)*rLotsize*H29*data!$M$1,0)</f>
        <v>0</v>
      </c>
    </row>
    <row r="30" spans="1:10">
      <c r="A30" s="16">
        <f ca="1">'pyramid trade'!$B$7*TRUNC(RAND()*10-5)</f>
        <v>88</v>
      </c>
      <c r="B30" s="23">
        <f t="shared" ca="1" si="1"/>
        <v>1.1044</v>
      </c>
      <c r="C30" s="23">
        <f ca="1">IF(data!$M$1=1,IF(B30&gt;C29+'pyramid trade'!$B$8/rPipsize,B30,C29),IF(B30&lt;C29-'pyramid trade'!$B$8/rPipsize,B30,C29))</f>
        <v>1.1088</v>
      </c>
      <c r="D30" s="23" t="e">
        <f ca="1">IF(AND(C30&lt;&gt;C29,SUM($G$2:G29)=0),C30,NA())</f>
        <v>#N/A</v>
      </c>
      <c r="E30" s="23" t="str">
        <f t="shared" ca="1" si="0"/>
        <v/>
      </c>
      <c r="F30" s="23">
        <f ca="1">C30-data!$M$1*'pyramid trade'!$B$10/rPipsize</f>
        <v>1.1038000000000001</v>
      </c>
      <c r="G30" s="24">
        <f ca="1">IF(OR(data!$M$1*F30&gt;data!$M$1*B30,G29=1),1,0)</f>
        <v>1</v>
      </c>
      <c r="H30" s="25">
        <f ca="1">IF(NOT(ISNUMBER(D30)),H29,H29+'pyramid trade'!$B$9)</f>
        <v>0.6</v>
      </c>
      <c r="I30" s="23">
        <f ca="1">AVERAGE($E$2:E30)</f>
        <v>1.1022000000000001</v>
      </c>
      <c r="J30" s="24">
        <f ca="1">IF(G29&lt;&gt;1,(F30-I30)*rLotsize*H30*data!$M$1,0)</f>
        <v>0</v>
      </c>
    </row>
    <row r="31" spans="1:10">
      <c r="A31" s="16">
        <f ca="1">'pyramid trade'!$B$7*TRUNC(RAND()*10-5)</f>
        <v>0</v>
      </c>
      <c r="B31" s="23">
        <f t="shared" ca="1" si="1"/>
        <v>1.1044</v>
      </c>
      <c r="C31" s="23">
        <f ca="1">IF(data!$M$1=1,IF(B31&gt;C30+'pyramid trade'!$B$8/rPipsize,B31,C30),IF(B31&lt;C30-'pyramid trade'!$B$8/rPipsize,B31,C30))</f>
        <v>1.1088</v>
      </c>
      <c r="D31" s="23" t="e">
        <f ca="1">IF(AND(C31&lt;&gt;C30,SUM($G$2:G30)=0),C31,NA())</f>
        <v>#N/A</v>
      </c>
      <c r="E31" s="23" t="str">
        <f t="shared" ca="1" si="0"/>
        <v/>
      </c>
      <c r="F31" s="23">
        <f ca="1">C31-data!$M$1*'pyramid trade'!$B$10/rPipsize</f>
        <v>1.1038000000000001</v>
      </c>
      <c r="G31" s="24">
        <f ca="1">IF(OR(data!$M$1*F31&gt;data!$M$1*B31,G30=1),1,0)</f>
        <v>1</v>
      </c>
      <c r="H31" s="25">
        <f ca="1">IF(NOT(ISNUMBER(D31)),H30,H30+'pyramid trade'!$B$9)</f>
        <v>0.6</v>
      </c>
      <c r="I31" s="23">
        <f ca="1">AVERAGE($E$2:E31)</f>
        <v>1.1022000000000001</v>
      </c>
      <c r="J31" s="24">
        <f ca="1">IF(G30&lt;&gt;1,(F31-I31)*rLotsize*H31*data!$M$1,0)</f>
        <v>0</v>
      </c>
    </row>
    <row r="32" spans="1:10">
      <c r="A32" s="16">
        <f ca="1">'pyramid trade'!$B$7*TRUNC(RAND()*10-5)</f>
        <v>-22</v>
      </c>
      <c r="B32" s="23">
        <f t="shared" ca="1" si="1"/>
        <v>1.1022000000000001</v>
      </c>
      <c r="C32" s="23">
        <f ca="1">IF(data!$M$1=1,IF(B32&gt;C31+'pyramid trade'!$B$8/rPipsize,B32,C31),IF(B32&lt;C31-'pyramid trade'!$B$8/rPipsize,B32,C31))</f>
        <v>1.1088</v>
      </c>
      <c r="D32" s="23" t="e">
        <f ca="1">IF(AND(C32&lt;&gt;C31,SUM($G$2:G31)=0),C32,NA())</f>
        <v>#N/A</v>
      </c>
      <c r="E32" s="23" t="str">
        <f t="shared" ca="1" si="0"/>
        <v/>
      </c>
      <c r="F32" s="23">
        <f ca="1">C32-data!$M$1*'pyramid trade'!$B$10/rPipsize</f>
        <v>1.1038000000000001</v>
      </c>
      <c r="G32" s="24">
        <f ca="1">IF(OR(data!$M$1*F32&gt;data!$M$1*B32,G31=1),1,0)</f>
        <v>1</v>
      </c>
      <c r="H32" s="25">
        <f ca="1">IF(NOT(ISNUMBER(D32)),H31,H31+'pyramid trade'!$B$9)</f>
        <v>0.6</v>
      </c>
      <c r="I32" s="23">
        <f ca="1">AVERAGE($E$2:E32)</f>
        <v>1.1022000000000001</v>
      </c>
      <c r="J32" s="24">
        <f ca="1">IF(G31&lt;&gt;1,(F32-I32)*rLotsize*H32*data!$M$1,0)</f>
        <v>0</v>
      </c>
    </row>
    <row r="33" spans="1:12">
      <c r="A33" s="16">
        <f ca="1">'pyramid trade'!$B$7*TRUNC(RAND()*10-5)</f>
        <v>-88</v>
      </c>
      <c r="B33" s="23">
        <f t="shared" ca="1" si="1"/>
        <v>1.0934000000000001</v>
      </c>
      <c r="C33" s="23">
        <f ca="1">IF(data!$M$1=1,IF(B33&gt;C32+'pyramid trade'!$B$8/rPipsize,B33,C32),IF(B33&lt;C32-'pyramid trade'!$B$8/rPipsize,B33,C32))</f>
        <v>1.1088</v>
      </c>
      <c r="D33" s="23" t="e">
        <f ca="1">IF(AND(C33&lt;&gt;C32,SUM($G$2:G32)=0),C33,NA())</f>
        <v>#N/A</v>
      </c>
      <c r="E33" s="23" t="str">
        <f t="shared" ca="1" si="0"/>
        <v/>
      </c>
      <c r="F33" s="23">
        <f ca="1">C33-data!$M$1*'pyramid trade'!$B$10/rPipsize</f>
        <v>1.1038000000000001</v>
      </c>
      <c r="G33" s="24">
        <f ca="1">IF(OR(data!$M$1*F33&gt;data!$M$1*B33,G32=1),1,0)</f>
        <v>1</v>
      </c>
      <c r="H33" s="25">
        <f ca="1">IF(NOT(ISNUMBER(D33)),H32,H32+'pyramid trade'!$B$9)</f>
        <v>0.6</v>
      </c>
      <c r="I33" s="23">
        <f ca="1">AVERAGE($E$2:E33)</f>
        <v>1.1022000000000001</v>
      </c>
      <c r="J33" s="24">
        <f ca="1">IF(G32&lt;&gt;1,(F33-I33)*rLotsize*H33*data!$M$1,0)</f>
        <v>0</v>
      </c>
    </row>
    <row r="34" spans="1:12">
      <c r="A34" s="16">
        <f ca="1">'pyramid trade'!$B$7*TRUNC(RAND()*10-5)</f>
        <v>0</v>
      </c>
      <c r="B34" s="23">
        <f t="shared" ca="1" si="1"/>
        <v>1.0934000000000001</v>
      </c>
      <c r="C34" s="23">
        <f ca="1">IF(data!$M$1=1,IF(B34&gt;C33+'pyramid trade'!$B$8/rPipsize,B34,C33),IF(B34&lt;C33-'pyramid trade'!$B$8/rPipsize,B34,C33))</f>
        <v>1.1088</v>
      </c>
      <c r="D34" s="23" t="e">
        <f ca="1">IF(AND(C34&lt;&gt;C33,SUM($G$2:G33)=0),C34,NA())</f>
        <v>#N/A</v>
      </c>
      <c r="E34" s="23" t="str">
        <f t="shared" ca="1" si="0"/>
        <v/>
      </c>
      <c r="F34" s="23">
        <f ca="1">C34-data!$M$1*'pyramid trade'!$B$10/rPipsize</f>
        <v>1.1038000000000001</v>
      </c>
      <c r="G34" s="24">
        <f ca="1">IF(OR(data!$M$1*F34&gt;data!$M$1*B34,G33=1),1,0)</f>
        <v>1</v>
      </c>
      <c r="H34" s="25">
        <f ca="1">IF(NOT(ISNUMBER(D34)),H33,H33+'pyramid trade'!$B$9)</f>
        <v>0.6</v>
      </c>
      <c r="I34" s="23">
        <f ca="1">AVERAGE($E$2:E34)</f>
        <v>1.1022000000000001</v>
      </c>
      <c r="J34" s="24">
        <f ca="1">IF(G33&lt;&gt;1,(F34-I34)*rLotsize*H34*data!$M$1,0)</f>
        <v>0</v>
      </c>
    </row>
    <row r="35" spans="1:12">
      <c r="A35" s="16">
        <f ca="1">'pyramid trade'!$B$7*TRUNC(RAND()*10-5)</f>
        <v>66</v>
      </c>
      <c r="B35" s="23">
        <f t="shared" ca="1" si="1"/>
        <v>1.1000000000000001</v>
      </c>
      <c r="C35" s="23">
        <f ca="1">IF(data!$M$1=1,IF(B35&gt;C34+'pyramid trade'!$B$8/rPipsize,B35,C34),IF(B35&lt;C34-'pyramid trade'!$B$8/rPipsize,B35,C34))</f>
        <v>1.1088</v>
      </c>
      <c r="D35" s="23" t="e">
        <f ca="1">IF(AND(C35&lt;&gt;C34,SUM($G$2:G34)=0),C35,NA())</f>
        <v>#N/A</v>
      </c>
      <c r="E35" s="23" t="str">
        <f t="shared" ca="1" si="0"/>
        <v/>
      </c>
      <c r="F35" s="23">
        <f ca="1">C35-data!$M$1*'pyramid trade'!$B$10/rPipsize</f>
        <v>1.1038000000000001</v>
      </c>
      <c r="G35" s="24">
        <f ca="1">IF(OR(data!$M$1*F35&gt;data!$M$1*B35,G34=1),1,0)</f>
        <v>1</v>
      </c>
      <c r="H35" s="25">
        <f ca="1">IF(NOT(ISNUMBER(D35)),H34,H34+'pyramid trade'!$B$9)</f>
        <v>0.6</v>
      </c>
      <c r="I35" s="23">
        <f ca="1">AVERAGE($E$2:E35)</f>
        <v>1.1022000000000001</v>
      </c>
      <c r="J35" s="24">
        <f ca="1">IF(G34&lt;&gt;1,(F35-I35)*rLotsize*H35*data!$M$1,0)</f>
        <v>0</v>
      </c>
    </row>
    <row r="36" spans="1:12">
      <c r="A36" s="16">
        <f ca="1">'pyramid trade'!$B$7*TRUNC(RAND()*10-5)</f>
        <v>-44</v>
      </c>
      <c r="B36" s="23">
        <f t="shared" ca="1" si="1"/>
        <v>1.0956000000000001</v>
      </c>
      <c r="C36" s="23">
        <f ca="1">IF(data!$M$1=1,IF(B36&gt;C35+'pyramid trade'!$B$8/rPipsize,B36,C35),IF(B36&lt;C35-'pyramid trade'!$B$8/rPipsize,B36,C35))</f>
        <v>1.1088</v>
      </c>
      <c r="D36" s="23" t="e">
        <f ca="1">IF(AND(C36&lt;&gt;C35,SUM($G$2:G35)=0),C36,NA())</f>
        <v>#N/A</v>
      </c>
      <c r="E36" s="23" t="str">
        <f t="shared" ca="1" si="0"/>
        <v/>
      </c>
      <c r="F36" s="23">
        <f ca="1">C36-data!$M$1*'pyramid trade'!$B$10/rPipsize</f>
        <v>1.1038000000000001</v>
      </c>
      <c r="G36" s="24">
        <f ca="1">IF(OR(data!$M$1*F36&gt;data!$M$1*B36,G35=1),1,0)</f>
        <v>1</v>
      </c>
      <c r="H36" s="25">
        <f ca="1">IF(NOT(ISNUMBER(D36)),H35,H35+'pyramid trade'!$B$9)</f>
        <v>0.6</v>
      </c>
      <c r="I36" s="23">
        <f ca="1">AVERAGE($E$2:E36)</f>
        <v>1.1022000000000001</v>
      </c>
      <c r="J36" s="24">
        <f ca="1">IF(G35&lt;&gt;1,(F36-I36)*rLotsize*H36*data!$M$1,0)</f>
        <v>0</v>
      </c>
    </row>
    <row r="37" spans="1:12">
      <c r="A37" s="16">
        <f ca="1">'pyramid trade'!$B$7*TRUNC(RAND()*10-5)</f>
        <v>88</v>
      </c>
      <c r="B37" s="23">
        <f t="shared" ca="1" si="1"/>
        <v>1.1044</v>
      </c>
      <c r="C37" s="23">
        <f ca="1">IF(data!$M$1=1,IF(B37&gt;C36+'pyramid trade'!$B$8/rPipsize,B37,C36),IF(B37&lt;C36-'pyramid trade'!$B$8/rPipsize,B37,C36))</f>
        <v>1.1088</v>
      </c>
      <c r="D37" s="23" t="e">
        <f ca="1">IF(AND(C37&lt;&gt;C36,SUM($G$2:G36)=0),C37,NA())</f>
        <v>#N/A</v>
      </c>
      <c r="E37" s="23" t="str">
        <f t="shared" ca="1" si="0"/>
        <v/>
      </c>
      <c r="F37" s="23">
        <f ca="1">C37-data!$M$1*'pyramid trade'!$B$10/rPipsize</f>
        <v>1.1038000000000001</v>
      </c>
      <c r="G37" s="24">
        <f ca="1">IF(OR(data!$M$1*F37&gt;data!$M$1*B37,G36=1),1,0)</f>
        <v>1</v>
      </c>
      <c r="H37" s="25">
        <f ca="1">IF(NOT(ISNUMBER(D37)),H36,H36+'pyramid trade'!$B$9)</f>
        <v>0.6</v>
      </c>
      <c r="I37" s="23">
        <f ca="1">AVERAGE($E$2:E37)</f>
        <v>1.1022000000000001</v>
      </c>
      <c r="J37" s="24">
        <f ca="1">IF(G36&lt;&gt;1,(F37-I37)*rLotsize*H37*data!$M$1,0)</f>
        <v>0</v>
      </c>
    </row>
    <row r="38" spans="1:12">
      <c r="A38" s="16">
        <f ca="1">'pyramid trade'!$B$7*TRUNC(RAND()*10-5)</f>
        <v>-22</v>
      </c>
      <c r="B38" s="23">
        <f t="shared" ca="1" si="1"/>
        <v>1.1022000000000001</v>
      </c>
      <c r="C38" s="23">
        <f ca="1">IF(data!$M$1=1,IF(B38&gt;C37+'pyramid trade'!$B$8/rPipsize,B38,C37),IF(B38&lt;C37-'pyramid trade'!$B$8/rPipsize,B38,C37))</f>
        <v>1.1088</v>
      </c>
      <c r="D38" s="23" t="e">
        <f ca="1">IF(AND(C38&lt;&gt;C37,SUM($G$2:G37)=0),C38,NA())</f>
        <v>#N/A</v>
      </c>
      <c r="E38" s="23" t="str">
        <f t="shared" ca="1" si="0"/>
        <v/>
      </c>
      <c r="F38" s="23">
        <f ca="1">C38-data!$M$1*'pyramid trade'!$B$10/rPipsize</f>
        <v>1.1038000000000001</v>
      </c>
      <c r="G38" s="24">
        <f ca="1">IF(OR(data!$M$1*F38&gt;data!$M$1*B38,G37=1),1,0)</f>
        <v>1</v>
      </c>
      <c r="H38" s="25">
        <f ca="1">IF(NOT(ISNUMBER(D38)),H37,H37+'pyramid trade'!$B$9)</f>
        <v>0.6</v>
      </c>
      <c r="I38" s="23">
        <f ca="1">AVERAGE($E$2:E38)</f>
        <v>1.1022000000000001</v>
      </c>
      <c r="J38" s="24">
        <f ca="1">IF(G37&lt;&gt;1,(F38-I38)*rLotsize*H38*data!$M$1,0)</f>
        <v>0</v>
      </c>
    </row>
    <row r="39" spans="1:12">
      <c r="A39" s="16">
        <f ca="1">'pyramid trade'!$B$7*TRUNC(RAND()*10-5)</f>
        <v>44</v>
      </c>
      <c r="B39" s="23">
        <f t="shared" ca="1" si="1"/>
        <v>1.1066</v>
      </c>
      <c r="C39" s="23">
        <f ca="1">IF(data!$M$1=1,IF(B39&gt;C38+'pyramid trade'!$B$8/rPipsize,B39,C38),IF(B39&lt;C38-'pyramid trade'!$B$8/rPipsize,B39,C38))</f>
        <v>1.1088</v>
      </c>
      <c r="D39" s="23" t="e">
        <f ca="1">IF(AND(C39&lt;&gt;C38,SUM($G$2:G38)=0),C39,NA())</f>
        <v>#N/A</v>
      </c>
      <c r="E39" s="23" t="str">
        <f t="shared" ca="1" si="0"/>
        <v/>
      </c>
      <c r="F39" s="23">
        <f ca="1">C39-data!$M$1*'pyramid trade'!$B$10/rPipsize</f>
        <v>1.1038000000000001</v>
      </c>
      <c r="G39" s="24">
        <f ca="1">IF(OR(data!$M$1*F39&gt;data!$M$1*B39,G38=1),1,0)</f>
        <v>1</v>
      </c>
      <c r="H39" s="25">
        <f ca="1">IF(NOT(ISNUMBER(D39)),H38,H38+'pyramid trade'!$B$9)</f>
        <v>0.6</v>
      </c>
      <c r="I39" s="23">
        <f ca="1">AVERAGE($E$2:E39)</f>
        <v>1.1022000000000001</v>
      </c>
      <c r="J39" s="24">
        <f ca="1">IF(G38&lt;&gt;1,(F39-I39)*rLotsize*H39*data!$M$1,0)</f>
        <v>0</v>
      </c>
    </row>
    <row r="40" spans="1:12">
      <c r="A40" s="16">
        <f ca="1">'pyramid trade'!$B$7*TRUNC(RAND()*10-5)</f>
        <v>44</v>
      </c>
      <c r="B40" s="23">
        <f t="shared" ca="1" si="1"/>
        <v>1.111</v>
      </c>
      <c r="C40" s="23">
        <f ca="1">IF(data!$M$1=1,IF(B40&gt;C39+'pyramid trade'!$B$8/rPipsize,B40,C39),IF(B40&lt;C39-'pyramid trade'!$B$8/rPipsize,B40,C39))</f>
        <v>1.1088</v>
      </c>
      <c r="D40" s="23" t="e">
        <f ca="1">IF(AND(C40&lt;&gt;C39,SUM($G$2:G39)=0),C40,NA())</f>
        <v>#N/A</v>
      </c>
      <c r="E40" s="23" t="str">
        <f t="shared" ca="1" si="0"/>
        <v/>
      </c>
      <c r="F40" s="23">
        <f ca="1">C40-data!$M$1*'pyramid trade'!$B$10/rPipsize</f>
        <v>1.1038000000000001</v>
      </c>
      <c r="G40" s="24">
        <f ca="1">IF(OR(data!$M$1*F40&gt;data!$M$1*B40,G39=1),1,0)</f>
        <v>1</v>
      </c>
      <c r="H40" s="25">
        <f ca="1">IF(NOT(ISNUMBER(D40)),H39,H39+'pyramid trade'!$B$9)</f>
        <v>0.6</v>
      </c>
      <c r="I40" s="23">
        <f ca="1">AVERAGE($E$2:E40)</f>
        <v>1.1022000000000001</v>
      </c>
      <c r="J40" s="24">
        <f ca="1">IF(G39&lt;&gt;1,(F40-I40)*rLotsize*H40*data!$M$1,0)</f>
        <v>0</v>
      </c>
    </row>
    <row r="41" spans="1:12">
      <c r="A41" s="16">
        <f ca="1">'pyramid trade'!$B$7*TRUNC(RAND()*10-5)</f>
        <v>44</v>
      </c>
      <c r="B41" s="23">
        <f t="shared" ca="1" si="1"/>
        <v>1.1153999999999999</v>
      </c>
      <c r="C41" s="23">
        <f ca="1">IF(data!$M$1=1,IF(B41&gt;C40+'pyramid trade'!$B$8/rPipsize,B41,C40),IF(B41&lt;C40-'pyramid trade'!$B$8/rPipsize,B41,C40))</f>
        <v>1.1153999999999999</v>
      </c>
      <c r="D41" s="23" t="e">
        <f ca="1">IF(AND(C41&lt;&gt;C40,SUM($G$2:G40)=0),C41,NA())</f>
        <v>#N/A</v>
      </c>
      <c r="E41" s="23" t="str">
        <f t="shared" ca="1" si="0"/>
        <v/>
      </c>
      <c r="F41" s="23">
        <f ca="1">C41-data!$M$1*'pyramid trade'!$B$10/rPipsize</f>
        <v>1.1104000000000001</v>
      </c>
      <c r="G41" s="24">
        <f ca="1">IF(OR(data!$M$1*F41&gt;data!$M$1*B41,G40=1),1,0)</f>
        <v>1</v>
      </c>
      <c r="H41" s="25">
        <f ca="1">IF(NOT(ISNUMBER(D41)),H40,H40+'pyramid trade'!$B$9)</f>
        <v>0.6</v>
      </c>
      <c r="I41" s="23">
        <f ca="1">AVERAGE($E$2:E41)</f>
        <v>1.1022000000000001</v>
      </c>
      <c r="J41" s="24">
        <f ca="1">IF(G40&lt;&gt;1,(F41-I41)*rLotsize*H41*data!$M$1,0)</f>
        <v>0</v>
      </c>
    </row>
    <row r="42" spans="1:12">
      <c r="A42" s="16">
        <f ca="1">'pyramid trade'!$B$7*TRUNC(RAND()*10-5)</f>
        <v>-88</v>
      </c>
      <c r="B42" s="23">
        <f t="shared" ca="1" si="1"/>
        <v>1.1066</v>
      </c>
      <c r="C42" s="23">
        <f ca="1">IF(data!$M$1=1,IF(B42&gt;C41+'pyramid trade'!$B$8/rPipsize,B42,C41),IF(B42&lt;C41-'pyramid trade'!$B$8/rPipsize,B42,C41))</f>
        <v>1.1153999999999999</v>
      </c>
      <c r="D42" s="23" t="e">
        <f ca="1">IF(AND(C42&lt;&gt;C41,SUM($G$2:G41)=0),C42,NA())</f>
        <v>#N/A</v>
      </c>
      <c r="E42" s="23" t="str">
        <f t="shared" ca="1" si="0"/>
        <v/>
      </c>
      <c r="F42" s="23">
        <f ca="1">C42-data!$M$1*'pyramid trade'!$B$10/rPipsize</f>
        <v>1.1104000000000001</v>
      </c>
      <c r="G42" s="24">
        <f ca="1">IF(OR(data!$M$1*F42&gt;data!$M$1*B42,G41=1),1,0)</f>
        <v>1</v>
      </c>
      <c r="H42" s="25">
        <f ca="1">IF(NOT(ISNUMBER(D42)),H41,H41+'pyramid trade'!$B$9)</f>
        <v>0.6</v>
      </c>
      <c r="I42" s="23">
        <f ca="1">AVERAGE($E$2:E42)</f>
        <v>1.1022000000000001</v>
      </c>
      <c r="J42" s="24">
        <f ca="1">IF(G41&lt;&gt;1,(F42-I42)*rLotsize*H42*data!$M$1,0)</f>
        <v>0</v>
      </c>
    </row>
    <row r="43" spans="1:12">
      <c r="A43" s="16">
        <f ca="1">'pyramid trade'!$B$7*TRUNC(RAND()*10-5)</f>
        <v>-66</v>
      </c>
      <c r="B43" s="23">
        <f t="shared" ca="1" si="1"/>
        <v>1.1000000000000001</v>
      </c>
      <c r="C43" s="23">
        <f ca="1">IF(data!$M$1=1,IF(B43&gt;C42+'pyramid trade'!$B$8/rPipsize,B43,C42),IF(B43&lt;C42-'pyramid trade'!$B$8/rPipsize,B43,C42))</f>
        <v>1.1153999999999999</v>
      </c>
      <c r="D43" s="23" t="e">
        <f ca="1">IF(AND(C43&lt;&gt;C42,SUM($G$2:G42)=0),C43,NA())</f>
        <v>#N/A</v>
      </c>
      <c r="E43" s="23" t="str">
        <f t="shared" ca="1" si="0"/>
        <v/>
      </c>
      <c r="F43" s="23">
        <f ca="1">C43-data!$M$1*'pyramid trade'!$B$10/rPipsize</f>
        <v>1.1104000000000001</v>
      </c>
      <c r="G43" s="24">
        <f ca="1">IF(OR(data!$M$1*F43&gt;data!$M$1*B43,G42=1),1,0)</f>
        <v>1</v>
      </c>
      <c r="H43" s="25">
        <f ca="1">IF(NOT(ISNUMBER(D43)),H42,H42+'pyramid trade'!$B$9)</f>
        <v>0.6</v>
      </c>
      <c r="I43" s="23">
        <f ca="1">AVERAGE($E$2:E43)</f>
        <v>1.1022000000000001</v>
      </c>
      <c r="J43" s="24">
        <f ca="1">IF(G42&lt;&gt;1,(F43-I43)*rLotsize*H43*data!$M$1,0)</f>
        <v>0</v>
      </c>
      <c r="L43" s="16" t="s">
        <v>1</v>
      </c>
    </row>
    <row r="44" spans="1:12">
      <c r="A44" s="16">
        <f ca="1">'pyramid trade'!$B$7*TRUNC(RAND()*10-5)</f>
        <v>-88</v>
      </c>
      <c r="B44" s="23">
        <f t="shared" ca="1" si="1"/>
        <v>1.0912000000000002</v>
      </c>
      <c r="C44" s="23">
        <f ca="1">IF(data!$M$1=1,IF(B44&gt;C43+'pyramid trade'!$B$8/rPipsize,B44,C43),IF(B44&lt;C43-'pyramid trade'!$B$8/rPipsize,B44,C43))</f>
        <v>1.1153999999999999</v>
      </c>
      <c r="D44" s="23" t="e">
        <f ca="1">IF(AND(C44&lt;&gt;C43,SUM($G$2:G43)=0),C44,NA())</f>
        <v>#N/A</v>
      </c>
      <c r="E44" s="23" t="str">
        <f t="shared" ca="1" si="0"/>
        <v/>
      </c>
      <c r="F44" s="23">
        <f ca="1">C44-data!$M$1*'pyramid trade'!$B$10/rPipsize</f>
        <v>1.1104000000000001</v>
      </c>
      <c r="G44" s="24">
        <f ca="1">IF(OR(data!$M$1*F44&gt;data!$M$1*B44,G43=1),1,0)</f>
        <v>1</v>
      </c>
      <c r="H44" s="25">
        <f ca="1">IF(NOT(ISNUMBER(D44)),H43,H43+'pyramid trade'!$B$9)</f>
        <v>0.6</v>
      </c>
      <c r="I44" s="23">
        <f ca="1">AVERAGE($E$2:E44)</f>
        <v>1.1022000000000001</v>
      </c>
      <c r="J44" s="24">
        <f ca="1">IF(G43&lt;&gt;1,(F44-I44)*rLotsize*H44*data!$M$1,0)</f>
        <v>0</v>
      </c>
      <c r="L44" s="16" t="s">
        <v>13</v>
      </c>
    </row>
    <row r="45" spans="1:12">
      <c r="A45" s="16">
        <f ca="1">'pyramid trade'!$B$7*TRUNC(RAND()*10-5)</f>
        <v>0</v>
      </c>
      <c r="B45" s="23">
        <f t="shared" ca="1" si="1"/>
        <v>1.0912000000000002</v>
      </c>
      <c r="C45" s="23">
        <f ca="1">IF(data!$M$1=1,IF(B45&gt;C44+'pyramid trade'!$B$8/rPipsize,B45,C44),IF(B45&lt;C44-'pyramid trade'!$B$8/rPipsize,B45,C44))</f>
        <v>1.1153999999999999</v>
      </c>
      <c r="D45" s="23" t="e">
        <f ca="1">IF(AND(C45&lt;&gt;C44,SUM($G$2:G44)=0),C45,NA())</f>
        <v>#N/A</v>
      </c>
      <c r="E45" s="23" t="str">
        <f t="shared" ca="1" si="0"/>
        <v/>
      </c>
      <c r="F45" s="23">
        <f ca="1">C45-data!$M$1*'pyramid trade'!$B$10/rPipsize</f>
        <v>1.1104000000000001</v>
      </c>
      <c r="G45" s="24">
        <f ca="1">IF(OR(data!$M$1*F45&gt;data!$M$1*B45,G44=1),1,0)</f>
        <v>1</v>
      </c>
      <c r="H45" s="25">
        <f ca="1">IF(NOT(ISNUMBER(D45)),H44,H44+'pyramid trade'!$B$9)</f>
        <v>0.6</v>
      </c>
      <c r="I45" s="23">
        <f ca="1">AVERAGE($E$2:E45)</f>
        <v>1.1022000000000001</v>
      </c>
      <c r="J45" s="24">
        <f ca="1">IF(G44&lt;&gt;1,(F45-I45)*rLotsize*H45*data!$M$1,0)</f>
        <v>0</v>
      </c>
    </row>
  </sheetData>
  <sheetProtection password="9213" sheet="1" objects="1" scenarios="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sqref="A1:XFD1048576"/>
    </sheetView>
  </sheetViews>
  <sheetFormatPr defaultRowHeight="12.75"/>
  <cols>
    <col min="1" max="1" width="176.42578125" style="12" customWidth="1"/>
    <col min="2" max="16384" width="9.140625" style="12"/>
  </cols>
  <sheetData>
    <row r="1" spans="1:1" ht="27">
      <c r="A1" s="15" t="s">
        <v>24</v>
      </c>
    </row>
    <row r="2" spans="1:1" ht="255">
      <c r="A2" s="14" t="s">
        <v>23</v>
      </c>
    </row>
    <row r="3" spans="1:1" ht="20.25">
      <c r="A3" s="13"/>
    </row>
  </sheetData>
  <sheetProtection password="9213" sheet="1" objects="1" scenarios="1" selectLockedCells="1" selectUn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pyramid trade</vt:lpstr>
      <vt:lpstr>data</vt:lpstr>
      <vt:lpstr>Disclaimer</vt:lpstr>
      <vt:lpstr>rLotsize</vt:lpstr>
      <vt:lpstr>rPipsize</vt:lpstr>
      <vt:lpstr>rSide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2018-07-22T08:52:46Z</dcterms:created>
  <dcterms:modified xsi:type="dcterms:W3CDTF">2018-07-22T11:56:30Z</dcterms:modified>
</cp:coreProperties>
</file>