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 activeTab="3"/>
  </bookViews>
  <sheets>
    <sheet name="Stream1" sheetId="1" r:id="rId1"/>
    <sheet name="Stream2" sheetId="2" r:id="rId2"/>
    <sheet name="Stream3" sheetId="3" r:id="rId3"/>
    <sheet name="Stream4" sheetId="4" r:id="rId4"/>
    <sheet name="Batch planning" sheetId="6" r:id="rId5"/>
  </sheets>
  <definedNames>
    <definedName name="_xlnm._FilterDatabase" localSheetId="4" hidden="1">'Batch planning'!#REF!</definedName>
    <definedName name="_xlnm._FilterDatabase" localSheetId="2" hidden="1">Stream3!$B$4:$L$51</definedName>
  </definedNames>
  <calcPr calcId="145621"/>
</workbook>
</file>

<file path=xl/calcChain.xml><?xml version="1.0" encoding="utf-8"?>
<calcChain xmlns="http://schemas.openxmlformats.org/spreadsheetml/2006/main">
  <c r="D11" i="1" l="1"/>
  <c r="D12" i="1" s="1"/>
  <c r="D13" i="1" s="1"/>
  <c r="D14" i="1" s="1"/>
  <c r="E43" i="2"/>
  <c r="E42" i="2"/>
  <c r="E41" i="2"/>
  <c r="E40" i="2"/>
  <c r="E37" i="2"/>
  <c r="E36" i="2"/>
  <c r="E35" i="2"/>
  <c r="E34" i="2"/>
  <c r="E31" i="2"/>
  <c r="E30" i="2"/>
  <c r="E29" i="2"/>
  <c r="E28" i="2"/>
  <c r="D23" i="1"/>
  <c r="D24" i="1" s="1"/>
  <c r="D25" i="1" s="1"/>
  <c r="D26" i="1" s="1"/>
  <c r="D6" i="1"/>
  <c r="D7" i="1" s="1"/>
  <c r="D8" i="1" s="1"/>
  <c r="D5" i="1"/>
  <c r="D42" i="4" l="1"/>
  <c r="D44" i="4" s="1"/>
  <c r="D46" i="4" s="1"/>
  <c r="D48" i="4" s="1"/>
  <c r="E41" i="4"/>
  <c r="E42" i="4" s="1"/>
  <c r="D41" i="4"/>
  <c r="D43" i="4" s="1"/>
  <c r="D45" i="4" s="1"/>
  <c r="D47" i="4" s="1"/>
  <c r="D18" i="4"/>
  <c r="D17" i="4"/>
  <c r="D7" i="4"/>
  <c r="D9" i="4" s="1"/>
  <c r="D11" i="4" s="1"/>
  <c r="D13" i="4" s="1"/>
  <c r="D6" i="4"/>
  <c r="D8" i="4" s="1"/>
  <c r="D10" i="4" s="1"/>
  <c r="D12" i="4" s="1"/>
  <c r="E5" i="2"/>
  <c r="E6" i="2" s="1"/>
  <c r="E7" i="2" s="1"/>
  <c r="E8" i="2" s="1"/>
  <c r="E43" i="4" l="1"/>
  <c r="E44" i="4" l="1"/>
  <c r="E45" i="4"/>
  <c r="E46" i="4" l="1"/>
  <c r="E47" i="4"/>
  <c r="E48" i="4" s="1"/>
  <c r="F41" i="2" l="1"/>
  <c r="F43" i="2" s="1"/>
  <c r="F40" i="2"/>
  <c r="F42" i="2" s="1"/>
  <c r="F35" i="2"/>
  <c r="F37" i="2" s="1"/>
  <c r="F34" i="2"/>
  <c r="F36" i="2" s="1"/>
  <c r="F29" i="2"/>
  <c r="F31" i="2" s="1"/>
  <c r="F28" i="2"/>
  <c r="F30" i="2" s="1"/>
  <c r="F24" i="3"/>
  <c r="F25" i="3" s="1"/>
  <c r="F26" i="3" s="1"/>
  <c r="F27" i="3" s="1"/>
  <c r="E24" i="3"/>
  <c r="E25" i="3" s="1"/>
  <c r="E26" i="3" s="1"/>
  <c r="E27" i="3" s="1"/>
  <c r="F18" i="3"/>
  <c r="F19" i="3" s="1"/>
  <c r="E18" i="3"/>
  <c r="E19" i="3" s="1"/>
  <c r="E20" i="3" s="1"/>
  <c r="E21" i="3" s="1"/>
  <c r="F6" i="3" l="1"/>
  <c r="F7" i="3" s="1"/>
  <c r="F8" i="3" s="1"/>
  <c r="F9" i="3" s="1"/>
  <c r="E6" i="3"/>
  <c r="E7" i="3" s="1"/>
  <c r="E8" i="3" s="1"/>
  <c r="E9" i="3" s="1"/>
  <c r="E12" i="3" l="1"/>
  <c r="E13" i="3" s="1"/>
  <c r="E14" i="3" s="1"/>
  <c r="E15" i="3" s="1"/>
  <c r="A30" i="1" l="1"/>
  <c r="E30" i="1"/>
  <c r="E32" i="1" l="1"/>
  <c r="E31" i="1"/>
  <c r="E29" i="1"/>
  <c r="B20" i="6" l="1"/>
  <c r="C20" i="6" s="1"/>
  <c r="B19" i="6"/>
  <c r="C19" i="6" s="1"/>
  <c r="C18" i="6"/>
  <c r="B17" i="6"/>
  <c r="C17" i="6" s="1"/>
  <c r="B16" i="6"/>
  <c r="C16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C8" i="6"/>
  <c r="C6" i="6"/>
  <c r="B5" i="6"/>
  <c r="C5" i="6" s="1"/>
  <c r="C4" i="6"/>
  <c r="C3" i="6"/>
  <c r="B3" i="6"/>
  <c r="AT1" i="6"/>
  <c r="F24" i="2" l="1"/>
  <c r="F26" i="2" s="1"/>
  <c r="F23" i="2"/>
  <c r="F25" i="2" s="1"/>
  <c r="F18" i="2"/>
  <c r="F20" i="2" s="1"/>
  <c r="F17" i="2"/>
  <c r="F19" i="2" s="1"/>
  <c r="F12" i="2"/>
  <c r="F14" i="2" s="1"/>
  <c r="F11" i="2"/>
  <c r="F13" i="2" s="1"/>
  <c r="F6" i="2"/>
  <c r="F8" i="2" s="1"/>
  <c r="F5" i="2"/>
  <c r="F7" i="2" s="1"/>
  <c r="H4" i="2"/>
  <c r="G5" i="2" s="1"/>
  <c r="H5" i="2" s="1"/>
  <c r="G6" i="2" s="1"/>
  <c r="H6" i="2" s="1"/>
  <c r="G7" i="2" s="1"/>
  <c r="H7" i="2" s="1"/>
  <c r="A24" i="1"/>
  <c r="E26" i="1"/>
  <c r="E20" i="1"/>
  <c r="E19" i="1"/>
  <c r="E18" i="1"/>
  <c r="A18" i="1"/>
  <c r="E17" i="1"/>
  <c r="E14" i="1"/>
  <c r="E13" i="1"/>
  <c r="E12" i="1"/>
  <c r="A12" i="1"/>
  <c r="E11" i="1"/>
  <c r="E8" i="1"/>
  <c r="E7" i="1"/>
  <c r="E6" i="1"/>
  <c r="A6" i="1"/>
  <c r="E5" i="1"/>
  <c r="G4" i="1"/>
  <c r="F5" i="1" s="1"/>
  <c r="G5" i="1" s="1"/>
  <c r="F12" i="3"/>
  <c r="F13" i="3" s="1"/>
  <c r="H5" i="3"/>
  <c r="G6" i="3" s="1"/>
  <c r="H6" i="3" s="1"/>
  <c r="G7" i="3" s="1"/>
  <c r="H7" i="3" s="1"/>
  <c r="E31" i="4"/>
  <c r="E33" i="4" s="1"/>
  <c r="E35" i="4" s="1"/>
  <c r="E37" i="4" s="1"/>
  <c r="D31" i="4"/>
  <c r="D33" i="4" s="1"/>
  <c r="D35" i="4" s="1"/>
  <c r="D37" i="4" s="1"/>
  <c r="E30" i="4"/>
  <c r="E32" i="4" s="1"/>
  <c r="E34" i="4" s="1"/>
  <c r="E36" i="4" s="1"/>
  <c r="D30" i="4"/>
  <c r="D32" i="4" s="1"/>
  <c r="D34" i="4" s="1"/>
  <c r="D36" i="4" s="1"/>
  <c r="E26" i="4"/>
  <c r="D20" i="4"/>
  <c r="D22" i="4" s="1"/>
  <c r="D24" i="4" s="1"/>
  <c r="E17" i="4"/>
  <c r="E19" i="4" s="1"/>
  <c r="D19" i="4"/>
  <c r="D21" i="4" s="1"/>
  <c r="D23" i="4" s="1"/>
  <c r="E6" i="4"/>
  <c r="E8" i="4" s="1"/>
  <c r="E9" i="4" s="1"/>
  <c r="G5" i="4"/>
  <c r="F7" i="4" s="1"/>
  <c r="G7" i="4" s="1"/>
  <c r="F9" i="4" s="1"/>
  <c r="G9" i="4" s="1"/>
  <c r="E5" i="4"/>
  <c r="E25" i="4" s="1"/>
  <c r="G4" i="4"/>
  <c r="F6" i="4" s="1"/>
  <c r="G6" i="4" s="1"/>
  <c r="F8" i="4" s="1"/>
  <c r="G8" i="4" s="1"/>
  <c r="G13" i="3" l="1"/>
  <c r="H13" i="3" s="1"/>
  <c r="G8" i="3"/>
  <c r="H8" i="3" s="1"/>
  <c r="G9" i="3" s="1"/>
  <c r="H9" i="3" s="1"/>
  <c r="G8" i="2"/>
  <c r="H8" i="2" s="1"/>
  <c r="G13" i="2"/>
  <c r="E24" i="1"/>
  <c r="E25" i="1"/>
  <c r="E23" i="1"/>
  <c r="F11" i="1"/>
  <c r="F6" i="1"/>
  <c r="G6" i="1" s="1"/>
  <c r="E7" i="4"/>
  <c r="F10" i="4"/>
  <c r="G10" i="4" s="1"/>
  <c r="F12" i="4" s="1"/>
  <c r="G12" i="4" s="1"/>
  <c r="F25" i="4" s="1"/>
  <c r="G17" i="4"/>
  <c r="F19" i="4" s="1"/>
  <c r="G19" i="4" s="1"/>
  <c r="F17" i="4"/>
  <c r="G15" i="4" s="1"/>
  <c r="F15" i="4" s="1"/>
  <c r="G18" i="4"/>
  <c r="F18" i="4"/>
  <c r="G16" i="4" s="1"/>
  <c r="F16" i="4" s="1"/>
  <c r="F11" i="4"/>
  <c r="G11" i="4" s="1"/>
  <c r="F13" i="4" s="1"/>
  <c r="G13" i="4" s="1"/>
  <c r="F20" i="4"/>
  <c r="G20" i="4" s="1"/>
  <c r="E21" i="4"/>
  <c r="E20" i="4"/>
  <c r="E10" i="4"/>
  <c r="E18" i="4"/>
  <c r="G14" i="3" l="1"/>
  <c r="H14" i="3" s="1"/>
  <c r="G15" i="3" s="1"/>
  <c r="H15" i="3" s="1"/>
  <c r="G19" i="3"/>
  <c r="H12" i="3"/>
  <c r="G12" i="3" s="1"/>
  <c r="H11" i="3" s="1"/>
  <c r="G11" i="3" s="1"/>
  <c r="H13" i="2"/>
  <c r="H12" i="2"/>
  <c r="G12" i="2" s="1"/>
  <c r="H11" i="2" s="1"/>
  <c r="G11" i="2" s="1"/>
  <c r="H10" i="2" s="1"/>
  <c r="G10" i="2" s="1"/>
  <c r="F7" i="1"/>
  <c r="F18" i="1"/>
  <c r="G10" i="1"/>
  <c r="F10" i="1" s="1"/>
  <c r="G11" i="1"/>
  <c r="F12" i="1" s="1"/>
  <c r="G12" i="1" s="1"/>
  <c r="E23" i="4"/>
  <c r="E24" i="4" s="1"/>
  <c r="E22" i="4"/>
  <c r="F33" i="4"/>
  <c r="F22" i="4"/>
  <c r="G22" i="4" s="1"/>
  <c r="F24" i="4" s="1"/>
  <c r="G24" i="4" s="1"/>
  <c r="F26" i="4" s="1"/>
  <c r="E11" i="4"/>
  <c r="E12" i="4"/>
  <c r="E13" i="4" s="1"/>
  <c r="F32" i="4"/>
  <c r="F21" i="4"/>
  <c r="G21" i="4" s="1"/>
  <c r="F23" i="4" s="1"/>
  <c r="G23" i="4" s="1"/>
  <c r="G25" i="4" s="1"/>
  <c r="H19" i="3" l="1"/>
  <c r="H18" i="3"/>
  <c r="G18" i="3" s="1"/>
  <c r="H17" i="3" s="1"/>
  <c r="G17" i="3" s="1"/>
  <c r="G14" i="2"/>
  <c r="H14" i="2" s="1"/>
  <c r="G19" i="2"/>
  <c r="G18" i="1"/>
  <c r="G17" i="1"/>
  <c r="F17" i="1" s="1"/>
  <c r="G16" i="1" s="1"/>
  <c r="F16" i="1" s="1"/>
  <c r="F24" i="1"/>
  <c r="F13" i="1"/>
  <c r="G13" i="1" s="1"/>
  <c r="G7" i="1"/>
  <c r="G32" i="4"/>
  <c r="G30" i="4"/>
  <c r="F30" i="4" s="1"/>
  <c r="G28" i="4" s="1"/>
  <c r="F28" i="4" s="1"/>
  <c r="G33" i="4"/>
  <c r="G31" i="4"/>
  <c r="F31" i="4" s="1"/>
  <c r="G29" i="4" s="1"/>
  <c r="F29" i="4" s="1"/>
  <c r="F35" i="4" l="1"/>
  <c r="G35" i="4" s="1"/>
  <c r="F37" i="4" s="1"/>
  <c r="G37" i="4" s="1"/>
  <c r="G26" i="4" s="1"/>
  <c r="F44" i="4"/>
  <c r="G44" i="4" s="1"/>
  <c r="F46" i="4" s="1"/>
  <c r="G46" i="4" s="1"/>
  <c r="F48" i="4" s="1"/>
  <c r="G48" i="4" s="1"/>
  <c r="G42" i="4"/>
  <c r="F42" i="4"/>
  <c r="G40" i="4" s="1"/>
  <c r="F40" i="4" s="1"/>
  <c r="F34" i="4"/>
  <c r="G34" i="4" s="1"/>
  <c r="F36" i="4" s="1"/>
  <c r="G36" i="4" s="1"/>
  <c r="G41" i="4"/>
  <c r="F43" i="4" s="1"/>
  <c r="G43" i="4" s="1"/>
  <c r="F45" i="4" s="1"/>
  <c r="G45" i="4" s="1"/>
  <c r="F47" i="4" s="1"/>
  <c r="G47" i="4" s="1"/>
  <c r="F41" i="4"/>
  <c r="G39" i="4" s="1"/>
  <c r="F39" i="4" s="1"/>
  <c r="F19" i="1"/>
  <c r="F30" i="1"/>
  <c r="G20" i="3"/>
  <c r="H20" i="3" s="1"/>
  <c r="G21" i="3" s="1"/>
  <c r="H21" i="3" s="1"/>
  <c r="G25" i="3"/>
  <c r="H18" i="2"/>
  <c r="G18" i="2" s="1"/>
  <c r="H17" i="2" s="1"/>
  <c r="G17" i="2" s="1"/>
  <c r="H16" i="2" s="1"/>
  <c r="G16" i="2" s="1"/>
  <c r="H19" i="2"/>
  <c r="F8" i="1"/>
  <c r="G8" i="1" s="1"/>
  <c r="F14" i="1"/>
  <c r="G14" i="1" s="1"/>
  <c r="G24" i="1"/>
  <c r="G23" i="1"/>
  <c r="F23" i="1" s="1"/>
  <c r="G22" i="1" s="1"/>
  <c r="F22" i="1" s="1"/>
  <c r="G30" i="1" l="1"/>
  <c r="F31" i="1" s="1"/>
  <c r="G31" i="1" s="1"/>
  <c r="F32" i="1" s="1"/>
  <c r="G32" i="1" s="1"/>
  <c r="G29" i="1"/>
  <c r="F29" i="1" s="1"/>
  <c r="G28" i="1" s="1"/>
  <c r="F28" i="1" s="1"/>
  <c r="H25" i="3"/>
  <c r="G26" i="3" s="1"/>
  <c r="H26" i="3" s="1"/>
  <c r="G27" i="3" s="1"/>
  <c r="H27" i="3" s="1"/>
  <c r="H24" i="3"/>
  <c r="G24" i="3" s="1"/>
  <c r="H23" i="3" s="1"/>
  <c r="G23" i="3" s="1"/>
  <c r="G25" i="2"/>
  <c r="G20" i="2"/>
  <c r="H20" i="2" s="1"/>
  <c r="G19" i="1"/>
  <c r="F25" i="1"/>
  <c r="G25" i="1" s="1"/>
  <c r="H24" i="2" l="1"/>
  <c r="H25" i="2"/>
  <c r="G26" i="2" s="1"/>
  <c r="H26" i="2" s="1"/>
  <c r="F26" i="1"/>
  <c r="G26" i="1" s="1"/>
  <c r="F20" i="1"/>
  <c r="G20" i="1" s="1"/>
  <c r="G24" i="2" l="1"/>
  <c r="H23" i="2" s="1"/>
  <c r="G23" i="2" s="1"/>
  <c r="H22" i="2" s="1"/>
  <c r="G22" i="2" s="1"/>
  <c r="G30" i="2"/>
  <c r="H30" i="2" l="1"/>
  <c r="H29" i="2"/>
  <c r="G29" i="2" s="1"/>
  <c r="H28" i="2" s="1"/>
  <c r="G28" i="2" s="1"/>
  <c r="H27" i="2" s="1"/>
  <c r="G27" i="2" s="1"/>
  <c r="G31" i="2" l="1"/>
  <c r="H31" i="2" s="1"/>
  <c r="G36" i="2"/>
  <c r="H36" i="2" l="1"/>
  <c r="H35" i="2"/>
  <c r="G35" i="2" s="1"/>
  <c r="H34" i="2" s="1"/>
  <c r="G34" i="2" s="1"/>
  <c r="H33" i="2" s="1"/>
  <c r="G33" i="2" s="1"/>
  <c r="G37" i="2" l="1"/>
  <c r="H37" i="2" s="1"/>
  <c r="G42" i="2"/>
  <c r="H41" i="2" l="1"/>
  <c r="G41" i="2" s="1"/>
  <c r="H40" i="2" s="1"/>
  <c r="G40" i="2" s="1"/>
  <c r="H39" i="2" s="1"/>
  <c r="G39" i="2" s="1"/>
  <c r="H42" i="2"/>
  <c r="G43" i="2" s="1"/>
  <c r="H43" i="2" s="1"/>
</calcChain>
</file>

<file path=xl/sharedStrings.xml><?xml version="1.0" encoding="utf-8"?>
<sst xmlns="http://schemas.openxmlformats.org/spreadsheetml/2006/main" count="365" uniqueCount="75">
  <si>
    <t>Plan</t>
  </si>
  <si>
    <t>Actual</t>
  </si>
  <si>
    <t>BCT</t>
  </si>
  <si>
    <t>Reactor</t>
  </si>
  <si>
    <t>Process</t>
  </si>
  <si>
    <t>Product</t>
  </si>
  <si>
    <t>Batch No.</t>
  </si>
  <si>
    <t>Start Time</t>
  </si>
  <si>
    <t>End Time</t>
  </si>
  <si>
    <t>T1101</t>
  </si>
  <si>
    <t>CC Suspension</t>
  </si>
  <si>
    <t>4BB</t>
  </si>
  <si>
    <t>R1102</t>
  </si>
  <si>
    <t>First Condensation</t>
  </si>
  <si>
    <t>R1106</t>
  </si>
  <si>
    <t>2 3 Condensation</t>
  </si>
  <si>
    <t>T1204</t>
  </si>
  <si>
    <t>Salting</t>
  </si>
  <si>
    <t>F1203/04</t>
  </si>
  <si>
    <t>Filtration</t>
  </si>
  <si>
    <t>BMK</t>
  </si>
  <si>
    <t>DMAX</t>
  </si>
  <si>
    <t>R1101</t>
  </si>
  <si>
    <t>R1110</t>
  </si>
  <si>
    <t>FP1202</t>
  </si>
  <si>
    <t>R1201/2</t>
  </si>
  <si>
    <t>Slurry Preparation</t>
  </si>
  <si>
    <t>2B</t>
  </si>
  <si>
    <t>Margin</t>
  </si>
  <si>
    <t>T1002</t>
  </si>
  <si>
    <t>AS</t>
  </si>
  <si>
    <t>R1103</t>
  </si>
  <si>
    <t>R1107</t>
  </si>
  <si>
    <t>T1304</t>
  </si>
  <si>
    <t>Nano Holding Tank(Transfer Time)</t>
  </si>
  <si>
    <t>Nanofiltration</t>
  </si>
  <si>
    <t>SI</t>
  </si>
  <si>
    <t>DSP</t>
  </si>
  <si>
    <t>ABP</t>
  </si>
  <si>
    <t>UP</t>
  </si>
  <si>
    <t>R1104</t>
  </si>
  <si>
    <t>R1111</t>
  </si>
  <si>
    <t>R1108</t>
  </si>
  <si>
    <t>R1205</t>
  </si>
  <si>
    <t>Acidification</t>
  </si>
  <si>
    <t>R1207</t>
  </si>
  <si>
    <t>FP1/2</t>
  </si>
  <si>
    <t>R1210</t>
  </si>
  <si>
    <t>Formulation 1</t>
  </si>
  <si>
    <t>R1209</t>
  </si>
  <si>
    <t>Formulation 2</t>
  </si>
  <si>
    <t>UFD</t>
  </si>
  <si>
    <t>With WIP</t>
  </si>
  <si>
    <t>Elapsed time</t>
  </si>
  <si>
    <t>Batches required</t>
  </si>
  <si>
    <t xml:space="preserve">Batches Planed </t>
  </si>
  <si>
    <t>Diff</t>
  </si>
  <si>
    <t>Batch Size ASIS</t>
  </si>
  <si>
    <t>Products</t>
  </si>
  <si>
    <t>Stream</t>
  </si>
  <si>
    <t>DMax</t>
  </si>
  <si>
    <t>BSU</t>
  </si>
  <si>
    <t>ABP PD</t>
  </si>
  <si>
    <t>UBR</t>
  </si>
  <si>
    <t>BHT HC</t>
  </si>
  <si>
    <t>Stream 1</t>
  </si>
  <si>
    <t>Stream 2</t>
  </si>
  <si>
    <t>Stream 3</t>
  </si>
  <si>
    <t>Stream 4</t>
  </si>
  <si>
    <t>R1105</t>
  </si>
  <si>
    <t>JUP</t>
  </si>
  <si>
    <t>Filteration</t>
  </si>
  <si>
    <t>R1109</t>
  </si>
  <si>
    <t>FP1201 A/B</t>
  </si>
  <si>
    <t>FP1203/4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</si>
</sst>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m/d/yy\ h:mm;@"/>
    <numFmt numFmtId="165" formatCode="dd/mm/yy\ h:mm;@"/>
    <numFmt numFmtId="166" formatCode="d/mm/yy\ h:mm;@"/>
    <numFmt numFmtId="167" formatCode="0.0"/>
    <numFmt numFmtId="168" formatCode="_(* #,##0.0_);_(* \(#,##0.0\);_(* &quot;-&quot;??_);_(@_)"/>
    <numFmt numFmtId="169" formatCode="_ * #,##0.00_ ;_ * \-#,##0.00_ ;_ * &quot;-&quot;??_ ;_ @_ "/>
    <numFmt numFmtId="170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170" fontId="1" fillId="0" borderId="0" applyFont="0" applyFill="0" applyBorder="0" applyAlignment="0" applyProtection="0"/>
  </cellStyleXfs>
  <cellXfs count="138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2" fillId="0" borderId="0" xfId="0" applyFont="1"/>
    <xf numFmtId="0" fontId="9" fillId="0" borderId="0" xfId="0" applyFont="1"/>
    <xf numFmtId="1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13" borderId="1" xfId="0" applyFill="1" applyBorder="1"/>
    <xf numFmtId="2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0" fillId="16" borderId="1" xfId="0" applyFill="1" applyBorder="1"/>
    <xf numFmtId="0" fontId="5" fillId="15" borderId="1" xfId="0" applyFont="1" applyFill="1" applyBorder="1" applyAlignment="1">
      <alignment horizontal="center" vertical="center"/>
    </xf>
    <xf numFmtId="164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165" fontId="5" fillId="16" borderId="1" xfId="0" applyNumberFormat="1" applyFont="1" applyFill="1" applyBorder="1" applyAlignment="1">
      <alignment horizontal="left" vertical="center"/>
    </xf>
    <xf numFmtId="165" fontId="5" fillId="16" borderId="4" xfId="0" applyNumberFormat="1" applyFont="1" applyFill="1" applyBorder="1" applyAlignment="1">
      <alignment horizontal="left" vertical="center"/>
    </xf>
    <xf numFmtId="0" fontId="0" fillId="6" borderId="0" xfId="0" applyFill="1"/>
    <xf numFmtId="0" fontId="4" fillId="17" borderId="1" xfId="0" applyFont="1" applyFill="1" applyBorder="1" applyAlignment="1">
      <alignment horizontal="center" vertical="center"/>
    </xf>
    <xf numFmtId="165" fontId="5" fillId="17" borderId="1" xfId="0" applyNumberFormat="1" applyFont="1" applyFill="1" applyBorder="1" applyAlignment="1">
      <alignment horizontal="left" vertical="center"/>
    </xf>
    <xf numFmtId="0" fontId="0" fillId="17" borderId="1" xfId="0" applyFill="1" applyBorder="1"/>
    <xf numFmtId="2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6" fontId="0" fillId="11" borderId="1" xfId="0" applyNumberFormat="1" applyFont="1" applyFill="1" applyBorder="1" applyAlignment="1">
      <alignment horizontal="center" vertical="center"/>
    </xf>
    <xf numFmtId="0" fontId="0" fillId="11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2" fontId="5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166" fontId="5" fillId="20" borderId="1" xfId="0" applyNumberFormat="1" applyFont="1" applyFill="1" applyBorder="1" applyAlignment="1">
      <alignment horizontal="center" vertical="center"/>
    </xf>
    <xf numFmtId="0" fontId="0" fillId="20" borderId="1" xfId="0" applyFill="1" applyBorder="1"/>
    <xf numFmtId="2" fontId="5" fillId="19" borderId="1" xfId="0" applyNumberFormat="1" applyFont="1" applyFill="1" applyBorder="1" applyAlignment="1">
      <alignment horizontal="center" vertical="center"/>
    </xf>
    <xf numFmtId="166" fontId="5" fillId="19" borderId="1" xfId="0" applyNumberFormat="1" applyFont="1" applyFill="1" applyBorder="1" applyAlignment="1">
      <alignment horizontal="center" vertical="center"/>
    </xf>
    <xf numFmtId="0" fontId="0" fillId="19" borderId="1" xfId="0" applyFill="1" applyBorder="1"/>
    <xf numFmtId="2" fontId="5" fillId="13" borderId="1" xfId="0" applyNumberFormat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166" fontId="5" fillId="1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/>
    <xf numFmtId="2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left" vertical="center"/>
    </xf>
    <xf numFmtId="0" fontId="0" fillId="5" borderId="1" xfId="0" applyFill="1" applyBorder="1"/>
    <xf numFmtId="0" fontId="0" fillId="0" borderId="0" xfId="0" applyFill="1"/>
    <xf numFmtId="2" fontId="5" fillId="19" borderId="5" xfId="0" applyNumberFormat="1" applyFont="1" applyFill="1" applyBorder="1" applyAlignment="1">
      <alignment horizontal="center" vertical="center"/>
    </xf>
    <xf numFmtId="0" fontId="5" fillId="19" borderId="5" xfId="0" applyFont="1" applyFill="1" applyBorder="1" applyAlignment="1">
      <alignment horizontal="center" vertical="center"/>
    </xf>
    <xf numFmtId="166" fontId="5" fillId="19" borderId="5" xfId="0" applyNumberFormat="1" applyFont="1" applyFill="1" applyBorder="1" applyAlignment="1">
      <alignment horizontal="center" vertical="center"/>
    </xf>
    <xf numFmtId="0" fontId="0" fillId="19" borderId="5" xfId="0" applyFill="1" applyBorder="1"/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2" fontId="0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6" fontId="0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2" fontId="0" fillId="6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166" fontId="0" fillId="6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/>
    <xf numFmtId="0" fontId="0" fillId="6" borderId="0" xfId="0" applyFill="1" applyBorder="1"/>
    <xf numFmtId="0" fontId="0" fillId="5" borderId="5" xfId="0" applyFill="1" applyBorder="1"/>
    <xf numFmtId="0" fontId="2" fillId="0" borderId="0" xfId="0" applyFont="1" applyAlignment="1">
      <alignment horizontal="left" vertical="center"/>
    </xf>
    <xf numFmtId="2" fontId="5" fillId="14" borderId="1" xfId="0" applyNumberFormat="1" applyFont="1" applyFill="1" applyBorder="1" applyAlignment="1">
      <alignment horizontal="center" vertical="center"/>
    </xf>
    <xf numFmtId="165" fontId="5" fillId="14" borderId="1" xfId="0" applyNumberFormat="1" applyFont="1" applyFill="1" applyBorder="1" applyAlignment="1">
      <alignment horizontal="left" vertical="center"/>
    </xf>
    <xf numFmtId="0" fontId="0" fillId="14" borderId="1" xfId="0" applyFill="1" applyBorder="1"/>
    <xf numFmtId="0" fontId="0" fillId="14" borderId="5" xfId="0" applyFill="1" applyBorder="1"/>
    <xf numFmtId="0" fontId="0" fillId="0" borderId="0" xfId="0"/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/>
    <xf numFmtId="0" fontId="10" fillId="0" borderId="1" xfId="0" applyFont="1" applyBorder="1" applyAlignment="1">
      <alignment horizontal="center" vertical="center" wrapText="1"/>
    </xf>
    <xf numFmtId="16" fontId="10" fillId="0" borderId="1" xfId="0" applyNumberFormat="1" applyFont="1" applyBorder="1" applyAlignment="1">
      <alignment horizontal="center" vertical="center" wrapText="1"/>
    </xf>
    <xf numFmtId="1" fontId="11" fillId="4" borderId="1" xfId="0" applyNumberFormat="1" applyFont="1" applyFill="1" applyBorder="1" applyAlignment="1">
      <alignment horizontal="center" vertical="center" wrapText="1"/>
    </xf>
    <xf numFmtId="1" fontId="11" fillId="4" borderId="1" xfId="1" applyNumberFormat="1" applyFont="1" applyFill="1" applyBorder="1" applyAlignment="1">
      <alignment horizontal="center" vertical="center" wrapText="1"/>
    </xf>
    <xf numFmtId="168" fontId="11" fillId="4" borderId="1" xfId="1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" fontId="11" fillId="8" borderId="1" xfId="0" applyNumberFormat="1" applyFont="1" applyFill="1" applyBorder="1" applyAlignment="1">
      <alignment horizontal="center" vertical="center" wrapText="1"/>
    </xf>
    <xf numFmtId="0" fontId="11" fillId="8" borderId="1" xfId="0" applyNumberFormat="1" applyFont="1" applyFill="1" applyBorder="1" applyAlignment="1">
      <alignment horizontal="center" vertical="center" wrapText="1"/>
    </xf>
    <xf numFmtId="168" fontId="11" fillId="8" borderId="1" xfId="1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" fontId="11" fillId="9" borderId="1" xfId="0" applyNumberFormat="1" applyFont="1" applyFill="1" applyBorder="1" applyAlignment="1">
      <alignment horizontal="center" vertical="center" wrapText="1"/>
    </xf>
    <xf numFmtId="0" fontId="11" fillId="9" borderId="1" xfId="0" applyNumberFormat="1" applyFont="1" applyFill="1" applyBorder="1" applyAlignment="1">
      <alignment horizontal="center" vertical="center" wrapText="1"/>
    </xf>
    <xf numFmtId="168" fontId="11" fillId="9" borderId="1" xfId="1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1" fontId="11" fillId="10" borderId="1" xfId="0" applyNumberFormat="1" applyFont="1" applyFill="1" applyBorder="1" applyAlignment="1">
      <alignment horizontal="center" vertical="center" wrapText="1"/>
    </xf>
    <xf numFmtId="0" fontId="11" fillId="10" borderId="1" xfId="0" applyNumberFormat="1" applyFont="1" applyFill="1" applyBorder="1" applyAlignment="1">
      <alignment horizontal="center" vertical="center" wrapText="1"/>
    </xf>
    <xf numFmtId="168" fontId="11" fillId="10" borderId="1" xfId="1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2" fillId="11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1" fontId="12" fillId="11" borderId="1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2" fontId="4" fillId="12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8" borderId="6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0" borderId="3" xfId="0" applyFont="1" applyFill="1" applyBorder="1" applyAlignment="1">
      <alignment horizontal="center" vertical="center"/>
    </xf>
  </cellXfs>
  <cellStyles count="10">
    <cellStyle name="Comma 2" xfId="2"/>
    <cellStyle name="Comma 3" xfId="3"/>
    <cellStyle name="Comma 4" xfId="1"/>
    <cellStyle name="Comma 5" xfId="9"/>
    <cellStyle name="Normal" xfId="0" builtinId="0"/>
    <cellStyle name="Normal 10 10" xfId="4"/>
    <cellStyle name="Normal 2" xfId="5"/>
    <cellStyle name="Normal 3" xfId="6"/>
    <cellStyle name="Normal 3 2" xfId="7"/>
    <cellStyle name="Normal 4" xfId="8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" name="Picture 1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3" name="Picture 2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9525</xdr:colOff>
      <xdr:row>2</xdr:row>
      <xdr:rowOff>9525</xdr:rowOff>
    </xdr:to>
    <xdr:pic>
      <xdr:nvPicPr>
        <xdr:cNvPr id="4" name="Picture 3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5" name="Picture 4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6" name="Picture 5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7" name="Picture 6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8" name="Picture 7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" name="Picture 8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0" name="Picture 9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9525</xdr:colOff>
      <xdr:row>2</xdr:row>
      <xdr:rowOff>9525</xdr:rowOff>
    </xdr:to>
    <xdr:pic>
      <xdr:nvPicPr>
        <xdr:cNvPr id="11" name="Picture 10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12" name="Picture 11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13" name="Picture 12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14" name="Picture 13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15" name="Picture 14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" name="Picture 15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7" name="Picture 16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9525</xdr:colOff>
      <xdr:row>2</xdr:row>
      <xdr:rowOff>9525</xdr:rowOff>
    </xdr:to>
    <xdr:pic>
      <xdr:nvPicPr>
        <xdr:cNvPr id="18" name="Picture 17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19" name="Picture 18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20" name="Picture 19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21" name="Picture 20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22" name="Picture 21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" name="Picture 22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24" name="Picture 23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9525</xdr:colOff>
      <xdr:row>2</xdr:row>
      <xdr:rowOff>9525</xdr:rowOff>
    </xdr:to>
    <xdr:pic>
      <xdr:nvPicPr>
        <xdr:cNvPr id="25" name="Picture 24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26" name="Picture 25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27" name="Picture 26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28" name="Picture 27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29" name="Picture 28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" name="Picture 29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31" name="Picture 30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9525</xdr:colOff>
      <xdr:row>2</xdr:row>
      <xdr:rowOff>9525</xdr:rowOff>
    </xdr:to>
    <xdr:pic>
      <xdr:nvPicPr>
        <xdr:cNvPr id="32" name="Picture 31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33" name="Picture 32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34" name="Picture 33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35" name="Picture 34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36" name="Picture 35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37" name="Picture 36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38" name="Picture 37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39" name="Picture 38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40" name="Picture 39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41" name="Picture 40" descr="https://mail.dnlpune.com/iNotes/Forms9.nsf/transparent.gif?OpenFileResource&amp;MX&amp;TS=20160816T154745,21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topLeftCell="A6" zoomScaleNormal="100" workbookViewId="0">
      <selection activeCell="B30" sqref="B30"/>
    </sheetView>
  </sheetViews>
  <sheetFormatPr defaultRowHeight="15" x14ac:dyDescent="0.25"/>
  <cols>
    <col min="3" max="3" width="16" bestFit="1" customWidth="1"/>
    <col min="5" max="5" width="10.85546875" bestFit="1" customWidth="1"/>
    <col min="6" max="7" width="14.140625" bestFit="1" customWidth="1"/>
    <col min="8" max="8" width="13.28515625" bestFit="1" customWidth="1"/>
    <col min="9" max="9" width="11.85546875" bestFit="1" customWidth="1"/>
    <col min="10" max="10" width="14.140625" customWidth="1"/>
    <col min="11" max="11" width="15.7109375" customWidth="1"/>
  </cols>
  <sheetData>
    <row r="1" spans="1:9" x14ac:dyDescent="0.25">
      <c r="A1" t="s">
        <v>65</v>
      </c>
    </row>
    <row r="2" spans="1:9" ht="15.75" x14ac:dyDescent="0.25">
      <c r="A2" s="114" t="s">
        <v>2</v>
      </c>
      <c r="B2" s="110" t="s">
        <v>3</v>
      </c>
      <c r="C2" s="110" t="s">
        <v>4</v>
      </c>
      <c r="D2" s="111" t="s">
        <v>5</v>
      </c>
      <c r="E2" s="111" t="s">
        <v>6</v>
      </c>
      <c r="F2" s="115" t="s">
        <v>0</v>
      </c>
      <c r="G2" s="116"/>
      <c r="H2" s="112" t="s">
        <v>1</v>
      </c>
      <c r="I2" s="113"/>
    </row>
    <row r="3" spans="1:9" x14ac:dyDescent="0.25">
      <c r="A3" s="114"/>
      <c r="B3" s="110"/>
      <c r="C3" s="110"/>
      <c r="D3" s="111"/>
      <c r="E3" s="111"/>
      <c r="F3" s="23" t="s">
        <v>7</v>
      </c>
      <c r="G3" s="23" t="s">
        <v>8</v>
      </c>
      <c r="H3" s="24" t="s">
        <v>7</v>
      </c>
      <c r="I3" s="24" t="s">
        <v>8</v>
      </c>
    </row>
    <row r="4" spans="1:9" x14ac:dyDescent="0.25">
      <c r="A4" s="53">
        <v>3.5</v>
      </c>
      <c r="B4" s="54" t="s">
        <v>9</v>
      </c>
      <c r="C4" s="54" t="s">
        <v>10</v>
      </c>
      <c r="D4" s="54" t="s">
        <v>21</v>
      </c>
      <c r="E4" s="54">
        <v>26</v>
      </c>
      <c r="F4" s="55">
        <v>43140.444444444445</v>
      </c>
      <c r="G4" s="55">
        <f>F4+A4/24</f>
        <v>43140.590277777781</v>
      </c>
      <c r="H4" s="56"/>
      <c r="I4" s="56"/>
    </row>
    <row r="5" spans="1:9" x14ac:dyDescent="0.25">
      <c r="A5" s="3">
        <v>12</v>
      </c>
      <c r="B5" s="4" t="s">
        <v>22</v>
      </c>
      <c r="C5" s="4" t="s">
        <v>13</v>
      </c>
      <c r="D5" s="22" t="str">
        <f>D4</f>
        <v>DMAX</v>
      </c>
      <c r="E5" s="22">
        <f>E4</f>
        <v>26</v>
      </c>
      <c r="F5" s="25">
        <f>G4</f>
        <v>43140.590277777781</v>
      </c>
      <c r="G5" s="25">
        <f>F5+A5/24</f>
        <v>43141.090277777781</v>
      </c>
      <c r="H5" s="21"/>
      <c r="I5" s="21"/>
    </row>
    <row r="6" spans="1:9" x14ac:dyDescent="0.25">
      <c r="A6" s="3">
        <f>20.5+5</f>
        <v>25.5</v>
      </c>
      <c r="B6" s="4" t="s">
        <v>23</v>
      </c>
      <c r="C6" s="4" t="s">
        <v>15</v>
      </c>
      <c r="D6" s="22" t="str">
        <f>D5</f>
        <v>DMAX</v>
      </c>
      <c r="E6" s="22">
        <f>E4</f>
        <v>26</v>
      </c>
      <c r="F6" s="25">
        <f>G5</f>
        <v>43141.090277777781</v>
      </c>
      <c r="G6" s="25">
        <f t="shared" ref="G6:G8" si="0">F6+A6/24</f>
        <v>43142.152777777781</v>
      </c>
      <c r="H6" s="21"/>
      <c r="I6" s="21"/>
    </row>
    <row r="7" spans="1:9" x14ac:dyDescent="0.25">
      <c r="A7" s="3">
        <v>8</v>
      </c>
      <c r="B7" s="4" t="s">
        <v>24</v>
      </c>
      <c r="C7" s="4" t="s">
        <v>19</v>
      </c>
      <c r="D7" s="22" t="str">
        <f>D6</f>
        <v>DMAX</v>
      </c>
      <c r="E7" s="22">
        <f>E4</f>
        <v>26</v>
      </c>
      <c r="F7" s="25">
        <f>G6</f>
        <v>43142.152777777781</v>
      </c>
      <c r="G7" s="25">
        <f>G12+A7/24</f>
        <v>43142.986111111117</v>
      </c>
      <c r="H7" s="21"/>
      <c r="I7" s="21"/>
    </row>
    <row r="8" spans="1:9" x14ac:dyDescent="0.25">
      <c r="A8" s="3">
        <v>12</v>
      </c>
      <c r="B8" s="4" t="s">
        <v>25</v>
      </c>
      <c r="C8" s="4" t="s">
        <v>26</v>
      </c>
      <c r="D8" s="22" t="str">
        <f>D7</f>
        <v>DMAX</v>
      </c>
      <c r="E8" s="22">
        <f>E4</f>
        <v>26</v>
      </c>
      <c r="F8" s="25">
        <f>G13</f>
        <v>43142.986111111117</v>
      </c>
      <c r="G8" s="25">
        <f t="shared" si="0"/>
        <v>43143.486111111117</v>
      </c>
      <c r="H8" s="21"/>
      <c r="I8" s="21"/>
    </row>
    <row r="9" spans="1:9" x14ac:dyDescent="0.25">
      <c r="F9" s="27"/>
      <c r="G9" s="27"/>
      <c r="H9" s="74"/>
      <c r="I9" s="74"/>
    </row>
    <row r="10" spans="1:9" ht="15" customHeight="1" x14ac:dyDescent="0.25">
      <c r="A10" s="53">
        <v>3.5</v>
      </c>
      <c r="B10" s="54" t="s">
        <v>9</v>
      </c>
      <c r="C10" s="54" t="s">
        <v>10</v>
      </c>
      <c r="D10" s="54" t="s">
        <v>21</v>
      </c>
      <c r="E10" s="54">
        <v>28</v>
      </c>
      <c r="F10" s="55">
        <f>G10-A10/24</f>
        <v>43140.944444444445</v>
      </c>
      <c r="G10" s="55">
        <f>F11</f>
        <v>43141.090277777781</v>
      </c>
      <c r="H10" s="75"/>
      <c r="I10" s="75"/>
    </row>
    <row r="11" spans="1:9" x14ac:dyDescent="0.25">
      <c r="A11" s="3">
        <v>12</v>
      </c>
      <c r="B11" s="4" t="s">
        <v>22</v>
      </c>
      <c r="C11" s="4" t="s">
        <v>13</v>
      </c>
      <c r="D11" s="22" t="str">
        <f>D10</f>
        <v>DMAX</v>
      </c>
      <c r="E11" s="22">
        <f>E10</f>
        <v>28</v>
      </c>
      <c r="F11" s="25">
        <f>G5</f>
        <v>43141.090277777781</v>
      </c>
      <c r="G11" s="25">
        <f>F11+A11/24</f>
        <v>43141.590277777781</v>
      </c>
      <c r="H11" s="21"/>
      <c r="I11" s="21"/>
    </row>
    <row r="12" spans="1:9" x14ac:dyDescent="0.25">
      <c r="A12" s="3">
        <f>20.5+5</f>
        <v>25.5</v>
      </c>
      <c r="B12" s="4" t="s">
        <v>69</v>
      </c>
      <c r="C12" s="4" t="s">
        <v>15</v>
      </c>
      <c r="D12" s="22" t="str">
        <f>D11</f>
        <v>DMAX</v>
      </c>
      <c r="E12" s="22">
        <f>E10</f>
        <v>28</v>
      </c>
      <c r="F12" s="25">
        <f>G11</f>
        <v>43141.590277777781</v>
      </c>
      <c r="G12" s="25">
        <f>F12+A12/24</f>
        <v>43142.652777777781</v>
      </c>
      <c r="H12" s="21"/>
      <c r="I12" s="21"/>
    </row>
    <row r="13" spans="1:9" x14ac:dyDescent="0.25">
      <c r="A13" s="3">
        <v>8</v>
      </c>
      <c r="B13" s="4" t="s">
        <v>24</v>
      </c>
      <c r="C13" s="4" t="s">
        <v>19</v>
      </c>
      <c r="D13" s="22" t="str">
        <f>D12</f>
        <v>DMAX</v>
      </c>
      <c r="E13" s="22">
        <f>E10</f>
        <v>28</v>
      </c>
      <c r="F13" s="25">
        <f>G12</f>
        <v>43142.652777777781</v>
      </c>
      <c r="G13" s="25">
        <f>F13+A13/24</f>
        <v>43142.986111111117</v>
      </c>
      <c r="H13" s="21"/>
      <c r="I13" s="21"/>
    </row>
    <row r="14" spans="1:9" x14ac:dyDescent="0.25">
      <c r="A14" s="3">
        <v>12</v>
      </c>
      <c r="B14" s="4" t="s">
        <v>25</v>
      </c>
      <c r="C14" s="4" t="s">
        <v>26</v>
      </c>
      <c r="D14" s="22" t="str">
        <f>D13</f>
        <v>DMAX</v>
      </c>
      <c r="E14" s="22">
        <f>E10</f>
        <v>28</v>
      </c>
      <c r="F14" s="25">
        <f>G13</f>
        <v>43142.986111111117</v>
      </c>
      <c r="G14" s="25">
        <f>F14+A14/24</f>
        <v>43143.486111111117</v>
      </c>
      <c r="H14" s="21"/>
      <c r="I14" s="21"/>
    </row>
    <row r="15" spans="1:9" x14ac:dyDescent="0.25">
      <c r="F15" s="27"/>
      <c r="G15" s="27"/>
      <c r="H15" s="74"/>
      <c r="I15" s="74"/>
    </row>
    <row r="16" spans="1:9" x14ac:dyDescent="0.25">
      <c r="A16" s="53">
        <v>3.5</v>
      </c>
      <c r="B16" s="54" t="s">
        <v>9</v>
      </c>
      <c r="C16" s="54" t="s">
        <v>10</v>
      </c>
      <c r="D16" s="54" t="s">
        <v>21</v>
      </c>
      <c r="E16" s="54">
        <v>29</v>
      </c>
      <c r="F16" s="55">
        <f>G16-A16/24</f>
        <v>43141.506944444445</v>
      </c>
      <c r="G16" s="55">
        <f>F17</f>
        <v>43141.652777777781</v>
      </c>
      <c r="H16" s="75"/>
      <c r="I16" s="75"/>
    </row>
    <row r="17" spans="1:9" x14ac:dyDescent="0.25">
      <c r="A17" s="3">
        <v>12</v>
      </c>
      <c r="B17" s="4" t="s">
        <v>22</v>
      </c>
      <c r="C17" s="4" t="s">
        <v>13</v>
      </c>
      <c r="D17" s="22" t="s">
        <v>21</v>
      </c>
      <c r="E17" s="22">
        <f>E16</f>
        <v>29</v>
      </c>
      <c r="F17" s="25">
        <f>G17-A17/24</f>
        <v>43141.652777777781</v>
      </c>
      <c r="G17" s="25">
        <f>F18</f>
        <v>43142.152777777781</v>
      </c>
      <c r="H17" s="21"/>
      <c r="I17" s="21"/>
    </row>
    <row r="18" spans="1:9" x14ac:dyDescent="0.25">
      <c r="A18" s="3">
        <f>20.5+5</f>
        <v>25.5</v>
      </c>
      <c r="B18" s="4" t="s">
        <v>23</v>
      </c>
      <c r="C18" s="4" t="s">
        <v>15</v>
      </c>
      <c r="D18" s="22" t="s">
        <v>21</v>
      </c>
      <c r="E18" s="22">
        <f>E16</f>
        <v>29</v>
      </c>
      <c r="F18" s="25">
        <f>G6</f>
        <v>43142.152777777781</v>
      </c>
      <c r="G18" s="25">
        <f t="shared" ref="G18" si="1">F18+A18/24</f>
        <v>43143.215277777781</v>
      </c>
      <c r="H18" s="21"/>
      <c r="I18" s="21"/>
    </row>
    <row r="19" spans="1:9" x14ac:dyDescent="0.25">
      <c r="A19" s="3">
        <v>8</v>
      </c>
      <c r="B19" s="4" t="s">
        <v>24</v>
      </c>
      <c r="C19" s="4" t="s">
        <v>19</v>
      </c>
      <c r="D19" s="22" t="s">
        <v>21</v>
      </c>
      <c r="E19" s="22">
        <f>E16</f>
        <v>29</v>
      </c>
      <c r="F19" s="25">
        <f>G18</f>
        <v>43143.215277777781</v>
      </c>
      <c r="G19" s="25">
        <f>G24+A19/24</f>
        <v>43144.048611111117</v>
      </c>
      <c r="H19" s="21"/>
      <c r="I19" s="21"/>
    </row>
    <row r="20" spans="1:9" x14ac:dyDescent="0.25">
      <c r="A20" s="3">
        <v>12</v>
      </c>
      <c r="B20" s="4" t="s">
        <v>25</v>
      </c>
      <c r="C20" s="4" t="s">
        <v>26</v>
      </c>
      <c r="D20" s="22" t="s">
        <v>21</v>
      </c>
      <c r="E20" s="22">
        <f>E16</f>
        <v>29</v>
      </c>
      <c r="F20" s="25">
        <f>G25</f>
        <v>43144.048611111117</v>
      </c>
      <c r="G20" s="25">
        <f t="shared" ref="G20" si="2">F20+A20/24</f>
        <v>43144.548611111117</v>
      </c>
      <c r="H20" s="21"/>
      <c r="I20" s="21"/>
    </row>
    <row r="21" spans="1:9" x14ac:dyDescent="0.25">
      <c r="F21" s="27"/>
      <c r="G21" s="27"/>
      <c r="H21" s="74"/>
      <c r="I21" s="74"/>
    </row>
    <row r="22" spans="1:9" x14ac:dyDescent="0.25">
      <c r="A22" s="53">
        <v>3.5</v>
      </c>
      <c r="B22" s="54" t="s">
        <v>9</v>
      </c>
      <c r="C22" s="54" t="s">
        <v>10</v>
      </c>
      <c r="D22" s="54" t="s">
        <v>21</v>
      </c>
      <c r="E22" s="54">
        <v>30</v>
      </c>
      <c r="F22" s="55">
        <f>G22-A22/24</f>
        <v>43142.006944444445</v>
      </c>
      <c r="G22" s="55">
        <f>F23</f>
        <v>43142.152777777781</v>
      </c>
      <c r="H22" s="75"/>
      <c r="I22" s="75"/>
    </row>
    <row r="23" spans="1:9" x14ac:dyDescent="0.25">
      <c r="A23" s="3">
        <v>12</v>
      </c>
      <c r="B23" s="4" t="s">
        <v>22</v>
      </c>
      <c r="C23" s="4" t="s">
        <v>13</v>
      </c>
      <c r="D23" s="22" t="str">
        <f>D22</f>
        <v>DMAX</v>
      </c>
      <c r="E23" s="22">
        <f>E22</f>
        <v>30</v>
      </c>
      <c r="F23" s="25">
        <f>G23-A23/24</f>
        <v>43142.152777777781</v>
      </c>
      <c r="G23" s="25">
        <f>F24</f>
        <v>43142.652777777781</v>
      </c>
      <c r="H23" s="21"/>
      <c r="I23" s="21"/>
    </row>
    <row r="24" spans="1:9" x14ac:dyDescent="0.25">
      <c r="A24" s="3">
        <f>20.5+5</f>
        <v>25.5</v>
      </c>
      <c r="B24" s="4" t="s">
        <v>69</v>
      </c>
      <c r="C24" s="4" t="s">
        <v>15</v>
      </c>
      <c r="D24" s="22" t="str">
        <f>D23</f>
        <v>DMAX</v>
      </c>
      <c r="E24" s="22">
        <f>E22</f>
        <v>30</v>
      </c>
      <c r="F24" s="25">
        <f>G12</f>
        <v>43142.652777777781</v>
      </c>
      <c r="G24" s="25">
        <f>F24+A24/24</f>
        <v>43143.715277777781</v>
      </c>
      <c r="H24" s="21"/>
      <c r="I24" s="21"/>
    </row>
    <row r="25" spans="1:9" x14ac:dyDescent="0.25">
      <c r="A25" s="3">
        <v>8</v>
      </c>
      <c r="B25" s="4" t="s">
        <v>24</v>
      </c>
      <c r="C25" s="4" t="s">
        <v>19</v>
      </c>
      <c r="D25" s="22" t="str">
        <f>D24</f>
        <v>DMAX</v>
      </c>
      <c r="E25" s="22">
        <f>E22</f>
        <v>30</v>
      </c>
      <c r="F25" s="25">
        <f>G24</f>
        <v>43143.715277777781</v>
      </c>
      <c r="G25" s="26">
        <f>F25+A25/24</f>
        <v>43144.048611111117</v>
      </c>
      <c r="H25" s="21"/>
      <c r="I25" s="21"/>
    </row>
    <row r="26" spans="1:9" x14ac:dyDescent="0.25">
      <c r="A26" s="3">
        <v>12</v>
      </c>
      <c r="B26" s="4" t="s">
        <v>25</v>
      </c>
      <c r="C26" s="4" t="s">
        <v>26</v>
      </c>
      <c r="D26" s="22" t="str">
        <f>D25</f>
        <v>DMAX</v>
      </c>
      <c r="E26" s="22">
        <f>E22</f>
        <v>30</v>
      </c>
      <c r="F26" s="25">
        <f>G25</f>
        <v>43144.048611111117</v>
      </c>
      <c r="G26" s="26">
        <f>F26+A26/24</f>
        <v>43144.548611111117</v>
      </c>
      <c r="H26" s="21"/>
      <c r="I26" s="21"/>
    </row>
    <row r="28" spans="1:9" x14ac:dyDescent="0.25">
      <c r="A28" s="53">
        <v>3.5</v>
      </c>
      <c r="B28" s="54" t="s">
        <v>9</v>
      </c>
      <c r="C28" s="54" t="s">
        <v>10</v>
      </c>
      <c r="D28" s="54" t="s">
        <v>21</v>
      </c>
      <c r="E28" s="54">
        <v>31</v>
      </c>
      <c r="F28" s="55">
        <f>G28-A28/24</f>
        <v>43142.569444444445</v>
      </c>
      <c r="G28" s="55">
        <f>F29</f>
        <v>43142.715277777781</v>
      </c>
      <c r="H28" s="75"/>
      <c r="I28" s="75"/>
    </row>
    <row r="29" spans="1:9" x14ac:dyDescent="0.25">
      <c r="A29" s="3">
        <v>12</v>
      </c>
      <c r="B29" s="4" t="s">
        <v>22</v>
      </c>
      <c r="C29" s="4" t="s">
        <v>13</v>
      </c>
      <c r="D29" s="22" t="s">
        <v>21</v>
      </c>
      <c r="E29" s="22">
        <f>E28</f>
        <v>31</v>
      </c>
      <c r="F29" s="25">
        <f>G29-A29/24</f>
        <v>43142.715277777781</v>
      </c>
      <c r="G29" s="25">
        <f>F30</f>
        <v>43143.215277777781</v>
      </c>
      <c r="H29" s="21"/>
      <c r="I29" s="21"/>
    </row>
    <row r="30" spans="1:9" x14ac:dyDescent="0.25">
      <c r="A30" s="3">
        <f>20.5+5</f>
        <v>25.5</v>
      </c>
      <c r="B30" s="4" t="s">
        <v>23</v>
      </c>
      <c r="C30" s="4" t="s">
        <v>15</v>
      </c>
      <c r="D30" s="22" t="s">
        <v>21</v>
      </c>
      <c r="E30" s="22">
        <f>E28</f>
        <v>31</v>
      </c>
      <c r="F30" s="25">
        <f>G18</f>
        <v>43143.215277777781</v>
      </c>
      <c r="G30" s="25">
        <f>F30+A30/24</f>
        <v>43144.277777777781</v>
      </c>
      <c r="H30" s="21"/>
      <c r="I30" s="21"/>
    </row>
    <row r="31" spans="1:9" x14ac:dyDescent="0.25">
      <c r="A31" s="3">
        <v>8</v>
      </c>
      <c r="B31" s="4" t="s">
        <v>24</v>
      </c>
      <c r="C31" s="4" t="s">
        <v>19</v>
      </c>
      <c r="D31" s="22" t="s">
        <v>21</v>
      </c>
      <c r="E31" s="22">
        <f>E28</f>
        <v>31</v>
      </c>
      <c r="F31" s="25">
        <f>G30</f>
        <v>43144.277777777781</v>
      </c>
      <c r="G31" s="26">
        <f>F31+A31/24</f>
        <v>43144.611111111117</v>
      </c>
      <c r="H31" s="21"/>
      <c r="I31" s="21"/>
    </row>
    <row r="32" spans="1:9" x14ac:dyDescent="0.25">
      <c r="A32" s="3">
        <v>12</v>
      </c>
      <c r="B32" s="4" t="s">
        <v>25</v>
      </c>
      <c r="C32" s="4" t="s">
        <v>26</v>
      </c>
      <c r="D32" s="22" t="s">
        <v>21</v>
      </c>
      <c r="E32" s="22">
        <f>E28</f>
        <v>31</v>
      </c>
      <c r="F32" s="25">
        <f>G31</f>
        <v>43144.611111111117</v>
      </c>
      <c r="G32" s="26">
        <f>F32+A32/24</f>
        <v>43145.111111111117</v>
      </c>
      <c r="H32" s="21"/>
      <c r="I32" s="21"/>
    </row>
  </sheetData>
  <mergeCells count="7">
    <mergeCell ref="C2:C3"/>
    <mergeCell ref="D2:D3"/>
    <mergeCell ref="E2:E3"/>
    <mergeCell ref="H2:I2"/>
    <mergeCell ref="A2:A3"/>
    <mergeCell ref="B2:B3"/>
    <mergeCell ref="F2:G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showGridLines="0" topLeftCell="B10" workbookViewId="0">
      <selection activeCell="C45" sqref="C45"/>
    </sheetView>
  </sheetViews>
  <sheetFormatPr defaultRowHeight="15" x14ac:dyDescent="0.25"/>
  <cols>
    <col min="1" max="1" width="0" hidden="1" customWidth="1"/>
    <col min="4" max="4" width="16" bestFit="1" customWidth="1"/>
    <col min="6" max="6" width="10.85546875" bestFit="1" customWidth="1"/>
    <col min="7" max="8" width="14.140625" bestFit="1" customWidth="1"/>
    <col min="10" max="10" width="9.85546875" customWidth="1"/>
    <col min="11" max="11" width="14.140625" customWidth="1"/>
    <col min="12" max="12" width="15.7109375" customWidth="1"/>
  </cols>
  <sheetData>
    <row r="1" spans="2:10" x14ac:dyDescent="0.25">
      <c r="B1" t="s">
        <v>66</v>
      </c>
    </row>
    <row r="2" spans="2:10" ht="15.75" x14ac:dyDescent="0.25">
      <c r="B2" s="117" t="s">
        <v>2</v>
      </c>
      <c r="C2" s="118" t="s">
        <v>3</v>
      </c>
      <c r="D2" s="118" t="s">
        <v>4</v>
      </c>
      <c r="E2" s="123" t="s">
        <v>5</v>
      </c>
      <c r="F2" s="123" t="s">
        <v>6</v>
      </c>
      <c r="G2" s="121" t="s">
        <v>0</v>
      </c>
      <c r="H2" s="122"/>
      <c r="I2" s="119" t="s">
        <v>1</v>
      </c>
      <c r="J2" s="120"/>
    </row>
    <row r="3" spans="2:10" x14ac:dyDescent="0.25">
      <c r="B3" s="117"/>
      <c r="C3" s="118"/>
      <c r="D3" s="118"/>
      <c r="E3" s="124"/>
      <c r="F3" s="124"/>
      <c r="G3" s="28" t="s">
        <v>7</v>
      </c>
      <c r="H3" s="28" t="s">
        <v>8</v>
      </c>
      <c r="I3" s="28" t="s">
        <v>7</v>
      </c>
      <c r="J3" s="28" t="s">
        <v>8</v>
      </c>
    </row>
    <row r="4" spans="2:10" x14ac:dyDescent="0.25">
      <c r="B4" s="77">
        <v>3.5</v>
      </c>
      <c r="C4" s="20" t="s">
        <v>9</v>
      </c>
      <c r="D4" s="20" t="s">
        <v>10</v>
      </c>
      <c r="E4" s="20" t="s">
        <v>11</v>
      </c>
      <c r="F4" s="20">
        <v>29</v>
      </c>
      <c r="G4" s="78">
        <v>43139.833333333336</v>
      </c>
      <c r="H4" s="78">
        <f>G4+B4/24</f>
        <v>43139.979166666672</v>
      </c>
      <c r="I4" s="79"/>
      <c r="J4" s="79"/>
    </row>
    <row r="5" spans="2:10" x14ac:dyDescent="0.25">
      <c r="B5" s="18">
        <v>7</v>
      </c>
      <c r="C5" s="19" t="s">
        <v>12</v>
      </c>
      <c r="D5" s="19" t="s">
        <v>13</v>
      </c>
      <c r="E5" s="20" t="str">
        <f>E4</f>
        <v>4BB</v>
      </c>
      <c r="F5" s="20">
        <f>F4</f>
        <v>29</v>
      </c>
      <c r="G5" s="29">
        <f>H4</f>
        <v>43139.979166666672</v>
      </c>
      <c r="H5" s="29">
        <f>G5+B5/24</f>
        <v>43140.270833333336</v>
      </c>
      <c r="I5" s="30"/>
      <c r="J5" s="30"/>
    </row>
    <row r="6" spans="2:10" x14ac:dyDescent="0.25">
      <c r="B6" s="18">
        <v>12.5</v>
      </c>
      <c r="C6" s="19" t="s">
        <v>14</v>
      </c>
      <c r="D6" s="19" t="s">
        <v>15</v>
      </c>
      <c r="E6" s="20" t="str">
        <f>E5</f>
        <v>4BB</v>
      </c>
      <c r="F6" s="20">
        <f>F4</f>
        <v>29</v>
      </c>
      <c r="G6" s="29">
        <f>H5</f>
        <v>43140.270833333336</v>
      </c>
      <c r="H6" s="29">
        <f>G6+B6/24</f>
        <v>43140.791666666672</v>
      </c>
      <c r="I6" s="30"/>
      <c r="J6" s="30"/>
    </row>
    <row r="7" spans="2:10" x14ac:dyDescent="0.25">
      <c r="B7" s="18">
        <v>14</v>
      </c>
      <c r="C7" s="19" t="s">
        <v>16</v>
      </c>
      <c r="D7" s="19" t="s">
        <v>17</v>
      </c>
      <c r="E7" s="20" t="str">
        <f>E6</f>
        <v>4BB</v>
      </c>
      <c r="F7" s="20">
        <f t="shared" ref="F7:F8" si="0">F5</f>
        <v>29</v>
      </c>
      <c r="G7" s="29">
        <f>H6</f>
        <v>43140.791666666672</v>
      </c>
      <c r="H7" s="29">
        <f>G7+B7/24</f>
        <v>43141.375000000007</v>
      </c>
      <c r="I7" s="30"/>
      <c r="J7" s="30"/>
    </row>
    <row r="8" spans="2:10" x14ac:dyDescent="0.25">
      <c r="B8" s="18">
        <v>8</v>
      </c>
      <c r="C8" s="19" t="s">
        <v>18</v>
      </c>
      <c r="D8" s="19" t="s">
        <v>19</v>
      </c>
      <c r="E8" s="20" t="str">
        <f>E7</f>
        <v>4BB</v>
      </c>
      <c r="F8" s="20">
        <f t="shared" si="0"/>
        <v>29</v>
      </c>
      <c r="G8" s="29">
        <f>H7</f>
        <v>43141.375000000007</v>
      </c>
      <c r="H8" s="29">
        <f>G8+B8/24</f>
        <v>43141.708333333343</v>
      </c>
      <c r="I8" s="30"/>
      <c r="J8" s="30"/>
    </row>
    <row r="9" spans="2:10" x14ac:dyDescent="0.25">
      <c r="B9" s="27"/>
      <c r="C9" s="27"/>
      <c r="D9" s="27"/>
      <c r="E9" s="27"/>
      <c r="F9" s="27"/>
      <c r="G9" s="27"/>
      <c r="H9" s="27"/>
      <c r="I9" s="74"/>
      <c r="J9" s="74"/>
    </row>
    <row r="10" spans="2:10" x14ac:dyDescent="0.25">
      <c r="B10" s="77">
        <v>3.5</v>
      </c>
      <c r="C10" s="20" t="s">
        <v>9</v>
      </c>
      <c r="D10" s="20" t="s">
        <v>10</v>
      </c>
      <c r="E10" s="20" t="s">
        <v>11</v>
      </c>
      <c r="F10" s="20">
        <v>30</v>
      </c>
      <c r="G10" s="78">
        <f>H10-B10/24</f>
        <v>43140.354166666672</v>
      </c>
      <c r="H10" s="78">
        <f t="shared" ref="H10:H11" si="1">G11</f>
        <v>43140.500000000007</v>
      </c>
      <c r="I10" s="80"/>
      <c r="J10" s="80"/>
    </row>
    <row r="11" spans="2:10" x14ac:dyDescent="0.25">
      <c r="B11" s="18">
        <v>7</v>
      </c>
      <c r="C11" s="19" t="s">
        <v>12</v>
      </c>
      <c r="D11" s="19" t="s">
        <v>13</v>
      </c>
      <c r="E11" s="20" t="s">
        <v>11</v>
      </c>
      <c r="F11" s="20">
        <f>F10</f>
        <v>30</v>
      </c>
      <c r="G11" s="29">
        <f>H11-B11/24</f>
        <v>43140.500000000007</v>
      </c>
      <c r="H11" s="29">
        <f t="shared" si="1"/>
        <v>43140.791666666672</v>
      </c>
      <c r="I11" s="30"/>
      <c r="J11" s="30"/>
    </row>
    <row r="12" spans="2:10" x14ac:dyDescent="0.25">
      <c r="B12" s="18">
        <v>14</v>
      </c>
      <c r="C12" s="19" t="s">
        <v>72</v>
      </c>
      <c r="D12" s="19" t="s">
        <v>15</v>
      </c>
      <c r="E12" s="20" t="s">
        <v>11</v>
      </c>
      <c r="F12" s="20">
        <f>F10</f>
        <v>30</v>
      </c>
      <c r="G12" s="29">
        <f>H12-B12/24</f>
        <v>43140.791666666672</v>
      </c>
      <c r="H12" s="29">
        <f>G13</f>
        <v>43141.375000000007</v>
      </c>
      <c r="I12" s="30"/>
      <c r="J12" s="30"/>
    </row>
    <row r="13" spans="2:10" x14ac:dyDescent="0.25">
      <c r="B13" s="18">
        <v>14</v>
      </c>
      <c r="C13" s="19" t="s">
        <v>16</v>
      </c>
      <c r="D13" s="19" t="s">
        <v>17</v>
      </c>
      <c r="E13" s="20" t="s">
        <v>11</v>
      </c>
      <c r="F13" s="20">
        <f t="shared" ref="F13:F14" si="2">F11</f>
        <v>30</v>
      </c>
      <c r="G13" s="29">
        <f>H7+A13/24</f>
        <v>43141.375000000007</v>
      </c>
      <c r="H13" s="29">
        <f>G13+B13/24</f>
        <v>43141.958333333343</v>
      </c>
      <c r="I13" s="30"/>
      <c r="J13" s="30"/>
    </row>
    <row r="14" spans="2:10" x14ac:dyDescent="0.25">
      <c r="B14" s="18">
        <v>8</v>
      </c>
      <c r="C14" s="19" t="s">
        <v>18</v>
      </c>
      <c r="D14" s="19" t="s">
        <v>19</v>
      </c>
      <c r="E14" s="20" t="s">
        <v>11</v>
      </c>
      <c r="F14" s="20">
        <f t="shared" si="2"/>
        <v>30</v>
      </c>
      <c r="G14" s="29">
        <f>H13</f>
        <v>43141.958333333343</v>
      </c>
      <c r="H14" s="29">
        <f>G14+B14/24</f>
        <v>43142.291666666679</v>
      </c>
      <c r="I14" s="30"/>
      <c r="J14" s="30"/>
    </row>
    <row r="15" spans="2:10" ht="14.25" customHeight="1" x14ac:dyDescent="0.25">
      <c r="B15" s="27"/>
      <c r="C15" s="27"/>
      <c r="D15" s="27"/>
      <c r="E15" s="27"/>
      <c r="F15" s="27"/>
      <c r="G15" s="27"/>
      <c r="H15" s="27"/>
      <c r="I15" s="74"/>
      <c r="J15" s="74"/>
    </row>
    <row r="16" spans="2:10" hidden="1" x14ac:dyDescent="0.25">
      <c r="B16" s="77">
        <v>3.5</v>
      </c>
      <c r="C16" s="20" t="s">
        <v>9</v>
      </c>
      <c r="D16" s="20" t="s">
        <v>10</v>
      </c>
      <c r="E16" s="20" t="s">
        <v>11</v>
      </c>
      <c r="F16" s="20">
        <v>12</v>
      </c>
      <c r="G16" s="78">
        <f>H16-B16/24</f>
        <v>43140.937500000007</v>
      </c>
      <c r="H16" s="78">
        <f t="shared" ref="H16:H17" si="3">G17</f>
        <v>43141.083333333343</v>
      </c>
      <c r="I16" s="80"/>
      <c r="J16" s="80"/>
    </row>
    <row r="17" spans="2:10" hidden="1" x14ac:dyDescent="0.25">
      <c r="B17" s="18">
        <v>7</v>
      </c>
      <c r="C17" s="19" t="s">
        <v>12</v>
      </c>
      <c r="D17" s="19" t="s">
        <v>13</v>
      </c>
      <c r="E17" s="20" t="s">
        <v>11</v>
      </c>
      <c r="F17" s="20">
        <f>F16</f>
        <v>12</v>
      </c>
      <c r="G17" s="29">
        <f>H17-B17/24</f>
        <v>43141.083333333343</v>
      </c>
      <c r="H17" s="29">
        <f t="shared" si="3"/>
        <v>43141.375000000007</v>
      </c>
      <c r="I17" s="30"/>
      <c r="J17" s="30"/>
    </row>
    <row r="18" spans="2:10" hidden="1" x14ac:dyDescent="0.25">
      <c r="B18" s="18">
        <v>14</v>
      </c>
      <c r="C18" s="19" t="s">
        <v>14</v>
      </c>
      <c r="D18" s="19" t="s">
        <v>15</v>
      </c>
      <c r="E18" s="20" t="s">
        <v>11</v>
      </c>
      <c r="F18" s="20">
        <f>F16</f>
        <v>12</v>
      </c>
      <c r="G18" s="29">
        <f>H18-B18/24</f>
        <v>43141.375000000007</v>
      </c>
      <c r="H18" s="29">
        <f>G19</f>
        <v>43141.958333333343</v>
      </c>
      <c r="I18" s="30"/>
      <c r="J18" s="30"/>
    </row>
    <row r="19" spans="2:10" hidden="1" x14ac:dyDescent="0.25">
      <c r="B19" s="18">
        <v>14</v>
      </c>
      <c r="C19" s="19" t="s">
        <v>16</v>
      </c>
      <c r="D19" s="19" t="s">
        <v>17</v>
      </c>
      <c r="E19" s="20" t="s">
        <v>11</v>
      </c>
      <c r="F19" s="20">
        <f t="shared" ref="F19:F20" si="4">F17</f>
        <v>12</v>
      </c>
      <c r="G19" s="29">
        <f>H13+A19/24</f>
        <v>43141.958333333343</v>
      </c>
      <c r="H19" s="29">
        <f>G19+B19/24</f>
        <v>43142.541666666679</v>
      </c>
      <c r="I19" s="30"/>
      <c r="J19" s="30"/>
    </row>
    <row r="20" spans="2:10" hidden="1" x14ac:dyDescent="0.25">
      <c r="B20" s="18">
        <v>8</v>
      </c>
      <c r="C20" s="19" t="s">
        <v>18</v>
      </c>
      <c r="D20" s="19" t="s">
        <v>19</v>
      </c>
      <c r="E20" s="20" t="s">
        <v>11</v>
      </c>
      <c r="F20" s="20">
        <f t="shared" si="4"/>
        <v>12</v>
      </c>
      <c r="G20" s="29">
        <f>H19</f>
        <v>43142.541666666679</v>
      </c>
      <c r="H20" s="29">
        <f>G20+B20/24</f>
        <v>43142.875000000015</v>
      </c>
      <c r="I20" s="30"/>
      <c r="J20" s="30"/>
    </row>
    <row r="21" spans="2:10" hidden="1" x14ac:dyDescent="0.25">
      <c r="B21" s="27"/>
      <c r="C21" s="27"/>
      <c r="D21" s="27"/>
      <c r="E21" s="27"/>
      <c r="F21" s="27"/>
      <c r="G21" s="27"/>
      <c r="H21" s="27"/>
      <c r="I21" s="74"/>
      <c r="J21" s="74"/>
    </row>
    <row r="22" spans="2:10" hidden="1" x14ac:dyDescent="0.25">
      <c r="B22" s="77">
        <v>3.5</v>
      </c>
      <c r="C22" s="20" t="s">
        <v>9</v>
      </c>
      <c r="D22" s="20" t="s">
        <v>10</v>
      </c>
      <c r="E22" s="20" t="s">
        <v>11</v>
      </c>
      <c r="F22" s="20">
        <v>13</v>
      </c>
      <c r="G22" s="78">
        <f>H22-B22/24</f>
        <v>43141.520833333343</v>
      </c>
      <c r="H22" s="78">
        <f t="shared" ref="H22:H23" si="5">G23</f>
        <v>43141.666666666679</v>
      </c>
      <c r="I22" s="80"/>
      <c r="J22" s="80"/>
    </row>
    <row r="23" spans="2:10" hidden="1" x14ac:dyDescent="0.25">
      <c r="B23" s="18">
        <v>7</v>
      </c>
      <c r="C23" s="19" t="s">
        <v>12</v>
      </c>
      <c r="D23" s="19" t="s">
        <v>13</v>
      </c>
      <c r="E23" s="20" t="s">
        <v>11</v>
      </c>
      <c r="F23" s="20">
        <f>F22</f>
        <v>13</v>
      </c>
      <c r="G23" s="29">
        <f>H23-B23/24</f>
        <v>43141.666666666679</v>
      </c>
      <c r="H23" s="29">
        <f t="shared" si="5"/>
        <v>43141.958333333343</v>
      </c>
      <c r="I23" s="30"/>
      <c r="J23" s="30"/>
    </row>
    <row r="24" spans="2:10" hidden="1" x14ac:dyDescent="0.25">
      <c r="B24" s="18">
        <v>14</v>
      </c>
      <c r="C24" s="19" t="s">
        <v>14</v>
      </c>
      <c r="D24" s="19" t="s">
        <v>15</v>
      </c>
      <c r="E24" s="20" t="s">
        <v>11</v>
      </c>
      <c r="F24" s="20">
        <f>F22</f>
        <v>13</v>
      </c>
      <c r="G24" s="29">
        <f>H24-B24/24</f>
        <v>43141.958333333343</v>
      </c>
      <c r="H24" s="29">
        <f>G25</f>
        <v>43142.541666666679</v>
      </c>
      <c r="I24" s="30"/>
      <c r="J24" s="30"/>
    </row>
    <row r="25" spans="2:10" hidden="1" x14ac:dyDescent="0.25">
      <c r="B25" s="18">
        <v>14</v>
      </c>
      <c r="C25" s="19" t="s">
        <v>16</v>
      </c>
      <c r="D25" s="19" t="s">
        <v>17</v>
      </c>
      <c r="E25" s="20" t="s">
        <v>11</v>
      </c>
      <c r="F25" s="20">
        <f t="shared" ref="F25:F26" si="6">F23</f>
        <v>13</v>
      </c>
      <c r="G25" s="29">
        <f>H19+A25/24</f>
        <v>43142.541666666679</v>
      </c>
      <c r="H25" s="29">
        <f>G25+B25/24</f>
        <v>43143.125000000015</v>
      </c>
      <c r="I25" s="30"/>
      <c r="J25" s="30"/>
    </row>
    <row r="26" spans="2:10" hidden="1" x14ac:dyDescent="0.25">
      <c r="B26" s="18">
        <v>8</v>
      </c>
      <c r="C26" s="19" t="s">
        <v>18</v>
      </c>
      <c r="D26" s="19" t="s">
        <v>19</v>
      </c>
      <c r="E26" s="20" t="s">
        <v>11</v>
      </c>
      <c r="F26" s="20">
        <f t="shared" si="6"/>
        <v>13</v>
      </c>
      <c r="G26" s="29">
        <f>H25</f>
        <v>43143.125000000015</v>
      </c>
      <c r="H26" s="29">
        <f>G26+B26/24</f>
        <v>43143.45833333335</v>
      </c>
      <c r="I26" s="30"/>
      <c r="J26" s="30"/>
    </row>
    <row r="27" spans="2:10" x14ac:dyDescent="0.25">
      <c r="B27" s="77">
        <v>3.5</v>
      </c>
      <c r="C27" s="20" t="s">
        <v>9</v>
      </c>
      <c r="D27" s="20" t="s">
        <v>10</v>
      </c>
      <c r="E27" s="20" t="s">
        <v>21</v>
      </c>
      <c r="F27" s="20">
        <v>27</v>
      </c>
      <c r="G27" s="78">
        <f>H27-B27/24</f>
        <v>43140.833333333343</v>
      </c>
      <c r="H27" s="78">
        <f t="shared" ref="H27:H28" si="7">G28</f>
        <v>43140.979166666679</v>
      </c>
      <c r="I27" s="80"/>
      <c r="J27" s="80"/>
    </row>
    <row r="28" spans="2:10" x14ac:dyDescent="0.25">
      <c r="B28" s="18">
        <v>12</v>
      </c>
      <c r="C28" s="19" t="s">
        <v>12</v>
      </c>
      <c r="D28" s="19" t="s">
        <v>13</v>
      </c>
      <c r="E28" s="20" t="str">
        <f>E27</f>
        <v>DMAX</v>
      </c>
      <c r="F28" s="20">
        <f>F27</f>
        <v>27</v>
      </c>
      <c r="G28" s="29">
        <f>H28-B28/24</f>
        <v>43140.979166666679</v>
      </c>
      <c r="H28" s="29">
        <f t="shared" si="7"/>
        <v>43141.479166666679</v>
      </c>
      <c r="I28" s="30"/>
      <c r="J28" s="30"/>
    </row>
    <row r="29" spans="2:10" x14ac:dyDescent="0.25">
      <c r="B29" s="18">
        <v>25.5</v>
      </c>
      <c r="C29" s="19" t="s">
        <v>14</v>
      </c>
      <c r="D29" s="19" t="s">
        <v>15</v>
      </c>
      <c r="E29" s="20" t="str">
        <f>E28</f>
        <v>DMAX</v>
      </c>
      <c r="F29" s="20">
        <f>F27</f>
        <v>27</v>
      </c>
      <c r="G29" s="29">
        <f>H29-B29/24</f>
        <v>43141.479166666679</v>
      </c>
      <c r="H29" s="29">
        <f>G30</f>
        <v>43142.541666666679</v>
      </c>
      <c r="I29" s="30"/>
      <c r="J29" s="30"/>
    </row>
    <row r="30" spans="2:10" x14ac:dyDescent="0.25">
      <c r="B30" s="18">
        <v>8</v>
      </c>
      <c r="C30" s="19" t="s">
        <v>16</v>
      </c>
      <c r="D30" s="19" t="s">
        <v>71</v>
      </c>
      <c r="E30" s="20" t="str">
        <f>E29</f>
        <v>DMAX</v>
      </c>
      <c r="F30" s="20">
        <f t="shared" ref="F30:F31" si="8">F28</f>
        <v>27</v>
      </c>
      <c r="G30" s="29">
        <f>H24+A30/24</f>
        <v>43142.541666666679</v>
      </c>
      <c r="H30" s="29">
        <f>G30+B30/24</f>
        <v>43142.875000000015</v>
      </c>
      <c r="I30" s="30"/>
      <c r="J30" s="30"/>
    </row>
    <row r="31" spans="2:10" x14ac:dyDescent="0.25">
      <c r="B31" s="18">
        <v>12</v>
      </c>
      <c r="C31" s="19" t="s">
        <v>18</v>
      </c>
      <c r="D31" s="19" t="s">
        <v>26</v>
      </c>
      <c r="E31" s="20" t="str">
        <f>E30</f>
        <v>DMAX</v>
      </c>
      <c r="F31" s="20">
        <f t="shared" si="8"/>
        <v>27</v>
      </c>
      <c r="G31" s="29">
        <f>H30</f>
        <v>43142.875000000015</v>
      </c>
      <c r="H31" s="29">
        <f>G31+B31/24</f>
        <v>43143.375000000015</v>
      </c>
      <c r="I31" s="30"/>
      <c r="J31" s="30"/>
    </row>
    <row r="33" spans="2:10" x14ac:dyDescent="0.25">
      <c r="B33" s="77">
        <v>3.5</v>
      </c>
      <c r="C33" s="20" t="s">
        <v>9</v>
      </c>
      <c r="D33" s="20" t="s">
        <v>10</v>
      </c>
      <c r="E33" s="20" t="s">
        <v>27</v>
      </c>
      <c r="F33" s="20">
        <v>4</v>
      </c>
      <c r="G33" s="78">
        <f>H33-B33/24</f>
        <v>43141.760416666679</v>
      </c>
      <c r="H33" s="78">
        <f t="shared" ref="H33:H34" si="9">G34</f>
        <v>43141.906250000015</v>
      </c>
      <c r="I33" s="80"/>
      <c r="J33" s="80"/>
    </row>
    <row r="34" spans="2:10" x14ac:dyDescent="0.25">
      <c r="B34" s="18">
        <v>7</v>
      </c>
      <c r="C34" s="19" t="s">
        <v>12</v>
      </c>
      <c r="D34" s="19" t="s">
        <v>13</v>
      </c>
      <c r="E34" s="20" t="str">
        <f>E33</f>
        <v>2B</v>
      </c>
      <c r="F34" s="20">
        <f>F33</f>
        <v>4</v>
      </c>
      <c r="G34" s="29">
        <f>H34-B34/24</f>
        <v>43141.906250000015</v>
      </c>
      <c r="H34" s="29">
        <f t="shared" si="9"/>
        <v>43142.197916666679</v>
      </c>
      <c r="I34" s="30"/>
      <c r="J34" s="30"/>
    </row>
    <row r="35" spans="2:10" x14ac:dyDescent="0.25">
      <c r="B35" s="18">
        <v>16.25</v>
      </c>
      <c r="C35" s="19" t="s">
        <v>72</v>
      </c>
      <c r="D35" s="19" t="s">
        <v>15</v>
      </c>
      <c r="E35" s="20" t="str">
        <f>E34</f>
        <v>2B</v>
      </c>
      <c r="F35" s="20">
        <f>F33</f>
        <v>4</v>
      </c>
      <c r="G35" s="29">
        <f>H35-B35/24</f>
        <v>43142.197916666679</v>
      </c>
      <c r="H35" s="29">
        <f>G36</f>
        <v>43142.875000000015</v>
      </c>
      <c r="I35" s="30"/>
      <c r="J35" s="30"/>
    </row>
    <row r="36" spans="2:10" x14ac:dyDescent="0.25">
      <c r="B36" s="18">
        <v>12</v>
      </c>
      <c r="C36" s="19" t="s">
        <v>16</v>
      </c>
      <c r="D36" s="19" t="s">
        <v>17</v>
      </c>
      <c r="E36" s="20" t="str">
        <f>E35</f>
        <v>2B</v>
      </c>
      <c r="F36" s="20">
        <f t="shared" ref="F36:F37" si="10">F34</f>
        <v>4</v>
      </c>
      <c r="G36" s="29">
        <f>H30+A36/24</f>
        <v>43142.875000000015</v>
      </c>
      <c r="H36" s="29">
        <f>G36+B36/24</f>
        <v>43143.375000000015</v>
      </c>
      <c r="I36" s="30"/>
      <c r="J36" s="30"/>
    </row>
    <row r="37" spans="2:10" x14ac:dyDescent="0.25">
      <c r="B37" s="18">
        <v>8</v>
      </c>
      <c r="C37" s="19" t="s">
        <v>18</v>
      </c>
      <c r="D37" s="19" t="s">
        <v>19</v>
      </c>
      <c r="E37" s="20" t="str">
        <f>E36</f>
        <v>2B</v>
      </c>
      <c r="F37" s="20">
        <f t="shared" si="10"/>
        <v>4</v>
      </c>
      <c r="G37" s="29">
        <f>H36</f>
        <v>43143.375000000015</v>
      </c>
      <c r="H37" s="29">
        <f>G37+B37/24</f>
        <v>43143.70833333335</v>
      </c>
      <c r="I37" s="30"/>
      <c r="J37" s="30"/>
    </row>
    <row r="39" spans="2:10" x14ac:dyDescent="0.25">
      <c r="B39" s="77">
        <v>3.5</v>
      </c>
      <c r="C39" s="20" t="s">
        <v>9</v>
      </c>
      <c r="D39" s="20" t="s">
        <v>10</v>
      </c>
      <c r="E39" s="20" t="s">
        <v>21</v>
      </c>
      <c r="F39" s="20">
        <v>32</v>
      </c>
      <c r="G39" s="78">
        <f>H39-B39/24</f>
        <v>43142.354166666679</v>
      </c>
      <c r="H39" s="78">
        <f t="shared" ref="H39:H40" si="11">G40</f>
        <v>43142.500000000015</v>
      </c>
      <c r="I39" s="80"/>
      <c r="J39" s="80"/>
    </row>
    <row r="40" spans="2:10" x14ac:dyDescent="0.25">
      <c r="B40" s="18">
        <v>7</v>
      </c>
      <c r="C40" s="19" t="s">
        <v>12</v>
      </c>
      <c r="D40" s="19" t="s">
        <v>13</v>
      </c>
      <c r="E40" s="20" t="str">
        <f>E39</f>
        <v>DMAX</v>
      </c>
      <c r="F40" s="20">
        <f>F39</f>
        <v>32</v>
      </c>
      <c r="G40" s="29">
        <f>H40-B40/24</f>
        <v>43142.500000000015</v>
      </c>
      <c r="H40" s="29">
        <f t="shared" si="11"/>
        <v>43142.791666666679</v>
      </c>
      <c r="I40" s="30"/>
      <c r="J40" s="30"/>
    </row>
    <row r="41" spans="2:10" x14ac:dyDescent="0.25">
      <c r="B41" s="18">
        <v>14</v>
      </c>
      <c r="C41" s="19" t="s">
        <v>14</v>
      </c>
      <c r="D41" s="19" t="s">
        <v>15</v>
      </c>
      <c r="E41" s="20" t="str">
        <f>E40</f>
        <v>DMAX</v>
      </c>
      <c r="F41" s="20">
        <f>F39</f>
        <v>32</v>
      </c>
      <c r="G41" s="29">
        <f>H41-B41/24</f>
        <v>43142.791666666679</v>
      </c>
      <c r="H41" s="29">
        <f>G42</f>
        <v>43143.375000000015</v>
      </c>
      <c r="I41" s="30"/>
      <c r="J41" s="30"/>
    </row>
    <row r="42" spans="2:10" x14ac:dyDescent="0.25">
      <c r="B42" s="18">
        <v>14</v>
      </c>
      <c r="C42" s="19" t="s">
        <v>16</v>
      </c>
      <c r="D42" s="19" t="s">
        <v>71</v>
      </c>
      <c r="E42" s="20" t="str">
        <f>E41</f>
        <v>DMAX</v>
      </c>
      <c r="F42" s="20">
        <f t="shared" ref="F42:F43" si="12">F40</f>
        <v>32</v>
      </c>
      <c r="G42" s="29">
        <f>H36+A42/24</f>
        <v>43143.375000000015</v>
      </c>
      <c r="H42" s="29">
        <f>G42+B42/24</f>
        <v>43143.95833333335</v>
      </c>
      <c r="I42" s="30"/>
      <c r="J42" s="30"/>
    </row>
    <row r="43" spans="2:10" x14ac:dyDescent="0.25">
      <c r="B43" s="18">
        <v>8</v>
      </c>
      <c r="C43" s="19" t="s">
        <v>18</v>
      </c>
      <c r="D43" s="19" t="s">
        <v>26</v>
      </c>
      <c r="E43" s="20" t="str">
        <f>E42</f>
        <v>DMAX</v>
      </c>
      <c r="F43" s="20">
        <f t="shared" si="12"/>
        <v>32</v>
      </c>
      <c r="G43" s="29">
        <f>H42</f>
        <v>43143.95833333335</v>
      </c>
      <c r="H43" s="29">
        <f>G43+B43/24</f>
        <v>43144.291666666686</v>
      </c>
      <c r="I43" s="30"/>
      <c r="J43" s="30"/>
    </row>
    <row r="56" spans="1:1" x14ac:dyDescent="0.25">
      <c r="A56">
        <v>4</v>
      </c>
    </row>
  </sheetData>
  <mergeCells count="7">
    <mergeCell ref="B2:B3"/>
    <mergeCell ref="C2:C3"/>
    <mergeCell ref="D2:D3"/>
    <mergeCell ref="I2:J2"/>
    <mergeCell ref="G2:H2"/>
    <mergeCell ref="E2:E3"/>
    <mergeCell ref="F2:F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showGridLines="0" topLeftCell="B1" workbookViewId="0">
      <selection activeCell="C1" sqref="C1"/>
    </sheetView>
  </sheetViews>
  <sheetFormatPr defaultRowHeight="15" x14ac:dyDescent="0.25"/>
  <cols>
    <col min="1" max="1" width="7.140625" hidden="1" customWidth="1"/>
    <col min="2" max="2" width="7.7109375" bestFit="1" customWidth="1"/>
    <col min="3" max="3" width="10.140625" bestFit="1" customWidth="1"/>
    <col min="4" max="4" width="39.85546875" bestFit="1" customWidth="1"/>
    <col min="5" max="5" width="10.140625" bestFit="1" customWidth="1"/>
    <col min="6" max="6" width="10.7109375" customWidth="1"/>
    <col min="7" max="7" width="19.140625" bestFit="1" customWidth="1"/>
    <col min="8" max="8" width="19.28515625" bestFit="1" customWidth="1"/>
    <col min="9" max="9" width="13.140625" customWidth="1"/>
    <col min="10" max="10" width="15.5703125" customWidth="1"/>
    <col min="11" max="11" width="14.28515625" customWidth="1"/>
    <col min="12" max="12" width="16.7109375" customWidth="1"/>
  </cols>
  <sheetData>
    <row r="1" spans="1:10" x14ac:dyDescent="0.25">
      <c r="B1" t="s">
        <v>67</v>
      </c>
    </row>
    <row r="3" spans="1:10" x14ac:dyDescent="0.25">
      <c r="A3" s="15"/>
      <c r="B3" s="127" t="s">
        <v>2</v>
      </c>
      <c r="C3" s="127" t="s">
        <v>3</v>
      </c>
      <c r="D3" s="127" t="s">
        <v>4</v>
      </c>
      <c r="E3" s="129" t="s">
        <v>5</v>
      </c>
      <c r="F3" s="129" t="s">
        <v>6</v>
      </c>
      <c r="G3" s="126" t="s">
        <v>0</v>
      </c>
      <c r="H3" s="126"/>
      <c r="I3" s="125" t="s">
        <v>1</v>
      </c>
      <c r="J3" s="125"/>
    </row>
    <row r="4" spans="1:10" x14ac:dyDescent="0.25">
      <c r="A4" s="15" t="s">
        <v>28</v>
      </c>
      <c r="B4" s="128"/>
      <c r="C4" s="128"/>
      <c r="D4" s="128"/>
      <c r="E4" s="130"/>
      <c r="F4" s="130"/>
      <c r="G4" s="34" t="s">
        <v>7</v>
      </c>
      <c r="H4" s="34" t="s">
        <v>8</v>
      </c>
      <c r="I4" s="34" t="s">
        <v>7</v>
      </c>
      <c r="J4" s="34" t="s">
        <v>8</v>
      </c>
    </row>
    <row r="5" spans="1:10" x14ac:dyDescent="0.25">
      <c r="A5" s="15"/>
      <c r="B5" s="66">
        <v>3.5</v>
      </c>
      <c r="C5" s="67" t="s">
        <v>29</v>
      </c>
      <c r="D5" s="67" t="s">
        <v>10</v>
      </c>
      <c r="E5" s="50" t="s">
        <v>38</v>
      </c>
      <c r="F5" s="67">
        <v>20</v>
      </c>
      <c r="G5" s="51">
        <v>43140.513888888891</v>
      </c>
      <c r="H5" s="51">
        <f>G5+B5/24</f>
        <v>43140.659722222226</v>
      </c>
      <c r="I5" s="52"/>
      <c r="J5" s="52"/>
    </row>
    <row r="6" spans="1:10" x14ac:dyDescent="0.25">
      <c r="A6" s="15"/>
      <c r="B6" s="31">
        <v>9.75</v>
      </c>
      <c r="C6" s="32" t="s">
        <v>31</v>
      </c>
      <c r="D6" s="32" t="s">
        <v>13</v>
      </c>
      <c r="E6" s="33" t="str">
        <f t="shared" ref="E6:E9" si="0">E5</f>
        <v>ABP</v>
      </c>
      <c r="F6" s="33">
        <f>F5</f>
        <v>20</v>
      </c>
      <c r="G6" s="35">
        <f>H5</f>
        <v>43140.659722222226</v>
      </c>
      <c r="H6" s="35">
        <f t="shared" ref="H6:H7" si="1">G6+B6/24</f>
        <v>43141.065972222226</v>
      </c>
      <c r="I6" s="36"/>
      <c r="J6" s="36"/>
    </row>
    <row r="7" spans="1:10" x14ac:dyDescent="0.25">
      <c r="A7" s="15"/>
      <c r="B7" s="31">
        <v>19</v>
      </c>
      <c r="C7" s="32" t="s">
        <v>32</v>
      </c>
      <c r="D7" s="32" t="s">
        <v>15</v>
      </c>
      <c r="E7" s="33" t="str">
        <f t="shared" si="0"/>
        <v>ABP</v>
      </c>
      <c r="F7" s="33">
        <f>F6</f>
        <v>20</v>
      </c>
      <c r="G7" s="35">
        <f>H6</f>
        <v>43141.065972222226</v>
      </c>
      <c r="H7" s="35">
        <f t="shared" si="1"/>
        <v>43141.857638888891</v>
      </c>
      <c r="I7" s="36"/>
      <c r="J7" s="36"/>
    </row>
    <row r="8" spans="1:10" x14ac:dyDescent="0.25">
      <c r="A8" s="15"/>
      <c r="B8" s="31">
        <v>5</v>
      </c>
      <c r="C8" s="32" t="s">
        <v>33</v>
      </c>
      <c r="D8" s="32" t="s">
        <v>34</v>
      </c>
      <c r="E8" s="33" t="str">
        <f t="shared" si="0"/>
        <v>ABP</v>
      </c>
      <c r="F8" s="33">
        <f>F7</f>
        <v>20</v>
      </c>
      <c r="G8" s="35">
        <f>H7</f>
        <v>43141.857638888891</v>
      </c>
      <c r="H8" s="35">
        <f>G8+B8/24</f>
        <v>43142.065972222226</v>
      </c>
      <c r="I8" s="36"/>
      <c r="J8" s="36"/>
    </row>
    <row r="9" spans="1:10" s="81" customFormat="1" x14ac:dyDescent="0.25">
      <c r="A9" s="15"/>
      <c r="B9" s="31">
        <v>20</v>
      </c>
      <c r="C9" s="32" t="s">
        <v>33</v>
      </c>
      <c r="D9" s="32" t="s">
        <v>35</v>
      </c>
      <c r="E9" s="33" t="str">
        <f t="shared" si="0"/>
        <v>ABP</v>
      </c>
      <c r="F9" s="33">
        <f>F8</f>
        <v>20</v>
      </c>
      <c r="G9" s="35">
        <f>H8</f>
        <v>43142.065972222226</v>
      </c>
      <c r="H9" s="35">
        <f>G9+B9/24</f>
        <v>43142.899305555562</v>
      </c>
      <c r="I9" s="36"/>
      <c r="J9" s="36"/>
    </row>
    <row r="10" spans="1:10" s="81" customFormat="1" x14ac:dyDescent="0.25">
      <c r="A10" s="15"/>
      <c r="B10" s="70"/>
      <c r="C10" s="71"/>
      <c r="D10" s="71"/>
      <c r="E10" s="71"/>
      <c r="F10" s="71"/>
      <c r="G10" s="72"/>
      <c r="H10" s="72"/>
      <c r="I10" s="73"/>
      <c r="J10" s="73"/>
    </row>
    <row r="11" spans="1:10" x14ac:dyDescent="0.25">
      <c r="A11" s="15"/>
      <c r="B11" s="66">
        <v>3.5</v>
      </c>
      <c r="C11" s="67" t="s">
        <v>29</v>
      </c>
      <c r="D11" s="67" t="s">
        <v>10</v>
      </c>
      <c r="E11" s="50" t="s">
        <v>38</v>
      </c>
      <c r="F11" s="67">
        <v>3</v>
      </c>
      <c r="G11" s="68">
        <f>H11-B11/24</f>
        <v>43141.305555555555</v>
      </c>
      <c r="H11" s="68">
        <f>G12</f>
        <v>43141.451388888891</v>
      </c>
      <c r="I11" s="69"/>
      <c r="J11" s="69"/>
    </row>
    <row r="12" spans="1:10" x14ac:dyDescent="0.25">
      <c r="A12" s="15"/>
      <c r="B12" s="31">
        <v>9.75</v>
      </c>
      <c r="C12" s="32" t="s">
        <v>31</v>
      </c>
      <c r="D12" s="32" t="s">
        <v>13</v>
      </c>
      <c r="E12" s="33" t="str">
        <f t="shared" ref="E12:E15" si="2">E11</f>
        <v>ABP</v>
      </c>
      <c r="F12" s="33">
        <f>F11</f>
        <v>3</v>
      </c>
      <c r="G12" s="35">
        <f>H12-B12/24</f>
        <v>43141.451388888891</v>
      </c>
      <c r="H12" s="35">
        <f>G13</f>
        <v>43141.857638888891</v>
      </c>
      <c r="I12" s="36"/>
      <c r="J12" s="36"/>
    </row>
    <row r="13" spans="1:10" x14ac:dyDescent="0.25">
      <c r="A13" s="15"/>
      <c r="B13" s="31">
        <v>19</v>
      </c>
      <c r="C13" s="32" t="s">
        <v>32</v>
      </c>
      <c r="D13" s="32" t="s">
        <v>15</v>
      </c>
      <c r="E13" s="33" t="str">
        <f t="shared" si="2"/>
        <v>ABP</v>
      </c>
      <c r="F13" s="33">
        <f>F12</f>
        <v>3</v>
      </c>
      <c r="G13" s="35">
        <f>H7+A13/24</f>
        <v>43141.857638888891</v>
      </c>
      <c r="H13" s="35">
        <f>G13+B13/24</f>
        <v>43142.649305555555</v>
      </c>
      <c r="I13" s="36"/>
      <c r="J13" s="36"/>
    </row>
    <row r="14" spans="1:10" x14ac:dyDescent="0.25">
      <c r="A14" s="15"/>
      <c r="B14" s="31">
        <v>5</v>
      </c>
      <c r="C14" s="32" t="s">
        <v>33</v>
      </c>
      <c r="D14" s="32" t="s">
        <v>34</v>
      </c>
      <c r="E14" s="33" t="str">
        <f t="shared" si="2"/>
        <v>ABP</v>
      </c>
      <c r="F14" s="33">
        <v>5</v>
      </c>
      <c r="G14" s="35">
        <f>H13</f>
        <v>43142.649305555555</v>
      </c>
      <c r="H14" s="35">
        <f>G14+B14/24</f>
        <v>43142.857638888891</v>
      </c>
      <c r="I14" s="36"/>
      <c r="J14" s="36"/>
    </row>
    <row r="15" spans="1:10" x14ac:dyDescent="0.25">
      <c r="A15" s="16">
        <v>3</v>
      </c>
      <c r="B15" s="31">
        <v>20</v>
      </c>
      <c r="C15" s="32" t="s">
        <v>33</v>
      </c>
      <c r="D15" s="32" t="s">
        <v>35</v>
      </c>
      <c r="E15" s="33" t="str">
        <f t="shared" si="2"/>
        <v>ABP</v>
      </c>
      <c r="F15" s="33">
        <v>5</v>
      </c>
      <c r="G15" s="35">
        <f>H14</f>
        <v>43142.857638888891</v>
      </c>
      <c r="H15" s="35">
        <f>G15+B15/24</f>
        <v>43143.690972222226</v>
      </c>
      <c r="I15" s="36"/>
      <c r="J15" s="36"/>
    </row>
    <row r="16" spans="1:10" ht="15.75" x14ac:dyDescent="0.25">
      <c r="A16" s="2"/>
    </row>
    <row r="17" spans="1:10" ht="15.75" x14ac:dyDescent="0.25">
      <c r="A17" s="2"/>
      <c r="B17" s="66">
        <v>3.5</v>
      </c>
      <c r="C17" s="67" t="s">
        <v>29</v>
      </c>
      <c r="D17" s="67" t="s">
        <v>10</v>
      </c>
      <c r="E17" s="50" t="s">
        <v>38</v>
      </c>
      <c r="F17" s="67">
        <v>3</v>
      </c>
      <c r="G17" s="68">
        <f>H17-B17/24</f>
        <v>43142.097222222219</v>
      </c>
      <c r="H17" s="68">
        <f>G18</f>
        <v>43142.243055555555</v>
      </c>
      <c r="I17" s="69"/>
      <c r="J17" s="69"/>
    </row>
    <row r="18" spans="1:10" ht="15.75" x14ac:dyDescent="0.25">
      <c r="A18" s="2"/>
      <c r="B18" s="31">
        <v>9.75</v>
      </c>
      <c r="C18" s="32" t="s">
        <v>31</v>
      </c>
      <c r="D18" s="32" t="s">
        <v>13</v>
      </c>
      <c r="E18" s="33" t="str">
        <f t="shared" ref="E18:E21" si="3">E17</f>
        <v>ABP</v>
      </c>
      <c r="F18" s="33">
        <f>F17</f>
        <v>3</v>
      </c>
      <c r="G18" s="35">
        <f>H18-B18/24</f>
        <v>43142.243055555555</v>
      </c>
      <c r="H18" s="35">
        <f>G19</f>
        <v>43142.649305555555</v>
      </c>
      <c r="I18" s="36"/>
      <c r="J18" s="36"/>
    </row>
    <row r="19" spans="1:10" ht="15.75" x14ac:dyDescent="0.25">
      <c r="A19" s="2"/>
      <c r="B19" s="31">
        <v>19</v>
      </c>
      <c r="C19" s="32" t="s">
        <v>32</v>
      </c>
      <c r="D19" s="32" t="s">
        <v>15</v>
      </c>
      <c r="E19" s="33" t="str">
        <f t="shared" si="3"/>
        <v>ABP</v>
      </c>
      <c r="F19" s="33">
        <f>F18</f>
        <v>3</v>
      </c>
      <c r="G19" s="35">
        <f>H13+A19/24</f>
        <v>43142.649305555555</v>
      </c>
      <c r="H19" s="35">
        <f>G19+B19/24</f>
        <v>43143.440972222219</v>
      </c>
      <c r="I19" s="36"/>
      <c r="J19" s="36"/>
    </row>
    <row r="20" spans="1:10" ht="15.75" x14ac:dyDescent="0.25">
      <c r="A20" s="2">
        <v>4</v>
      </c>
      <c r="B20" s="31">
        <v>5</v>
      </c>
      <c r="C20" s="32" t="s">
        <v>33</v>
      </c>
      <c r="D20" s="32" t="s">
        <v>34</v>
      </c>
      <c r="E20" s="33" t="str">
        <f t="shared" si="3"/>
        <v>ABP</v>
      </c>
      <c r="F20" s="33">
        <v>5</v>
      </c>
      <c r="G20" s="35">
        <f>H19</f>
        <v>43143.440972222219</v>
      </c>
      <c r="H20" s="35">
        <f>G20+B20/24</f>
        <v>43143.649305555555</v>
      </c>
      <c r="I20" s="36"/>
      <c r="J20" s="36"/>
    </row>
    <row r="21" spans="1:10" ht="15.75" x14ac:dyDescent="0.25">
      <c r="A21" s="2"/>
      <c r="B21" s="31">
        <v>20</v>
      </c>
      <c r="C21" s="32" t="s">
        <v>33</v>
      </c>
      <c r="D21" s="32" t="s">
        <v>35</v>
      </c>
      <c r="E21" s="33" t="str">
        <f t="shared" si="3"/>
        <v>ABP</v>
      </c>
      <c r="F21" s="33">
        <v>5</v>
      </c>
      <c r="G21" s="35">
        <f>H20</f>
        <v>43143.649305555555</v>
      </c>
      <c r="H21" s="35">
        <f>G21+B21/24</f>
        <v>43144.482638888891</v>
      </c>
      <c r="I21" s="36"/>
      <c r="J21" s="36"/>
    </row>
    <row r="22" spans="1:10" ht="15.75" x14ac:dyDescent="0.25">
      <c r="A22" s="2"/>
    </row>
    <row r="23" spans="1:10" ht="15.75" hidden="1" x14ac:dyDescent="0.25">
      <c r="A23" s="2"/>
      <c r="B23" s="66">
        <v>3.5</v>
      </c>
      <c r="C23" s="67" t="s">
        <v>29</v>
      </c>
      <c r="D23" s="67" t="s">
        <v>10</v>
      </c>
      <c r="E23" s="50" t="s">
        <v>30</v>
      </c>
      <c r="F23" s="67">
        <v>16</v>
      </c>
      <c r="G23" s="68">
        <f>H23-B23/24</f>
        <v>43142.888888888883</v>
      </c>
      <c r="H23" s="68">
        <f>G24</f>
        <v>43143.034722222219</v>
      </c>
      <c r="I23" s="69"/>
      <c r="J23" s="69"/>
    </row>
    <row r="24" spans="1:10" ht="15.75" hidden="1" x14ac:dyDescent="0.25">
      <c r="A24" s="2">
        <v>3</v>
      </c>
      <c r="B24" s="31">
        <v>9.75</v>
      </c>
      <c r="C24" s="32" t="s">
        <v>31</v>
      </c>
      <c r="D24" s="32" t="s">
        <v>13</v>
      </c>
      <c r="E24" s="33" t="str">
        <f t="shared" ref="E24:E27" si="4">E23</f>
        <v>AS</v>
      </c>
      <c r="F24" s="33">
        <f>F23</f>
        <v>16</v>
      </c>
      <c r="G24" s="35">
        <f>H24-B24/24</f>
        <v>43143.034722222219</v>
      </c>
      <c r="H24" s="35">
        <f>G25</f>
        <v>43143.440972222219</v>
      </c>
      <c r="I24" s="36"/>
      <c r="J24" s="36"/>
    </row>
    <row r="25" spans="1:10" ht="15.75" hidden="1" x14ac:dyDescent="0.25">
      <c r="A25" s="2"/>
      <c r="B25" s="31">
        <v>19</v>
      </c>
      <c r="C25" s="32" t="s">
        <v>32</v>
      </c>
      <c r="D25" s="32" t="s">
        <v>15</v>
      </c>
      <c r="E25" s="33" t="str">
        <f t="shared" si="4"/>
        <v>AS</v>
      </c>
      <c r="F25" s="33">
        <f>F24</f>
        <v>16</v>
      </c>
      <c r="G25" s="35">
        <f>H19+A25/24</f>
        <v>43143.440972222219</v>
      </c>
      <c r="H25" s="35">
        <f>G25+B25/24</f>
        <v>43144.232638888883</v>
      </c>
      <c r="I25" s="36"/>
      <c r="J25" s="36"/>
    </row>
    <row r="26" spans="1:10" ht="15.75" hidden="1" x14ac:dyDescent="0.25">
      <c r="A26" s="2"/>
      <c r="B26" s="31">
        <v>5</v>
      </c>
      <c r="C26" s="32" t="s">
        <v>33</v>
      </c>
      <c r="D26" s="32" t="s">
        <v>34</v>
      </c>
      <c r="E26" s="33" t="str">
        <f t="shared" si="4"/>
        <v>AS</v>
      </c>
      <c r="F26" s="33">
        <f>F25</f>
        <v>16</v>
      </c>
      <c r="G26" s="35">
        <f>H25</f>
        <v>43144.232638888883</v>
      </c>
      <c r="H26" s="35">
        <f>G26+B26/24</f>
        <v>43144.440972222219</v>
      </c>
      <c r="I26" s="36"/>
      <c r="J26" s="36"/>
    </row>
    <row r="27" spans="1:10" ht="15.75" hidden="1" x14ac:dyDescent="0.25">
      <c r="A27" s="2"/>
      <c r="B27" s="31">
        <v>20</v>
      </c>
      <c r="C27" s="32" t="s">
        <v>33</v>
      </c>
      <c r="D27" s="32" t="s">
        <v>35</v>
      </c>
      <c r="E27" s="33" t="str">
        <f t="shared" si="4"/>
        <v>AS</v>
      </c>
      <c r="F27" s="33">
        <f>F26</f>
        <v>16</v>
      </c>
      <c r="G27" s="35">
        <f>H26</f>
        <v>43144.440972222219</v>
      </c>
      <c r="H27" s="35">
        <f>G27+B27/24</f>
        <v>43145.274305555555</v>
      </c>
      <c r="I27" s="36"/>
      <c r="J27" s="36"/>
    </row>
    <row r="28" spans="1:10" ht="15.75" x14ac:dyDescent="0.25">
      <c r="A28" s="2"/>
    </row>
    <row r="29" spans="1:10" ht="15.75" x14ac:dyDescent="0.25">
      <c r="A29" s="2">
        <v>4</v>
      </c>
    </row>
    <row r="30" spans="1:10" ht="15.75" x14ac:dyDescent="0.25">
      <c r="A30" s="2"/>
    </row>
    <row r="31" spans="1:10" ht="15.75" x14ac:dyDescent="0.25">
      <c r="A31" s="2"/>
    </row>
    <row r="32" spans="1:10" ht="15.75" x14ac:dyDescent="0.25">
      <c r="A32" s="2"/>
    </row>
    <row r="33" spans="1:1" ht="15.75" x14ac:dyDescent="0.25">
      <c r="A33" s="2"/>
    </row>
    <row r="34" spans="1:1" ht="15.75" x14ac:dyDescent="0.25">
      <c r="A34" s="2">
        <v>3</v>
      </c>
    </row>
    <row r="35" spans="1:1" ht="15.75" x14ac:dyDescent="0.25">
      <c r="A35" s="2"/>
    </row>
    <row r="36" spans="1:1" ht="15.75" x14ac:dyDescent="0.25">
      <c r="A36" s="2"/>
    </row>
    <row r="37" spans="1:1" ht="15.75" x14ac:dyDescent="0.25">
      <c r="A37" s="2"/>
    </row>
    <row r="38" spans="1:1" ht="15.75" x14ac:dyDescent="0.25">
      <c r="A38" s="2"/>
    </row>
    <row r="39" spans="1:1" ht="15.75" x14ac:dyDescent="0.25">
      <c r="A39" s="2">
        <v>4</v>
      </c>
    </row>
    <row r="40" spans="1:1" ht="15.75" x14ac:dyDescent="0.25">
      <c r="A40" s="2"/>
    </row>
    <row r="41" spans="1:1" ht="15.75" x14ac:dyDescent="0.25">
      <c r="A41" s="2"/>
    </row>
    <row r="42" spans="1:1" ht="15.75" x14ac:dyDescent="0.25">
      <c r="A42" s="2"/>
    </row>
    <row r="43" spans="1:1" ht="15.75" x14ac:dyDescent="0.25">
      <c r="A43" s="2"/>
    </row>
    <row r="44" spans="1:1" ht="15.75" x14ac:dyDescent="0.25">
      <c r="A44" s="2">
        <v>3</v>
      </c>
    </row>
    <row r="45" spans="1:1" ht="15.75" x14ac:dyDescent="0.25">
      <c r="A45" s="2"/>
    </row>
    <row r="46" spans="1:1" ht="15.75" x14ac:dyDescent="0.25">
      <c r="A46" s="2"/>
    </row>
    <row r="47" spans="1:1" ht="15.75" x14ac:dyDescent="0.25">
      <c r="A47" s="2"/>
    </row>
    <row r="48" spans="1:1" ht="15.75" x14ac:dyDescent="0.25">
      <c r="A48" s="2"/>
    </row>
    <row r="49" spans="1:1" ht="15.75" x14ac:dyDescent="0.25">
      <c r="A49" s="2">
        <v>4</v>
      </c>
    </row>
    <row r="50" spans="1:1" ht="15.75" x14ac:dyDescent="0.25">
      <c r="A50" s="2"/>
    </row>
    <row r="51" spans="1:1" ht="15.75" x14ac:dyDescent="0.25">
      <c r="A51" s="1"/>
    </row>
  </sheetData>
  <mergeCells count="7">
    <mergeCell ref="I3:J3"/>
    <mergeCell ref="G3:H3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showGridLines="0" tabSelected="1" workbookViewId="0">
      <selection activeCell="K39" sqref="K39"/>
    </sheetView>
  </sheetViews>
  <sheetFormatPr defaultRowHeight="15" x14ac:dyDescent="0.25"/>
  <cols>
    <col min="2" max="2" width="10" bestFit="1" customWidth="1"/>
    <col min="3" max="3" width="16" bestFit="1" customWidth="1"/>
    <col min="5" max="5" width="10.85546875" bestFit="1" customWidth="1"/>
    <col min="6" max="7" width="14.140625" bestFit="1" customWidth="1"/>
    <col min="10" max="10" width="14.140625" customWidth="1"/>
    <col min="11" max="11" width="15.7109375" customWidth="1"/>
  </cols>
  <sheetData>
    <row r="1" spans="1:11" x14ac:dyDescent="0.25">
      <c r="A1" t="s">
        <v>68</v>
      </c>
    </row>
    <row r="2" spans="1:11" ht="15.75" x14ac:dyDescent="0.25">
      <c r="A2" s="134" t="s">
        <v>2</v>
      </c>
      <c r="B2" s="134" t="s">
        <v>3</v>
      </c>
      <c r="C2" s="134" t="s">
        <v>4</v>
      </c>
      <c r="D2" s="132" t="s">
        <v>5</v>
      </c>
      <c r="E2" s="132" t="s">
        <v>6</v>
      </c>
      <c r="F2" s="136" t="s">
        <v>0</v>
      </c>
      <c r="G2" s="137"/>
      <c r="H2" s="131" t="s">
        <v>1</v>
      </c>
      <c r="I2" s="131"/>
    </row>
    <row r="3" spans="1:11" x14ac:dyDescent="0.25">
      <c r="A3" s="135"/>
      <c r="B3" s="135"/>
      <c r="C3" s="135"/>
      <c r="D3" s="133"/>
      <c r="E3" s="133"/>
      <c r="F3" s="41" t="s">
        <v>7</v>
      </c>
      <c r="G3" s="41" t="s">
        <v>8</v>
      </c>
      <c r="H3" s="41" t="s">
        <v>7</v>
      </c>
      <c r="I3" s="41" t="s">
        <v>8</v>
      </c>
    </row>
    <row r="4" spans="1:11" x14ac:dyDescent="0.25">
      <c r="A4" s="44">
        <v>3.5</v>
      </c>
      <c r="B4" s="40" t="s">
        <v>29</v>
      </c>
      <c r="C4" s="40" t="s">
        <v>10</v>
      </c>
      <c r="D4" s="40" t="s">
        <v>39</v>
      </c>
      <c r="E4" s="40">
        <v>43</v>
      </c>
      <c r="F4" s="45">
        <v>43140.177777777775</v>
      </c>
      <c r="G4" s="45">
        <f>F4+A4/24</f>
        <v>43140.323611111111</v>
      </c>
      <c r="H4" s="46"/>
      <c r="I4" s="46"/>
    </row>
    <row r="5" spans="1:11" x14ac:dyDescent="0.25">
      <c r="A5" s="44">
        <v>3.5</v>
      </c>
      <c r="B5" s="40" t="s">
        <v>29</v>
      </c>
      <c r="C5" s="40" t="s">
        <v>10</v>
      </c>
      <c r="D5" s="40" t="s">
        <v>39</v>
      </c>
      <c r="E5" s="40">
        <f>E4+1</f>
        <v>44</v>
      </c>
      <c r="F5" s="45">
        <v>42775.469444444447</v>
      </c>
      <c r="G5" s="45">
        <f>F5+A5/24</f>
        <v>42775.615277777782</v>
      </c>
      <c r="H5" s="46"/>
      <c r="I5" s="46"/>
    </row>
    <row r="6" spans="1:11" x14ac:dyDescent="0.25">
      <c r="A6" s="38">
        <v>7</v>
      </c>
      <c r="B6" s="39" t="s">
        <v>40</v>
      </c>
      <c r="C6" s="39" t="s">
        <v>13</v>
      </c>
      <c r="D6" s="37" t="str">
        <f>D4</f>
        <v>UP</v>
      </c>
      <c r="E6" s="37">
        <f>E4</f>
        <v>43</v>
      </c>
      <c r="F6" s="42">
        <f>G4</f>
        <v>43140.323611111111</v>
      </c>
      <c r="G6" s="42">
        <f t="shared" ref="G6:G11" si="0">F6+A6/24</f>
        <v>43140.615277777775</v>
      </c>
      <c r="H6" s="43"/>
      <c r="I6" s="43"/>
    </row>
    <row r="7" spans="1:11" x14ac:dyDescent="0.25">
      <c r="A7" s="38">
        <v>7</v>
      </c>
      <c r="B7" s="39" t="s">
        <v>40</v>
      </c>
      <c r="C7" s="39" t="s">
        <v>13</v>
      </c>
      <c r="D7" s="37" t="str">
        <f t="shared" ref="D7:D13" si="1">D5</f>
        <v>UP</v>
      </c>
      <c r="E7" s="37">
        <f>E6+1</f>
        <v>44</v>
      </c>
      <c r="F7" s="42">
        <f>G5</f>
        <v>42775.615277777782</v>
      </c>
      <c r="G7" s="42">
        <f t="shared" si="0"/>
        <v>42775.906944444447</v>
      </c>
      <c r="H7" s="43"/>
      <c r="I7" s="43"/>
      <c r="K7" s="57"/>
    </row>
    <row r="8" spans="1:11" x14ac:dyDescent="0.25">
      <c r="A8" s="38">
        <v>15</v>
      </c>
      <c r="B8" s="39" t="s">
        <v>41</v>
      </c>
      <c r="C8" s="39" t="s">
        <v>15</v>
      </c>
      <c r="D8" s="37" t="str">
        <f t="shared" si="1"/>
        <v>UP</v>
      </c>
      <c r="E8" s="37">
        <f>E6</f>
        <v>43</v>
      </c>
      <c r="F8" s="42">
        <f t="shared" ref="F8:F13" si="2">G6</f>
        <v>43140.615277777775</v>
      </c>
      <c r="G8" s="42">
        <f t="shared" si="0"/>
        <v>43141.240277777775</v>
      </c>
      <c r="H8" s="43"/>
      <c r="I8" s="43"/>
    </row>
    <row r="9" spans="1:11" x14ac:dyDescent="0.25">
      <c r="A9" s="38">
        <v>15</v>
      </c>
      <c r="B9" s="39" t="s">
        <v>42</v>
      </c>
      <c r="C9" s="39" t="s">
        <v>15</v>
      </c>
      <c r="D9" s="37" t="str">
        <f t="shared" si="1"/>
        <v>UP</v>
      </c>
      <c r="E9" s="37">
        <f>E8+1</f>
        <v>44</v>
      </c>
      <c r="F9" s="42">
        <f t="shared" si="2"/>
        <v>42775.906944444447</v>
      </c>
      <c r="G9" s="42">
        <f t="shared" si="0"/>
        <v>42776.531944444447</v>
      </c>
      <c r="H9" s="43"/>
      <c r="I9" s="43"/>
    </row>
    <row r="10" spans="1:11" x14ac:dyDescent="0.25">
      <c r="A10" s="38">
        <v>6</v>
      </c>
      <c r="B10" s="39" t="s">
        <v>43</v>
      </c>
      <c r="C10" s="39" t="s">
        <v>44</v>
      </c>
      <c r="D10" s="37" t="str">
        <f t="shared" si="1"/>
        <v>UP</v>
      </c>
      <c r="E10" s="37">
        <f>E8</f>
        <v>43</v>
      </c>
      <c r="F10" s="42">
        <f t="shared" si="2"/>
        <v>43141.240277777775</v>
      </c>
      <c r="G10" s="42">
        <f t="shared" si="0"/>
        <v>43141.490277777775</v>
      </c>
      <c r="H10" s="43"/>
      <c r="I10" s="43"/>
    </row>
    <row r="11" spans="1:11" x14ac:dyDescent="0.25">
      <c r="A11" s="38">
        <v>6</v>
      </c>
      <c r="B11" s="39" t="s">
        <v>45</v>
      </c>
      <c r="C11" s="39" t="s">
        <v>44</v>
      </c>
      <c r="D11" s="37" t="str">
        <f t="shared" si="1"/>
        <v>UP</v>
      </c>
      <c r="E11" s="37">
        <f>E10+1</f>
        <v>44</v>
      </c>
      <c r="F11" s="42">
        <f t="shared" si="2"/>
        <v>42776.531944444447</v>
      </c>
      <c r="G11" s="42">
        <f t="shared" si="0"/>
        <v>42776.781944444447</v>
      </c>
      <c r="H11" s="43"/>
      <c r="I11" s="43"/>
    </row>
    <row r="12" spans="1:11" x14ac:dyDescent="0.25">
      <c r="A12" s="38">
        <v>8</v>
      </c>
      <c r="B12" s="39" t="s">
        <v>46</v>
      </c>
      <c r="C12" s="39" t="s">
        <v>19</v>
      </c>
      <c r="D12" s="37" t="str">
        <f t="shared" si="1"/>
        <v>UP</v>
      </c>
      <c r="E12" s="37">
        <f>E10</f>
        <v>43</v>
      </c>
      <c r="F12" s="42">
        <f t="shared" si="2"/>
        <v>43141.490277777775</v>
      </c>
      <c r="G12" s="42">
        <f>F12+A12/24</f>
        <v>43141.823611111111</v>
      </c>
      <c r="H12" s="43"/>
      <c r="I12" s="43"/>
    </row>
    <row r="13" spans="1:11" x14ac:dyDescent="0.25">
      <c r="A13" s="38">
        <v>6</v>
      </c>
      <c r="B13" s="39" t="s">
        <v>46</v>
      </c>
      <c r="C13" s="39" t="s">
        <v>19</v>
      </c>
      <c r="D13" s="37" t="str">
        <f t="shared" si="1"/>
        <v>UP</v>
      </c>
      <c r="E13" s="37">
        <f>E12+1</f>
        <v>44</v>
      </c>
      <c r="F13" s="42">
        <f t="shared" si="2"/>
        <v>42776.781944444447</v>
      </c>
      <c r="G13" s="42">
        <f>F13+A13/24</f>
        <v>42777.031944444447</v>
      </c>
      <c r="H13" s="43"/>
      <c r="I13" s="43"/>
    </row>
    <row r="14" spans="1:11" x14ac:dyDescent="0.25">
      <c r="A14" s="62"/>
      <c r="B14" s="63"/>
      <c r="C14" s="63"/>
      <c r="D14" s="63"/>
      <c r="E14" s="63"/>
      <c r="F14" s="64"/>
      <c r="G14" s="64"/>
      <c r="H14" s="65"/>
      <c r="I14" s="65"/>
    </row>
    <row r="15" spans="1:11" x14ac:dyDescent="0.25">
      <c r="A15" s="58">
        <v>3.5</v>
      </c>
      <c r="B15" s="59" t="s">
        <v>29</v>
      </c>
      <c r="C15" s="59" t="s">
        <v>10</v>
      </c>
      <c r="D15" s="59" t="s">
        <v>20</v>
      </c>
      <c r="E15" s="59">
        <v>40</v>
      </c>
      <c r="F15" s="60">
        <f>G15-A15/24+I15/24</f>
        <v>43140.802777777775</v>
      </c>
      <c r="G15" s="60">
        <f>F17+I15/24</f>
        <v>43140.948611111111</v>
      </c>
      <c r="H15" s="61"/>
      <c r="I15" s="61"/>
    </row>
    <row r="16" spans="1:11" x14ac:dyDescent="0.25">
      <c r="A16" s="44">
        <v>3.5</v>
      </c>
      <c r="B16" s="40" t="s">
        <v>29</v>
      </c>
      <c r="C16" s="40" t="s">
        <v>10</v>
      </c>
      <c r="D16" s="40" t="s">
        <v>20</v>
      </c>
      <c r="E16" s="40">
        <v>41</v>
      </c>
      <c r="F16" s="45">
        <f>G16-A16/24+I16/24</f>
        <v>42776.165277777778</v>
      </c>
      <c r="G16" s="45">
        <f>F18+I16/24</f>
        <v>42776.311111111114</v>
      </c>
      <c r="H16" s="46"/>
      <c r="I16" s="46"/>
    </row>
    <row r="17" spans="1:9" x14ac:dyDescent="0.25">
      <c r="A17" s="38">
        <v>7</v>
      </c>
      <c r="B17" s="39" t="s">
        <v>40</v>
      </c>
      <c r="C17" s="39" t="s">
        <v>13</v>
      </c>
      <c r="D17" s="37" t="str">
        <f>D15</f>
        <v>BMK</v>
      </c>
      <c r="E17" s="37">
        <f>E15</f>
        <v>40</v>
      </c>
      <c r="F17" s="42">
        <f>G8-A17/24</f>
        <v>43140.948611111111</v>
      </c>
      <c r="G17" s="42">
        <f>G8</f>
        <v>43141.240277777775</v>
      </c>
      <c r="H17" s="43"/>
      <c r="I17" s="43"/>
    </row>
    <row r="18" spans="1:9" x14ac:dyDescent="0.25">
      <c r="A18" s="38">
        <v>5.3</v>
      </c>
      <c r="B18" s="39" t="s">
        <v>40</v>
      </c>
      <c r="C18" s="39" t="s">
        <v>13</v>
      </c>
      <c r="D18" s="37" t="str">
        <f>D16</f>
        <v>BMK</v>
      </c>
      <c r="E18" s="37">
        <f>E17+1</f>
        <v>41</v>
      </c>
      <c r="F18" s="42">
        <f>G9-A18/24</f>
        <v>42776.311111111114</v>
      </c>
      <c r="G18" s="42">
        <f>G9</f>
        <v>42776.531944444447</v>
      </c>
      <c r="H18" s="43"/>
      <c r="I18" s="43"/>
    </row>
    <row r="19" spans="1:9" x14ac:dyDescent="0.25">
      <c r="A19" s="38">
        <v>12.5</v>
      </c>
      <c r="B19" s="39" t="s">
        <v>41</v>
      </c>
      <c r="C19" s="39" t="s">
        <v>15</v>
      </c>
      <c r="D19" s="37" t="str">
        <f t="shared" ref="D19:D24" si="3">D17</f>
        <v>BMK</v>
      </c>
      <c r="E19" s="37">
        <f>E17</f>
        <v>40</v>
      </c>
      <c r="F19" s="42">
        <f>G17</f>
        <v>43141.240277777775</v>
      </c>
      <c r="G19" s="42">
        <f>F19+A19/24</f>
        <v>43141.761111111111</v>
      </c>
      <c r="H19" s="43"/>
      <c r="I19" s="43"/>
    </row>
    <row r="20" spans="1:9" x14ac:dyDescent="0.25">
      <c r="A20" s="38">
        <v>12.5</v>
      </c>
      <c r="B20" s="39" t="s">
        <v>42</v>
      </c>
      <c r="C20" s="39" t="s">
        <v>15</v>
      </c>
      <c r="D20" s="37" t="str">
        <f t="shared" si="3"/>
        <v>BMK</v>
      </c>
      <c r="E20" s="37">
        <f>E19+1</f>
        <v>41</v>
      </c>
      <c r="F20" s="42">
        <f>G9</f>
        <v>42776.531944444447</v>
      </c>
      <c r="G20" s="42">
        <f>F20+A20/24</f>
        <v>42777.052777777782</v>
      </c>
      <c r="H20" s="43"/>
      <c r="I20" s="43"/>
    </row>
    <row r="21" spans="1:9" x14ac:dyDescent="0.25">
      <c r="A21" s="38">
        <v>14</v>
      </c>
      <c r="B21" s="39" t="s">
        <v>43</v>
      </c>
      <c r="C21" s="39" t="s">
        <v>17</v>
      </c>
      <c r="D21" s="37" t="str">
        <f t="shared" si="3"/>
        <v>BMK</v>
      </c>
      <c r="E21" s="37">
        <f>E19</f>
        <v>40</v>
      </c>
      <c r="F21" s="42">
        <f>G19</f>
        <v>43141.761111111111</v>
      </c>
      <c r="G21" s="42">
        <f>F21+A21/24</f>
        <v>43142.344444444447</v>
      </c>
      <c r="H21" s="43"/>
      <c r="I21" s="43"/>
    </row>
    <row r="22" spans="1:9" x14ac:dyDescent="0.25">
      <c r="A22" s="38">
        <v>14</v>
      </c>
      <c r="B22" s="39" t="s">
        <v>45</v>
      </c>
      <c r="C22" s="39" t="s">
        <v>17</v>
      </c>
      <c r="D22" s="37" t="str">
        <f t="shared" si="3"/>
        <v>BMK</v>
      </c>
      <c r="E22" s="37">
        <f>E21+1</f>
        <v>41</v>
      </c>
      <c r="F22" s="42">
        <f>G20</f>
        <v>42777.052777777782</v>
      </c>
      <c r="G22" s="42">
        <f>F22+A22/24</f>
        <v>42777.636111111118</v>
      </c>
      <c r="H22" s="43"/>
      <c r="I22" s="43"/>
    </row>
    <row r="23" spans="1:9" x14ac:dyDescent="0.25">
      <c r="A23" s="38">
        <v>8</v>
      </c>
      <c r="B23" s="39" t="s">
        <v>73</v>
      </c>
      <c r="C23" s="39" t="s">
        <v>19</v>
      </c>
      <c r="D23" s="37" t="str">
        <f t="shared" si="3"/>
        <v>BMK</v>
      </c>
      <c r="E23" s="37">
        <f>E21</f>
        <v>40</v>
      </c>
      <c r="F23" s="42">
        <f>G21</f>
        <v>43142.344444444447</v>
      </c>
      <c r="G23" s="42">
        <f t="shared" ref="G23:G24" si="4">F23+A23/24</f>
        <v>43142.677777777782</v>
      </c>
      <c r="H23" s="43"/>
      <c r="I23" s="43"/>
    </row>
    <row r="24" spans="1:9" x14ac:dyDescent="0.25">
      <c r="A24" s="38">
        <v>8</v>
      </c>
      <c r="B24" s="39" t="s">
        <v>73</v>
      </c>
      <c r="C24" s="39" t="s">
        <v>19</v>
      </c>
      <c r="D24" s="37" t="str">
        <f t="shared" si="3"/>
        <v>BMK</v>
      </c>
      <c r="E24" s="37">
        <f>E23+1</f>
        <v>41</v>
      </c>
      <c r="F24" s="42">
        <f>G22</f>
        <v>42777.636111111118</v>
      </c>
      <c r="G24" s="42">
        <f t="shared" si="4"/>
        <v>42777.969444444454</v>
      </c>
      <c r="H24" s="43"/>
      <c r="I24" s="43"/>
    </row>
    <row r="25" spans="1:9" hidden="1" x14ac:dyDescent="0.25">
      <c r="A25" s="47">
        <v>15</v>
      </c>
      <c r="B25" s="48" t="s">
        <v>47</v>
      </c>
      <c r="C25" s="48" t="s">
        <v>48</v>
      </c>
      <c r="D25" s="48" t="s">
        <v>39</v>
      </c>
      <c r="E25" s="48" t="str">
        <f>E4&amp;","&amp;E5&amp;","&amp;E15</f>
        <v>43,44,40</v>
      </c>
      <c r="F25" s="49">
        <f>G12</f>
        <v>43141.823611111111</v>
      </c>
      <c r="G25" s="49">
        <f>G23+A25/24</f>
        <v>43143.302777777782</v>
      </c>
      <c r="H25" s="17"/>
      <c r="I25" s="17"/>
    </row>
    <row r="26" spans="1:9" hidden="1" x14ac:dyDescent="0.25">
      <c r="A26" s="47">
        <v>15</v>
      </c>
      <c r="B26" s="48" t="s">
        <v>49</v>
      </c>
      <c r="C26" s="48" t="s">
        <v>50</v>
      </c>
      <c r="D26" s="48" t="s">
        <v>39</v>
      </c>
      <c r="E26" s="48" t="str">
        <f>E16&amp;","&amp;E28&amp;","&amp;E29</f>
        <v>41,34,35</v>
      </c>
      <c r="F26" s="49">
        <f>G24</f>
        <v>42777.969444444454</v>
      </c>
      <c r="G26" s="49">
        <f>G37+A26/24</f>
        <v>42778.802777777782</v>
      </c>
      <c r="H26" s="17"/>
      <c r="I26" s="17"/>
    </row>
    <row r="27" spans="1:9" hidden="1" x14ac:dyDescent="0.25">
      <c r="A27" s="62"/>
      <c r="B27" s="63"/>
      <c r="C27" s="63"/>
      <c r="D27" s="63"/>
      <c r="E27" s="63"/>
      <c r="F27" s="64"/>
      <c r="G27" s="64"/>
      <c r="H27" s="65"/>
      <c r="I27" s="65"/>
    </row>
    <row r="28" spans="1:9" hidden="1" x14ac:dyDescent="0.25">
      <c r="A28" s="58">
        <v>3.5</v>
      </c>
      <c r="B28" s="59" t="s">
        <v>29</v>
      </c>
      <c r="C28" s="59" t="s">
        <v>10</v>
      </c>
      <c r="D28" s="59" t="s">
        <v>39</v>
      </c>
      <c r="E28" s="59">
        <v>34</v>
      </c>
      <c r="F28" s="60">
        <f>G28-A28/24+I28/24</f>
        <v>43141.323611111111</v>
      </c>
      <c r="G28" s="60">
        <f>F30+I28/24</f>
        <v>43141.469444444447</v>
      </c>
      <c r="H28" s="61"/>
      <c r="I28" s="61"/>
    </row>
    <row r="29" spans="1:9" hidden="1" x14ac:dyDescent="0.25">
      <c r="A29" s="44">
        <v>3.5</v>
      </c>
      <c r="B29" s="40" t="s">
        <v>29</v>
      </c>
      <c r="C29" s="40" t="s">
        <v>10</v>
      </c>
      <c r="D29" s="40" t="s">
        <v>39</v>
      </c>
      <c r="E29" s="40">
        <v>35</v>
      </c>
      <c r="F29" s="45">
        <f>G29-A29/24+I29/24</f>
        <v>42776.615277777782</v>
      </c>
      <c r="G29" s="45">
        <f>F31+I29/24</f>
        <v>42776.761111111118</v>
      </c>
      <c r="H29" s="46"/>
      <c r="I29" s="46"/>
    </row>
    <row r="30" spans="1:9" hidden="1" x14ac:dyDescent="0.25">
      <c r="A30" s="38">
        <v>7</v>
      </c>
      <c r="B30" s="39" t="s">
        <v>40</v>
      </c>
      <c r="C30" s="39" t="s">
        <v>13</v>
      </c>
      <c r="D30" s="37" t="str">
        <f t="shared" ref="D30:E37" si="5">D28</f>
        <v>UP</v>
      </c>
      <c r="E30" s="37">
        <f t="shared" si="5"/>
        <v>34</v>
      </c>
      <c r="F30" s="42">
        <f>G30-A30/24</f>
        <v>43141.469444444447</v>
      </c>
      <c r="G30" s="42">
        <f>F32</f>
        <v>43141.761111111111</v>
      </c>
      <c r="H30" s="43"/>
      <c r="I30" s="43"/>
    </row>
    <row r="31" spans="1:9" hidden="1" x14ac:dyDescent="0.25">
      <c r="A31" s="38">
        <v>7</v>
      </c>
      <c r="B31" s="39" t="s">
        <v>40</v>
      </c>
      <c r="C31" s="39" t="s">
        <v>13</v>
      </c>
      <c r="D31" s="37" t="str">
        <f t="shared" si="5"/>
        <v>UP</v>
      </c>
      <c r="E31" s="37">
        <f t="shared" si="5"/>
        <v>35</v>
      </c>
      <c r="F31" s="42">
        <f>G31-A31/24</f>
        <v>42776.761111111118</v>
      </c>
      <c r="G31" s="42">
        <f>F33</f>
        <v>42777.052777777782</v>
      </c>
      <c r="H31" s="43"/>
      <c r="I31" s="43"/>
    </row>
    <row r="32" spans="1:9" hidden="1" x14ac:dyDescent="0.25">
      <c r="A32" s="38">
        <v>15</v>
      </c>
      <c r="B32" s="39" t="s">
        <v>41</v>
      </c>
      <c r="C32" s="39" t="s">
        <v>15</v>
      </c>
      <c r="D32" s="37" t="str">
        <f t="shared" si="5"/>
        <v>UP</v>
      </c>
      <c r="E32" s="37">
        <f t="shared" si="5"/>
        <v>34</v>
      </c>
      <c r="F32" s="42">
        <f>G19</f>
        <v>43141.761111111111</v>
      </c>
      <c r="G32" s="42">
        <f>F32+A32/24</f>
        <v>43142.386111111111</v>
      </c>
      <c r="H32" s="43"/>
      <c r="I32" s="43"/>
    </row>
    <row r="33" spans="1:9" hidden="1" x14ac:dyDescent="0.25">
      <c r="A33" s="38">
        <v>15</v>
      </c>
      <c r="B33" s="39" t="s">
        <v>42</v>
      </c>
      <c r="C33" s="39" t="s">
        <v>15</v>
      </c>
      <c r="D33" s="37" t="str">
        <f t="shared" si="5"/>
        <v>UP</v>
      </c>
      <c r="E33" s="37">
        <f t="shared" si="5"/>
        <v>35</v>
      </c>
      <c r="F33" s="42">
        <f>G20</f>
        <v>42777.052777777782</v>
      </c>
      <c r="G33" s="42">
        <f>F33+A33/24</f>
        <v>42777.677777777782</v>
      </c>
      <c r="H33" s="43"/>
      <c r="I33" s="43"/>
    </row>
    <row r="34" spans="1:9" hidden="1" x14ac:dyDescent="0.25">
      <c r="A34" s="38">
        <v>6</v>
      </c>
      <c r="B34" s="39" t="s">
        <v>43</v>
      </c>
      <c r="C34" s="39" t="s">
        <v>44</v>
      </c>
      <c r="D34" s="37" t="str">
        <f t="shared" si="5"/>
        <v>UP</v>
      </c>
      <c r="E34" s="37">
        <f t="shared" si="5"/>
        <v>34</v>
      </c>
      <c r="F34" s="42">
        <f>G32</f>
        <v>43142.386111111111</v>
      </c>
      <c r="G34" s="42">
        <f>F34+A34/24</f>
        <v>43142.636111111111</v>
      </c>
      <c r="H34" s="43"/>
      <c r="I34" s="43"/>
    </row>
    <row r="35" spans="1:9" hidden="1" x14ac:dyDescent="0.25">
      <c r="A35" s="38">
        <v>6</v>
      </c>
      <c r="B35" s="39" t="s">
        <v>45</v>
      </c>
      <c r="C35" s="39" t="s">
        <v>44</v>
      </c>
      <c r="D35" s="37" t="str">
        <f t="shared" si="5"/>
        <v>UP</v>
      </c>
      <c r="E35" s="37">
        <f t="shared" si="5"/>
        <v>35</v>
      </c>
      <c r="F35" s="42">
        <f>G33</f>
        <v>42777.677777777782</v>
      </c>
      <c r="G35" s="42">
        <f>F35+A35/24</f>
        <v>42777.927777777782</v>
      </c>
      <c r="H35" s="43"/>
      <c r="I35" s="43"/>
    </row>
    <row r="36" spans="1:9" hidden="1" x14ac:dyDescent="0.25">
      <c r="A36" s="38">
        <v>6</v>
      </c>
      <c r="B36" s="39" t="s">
        <v>46</v>
      </c>
      <c r="C36" s="39" t="s">
        <v>19</v>
      </c>
      <c r="D36" s="37" t="str">
        <f t="shared" si="5"/>
        <v>UP</v>
      </c>
      <c r="E36" s="37">
        <f t="shared" si="5"/>
        <v>34</v>
      </c>
      <c r="F36" s="42">
        <f>G34</f>
        <v>43142.636111111111</v>
      </c>
      <c r="G36" s="42">
        <f t="shared" ref="G36:G37" si="6">F36+A36/24</f>
        <v>43142.886111111111</v>
      </c>
      <c r="H36" s="43"/>
      <c r="I36" s="43"/>
    </row>
    <row r="37" spans="1:9" hidden="1" x14ac:dyDescent="0.25">
      <c r="A37" s="38">
        <v>6</v>
      </c>
      <c r="B37" s="39" t="s">
        <v>46</v>
      </c>
      <c r="C37" s="39" t="s">
        <v>19</v>
      </c>
      <c r="D37" s="37" t="str">
        <f t="shared" si="5"/>
        <v>UP</v>
      </c>
      <c r="E37" s="37">
        <f t="shared" si="5"/>
        <v>35</v>
      </c>
      <c r="F37" s="42">
        <f>G35</f>
        <v>42777.927777777782</v>
      </c>
      <c r="G37" s="42">
        <f t="shared" si="6"/>
        <v>42778.177777777782</v>
      </c>
      <c r="H37" s="43"/>
      <c r="I37" s="43"/>
    </row>
    <row r="39" spans="1:9" x14ac:dyDescent="0.25">
      <c r="A39" s="58">
        <v>3.5</v>
      </c>
      <c r="B39" s="59" t="s">
        <v>29</v>
      </c>
      <c r="C39" s="59" t="s">
        <v>10</v>
      </c>
      <c r="D39" s="59" t="s">
        <v>11</v>
      </c>
      <c r="E39" s="59">
        <v>30</v>
      </c>
      <c r="F39" s="60">
        <f>G39-A39/24+I39/24</f>
        <v>43141.948611111111</v>
      </c>
      <c r="G39" s="60">
        <f>F41+I39/24</f>
        <v>43142.094444444447</v>
      </c>
      <c r="H39" s="61"/>
      <c r="I39" s="61"/>
    </row>
    <row r="40" spans="1:9" x14ac:dyDescent="0.25">
      <c r="A40" s="44">
        <v>3.5</v>
      </c>
      <c r="B40" s="40" t="s">
        <v>29</v>
      </c>
      <c r="C40" s="40" t="s">
        <v>10</v>
      </c>
      <c r="D40" s="40" t="s">
        <v>11</v>
      </c>
      <c r="E40" s="40">
        <v>31</v>
      </c>
      <c r="F40" s="45">
        <f>G40-A40/24+I40/24</f>
        <v>42777.240277777782</v>
      </c>
      <c r="G40" s="45">
        <f>F42+I40/24</f>
        <v>42777.386111111118</v>
      </c>
      <c r="H40" s="46"/>
      <c r="I40" s="46"/>
    </row>
    <row r="41" spans="1:9" x14ac:dyDescent="0.25">
      <c r="A41" s="38">
        <v>7</v>
      </c>
      <c r="B41" s="39" t="s">
        <v>40</v>
      </c>
      <c r="C41" s="39" t="s">
        <v>13</v>
      </c>
      <c r="D41" s="37" t="str">
        <f>D39</f>
        <v>4BB</v>
      </c>
      <c r="E41" s="37">
        <f>E39</f>
        <v>30</v>
      </c>
      <c r="F41" s="42">
        <f>G32-A41/24</f>
        <v>43142.094444444447</v>
      </c>
      <c r="G41" s="42">
        <f>G32</f>
        <v>43142.386111111111</v>
      </c>
      <c r="H41" s="43"/>
      <c r="I41" s="43"/>
    </row>
    <row r="42" spans="1:9" x14ac:dyDescent="0.25">
      <c r="A42" s="38">
        <v>7</v>
      </c>
      <c r="B42" s="39" t="s">
        <v>40</v>
      </c>
      <c r="C42" s="39" t="s">
        <v>13</v>
      </c>
      <c r="D42" s="37" t="str">
        <f>D40</f>
        <v>4BB</v>
      </c>
      <c r="E42" s="37">
        <f>E41+1</f>
        <v>31</v>
      </c>
      <c r="F42" s="42">
        <f>G33-A42/24</f>
        <v>42777.386111111118</v>
      </c>
      <c r="G42" s="42">
        <f>G33</f>
        <v>42777.677777777782</v>
      </c>
      <c r="H42" s="43"/>
      <c r="I42" s="43"/>
    </row>
    <row r="43" spans="1:9" x14ac:dyDescent="0.25">
      <c r="A43" s="38">
        <v>14</v>
      </c>
      <c r="B43" s="39" t="s">
        <v>41</v>
      </c>
      <c r="C43" s="39" t="s">
        <v>15</v>
      </c>
      <c r="D43" s="37" t="str">
        <f t="shared" ref="D43:D48" si="7">D41</f>
        <v>4BB</v>
      </c>
      <c r="E43" s="37">
        <f>E41</f>
        <v>30</v>
      </c>
      <c r="F43" s="42">
        <f>G41</f>
        <v>43142.386111111111</v>
      </c>
      <c r="G43" s="42">
        <f>F43+A43/24</f>
        <v>43142.969444444447</v>
      </c>
      <c r="H43" s="43"/>
      <c r="I43" s="43"/>
    </row>
    <row r="44" spans="1:9" x14ac:dyDescent="0.25">
      <c r="A44" s="38">
        <v>14</v>
      </c>
      <c r="B44" s="39" t="s">
        <v>42</v>
      </c>
      <c r="C44" s="39" t="s">
        <v>15</v>
      </c>
      <c r="D44" s="37" t="str">
        <f t="shared" si="7"/>
        <v>4BB</v>
      </c>
      <c r="E44" s="37">
        <f>E43+1</f>
        <v>31</v>
      </c>
      <c r="F44" s="42">
        <f>G33</f>
        <v>42777.677777777782</v>
      </c>
      <c r="G44" s="42">
        <f>F44+A44/24</f>
        <v>42778.261111111118</v>
      </c>
      <c r="H44" s="43"/>
      <c r="I44" s="43"/>
    </row>
    <row r="45" spans="1:9" x14ac:dyDescent="0.25">
      <c r="A45" s="38">
        <v>14</v>
      </c>
      <c r="B45" s="39" t="s">
        <v>43</v>
      </c>
      <c r="C45" s="39" t="s">
        <v>17</v>
      </c>
      <c r="D45" s="37" t="str">
        <f t="shared" si="7"/>
        <v>4BB</v>
      </c>
      <c r="E45" s="37">
        <f>E43</f>
        <v>30</v>
      </c>
      <c r="F45" s="42">
        <f>G43</f>
        <v>43142.969444444447</v>
      </c>
      <c r="G45" s="42">
        <f>F45+A45/24</f>
        <v>43143.552777777782</v>
      </c>
      <c r="H45" s="43"/>
      <c r="I45" s="43"/>
    </row>
    <row r="46" spans="1:9" x14ac:dyDescent="0.25">
      <c r="A46" s="38">
        <v>14</v>
      </c>
      <c r="B46" s="39" t="s">
        <v>45</v>
      </c>
      <c r="C46" s="39" t="s">
        <v>17</v>
      </c>
      <c r="D46" s="37" t="str">
        <f t="shared" si="7"/>
        <v>4BB</v>
      </c>
      <c r="E46" s="37">
        <f>E45+1</f>
        <v>31</v>
      </c>
      <c r="F46" s="42">
        <f>G44</f>
        <v>42778.261111111118</v>
      </c>
      <c r="G46" s="42">
        <f>F46+A46/24</f>
        <v>42778.844444444454</v>
      </c>
      <c r="H46" s="43"/>
      <c r="I46" s="43"/>
    </row>
    <row r="47" spans="1:9" x14ac:dyDescent="0.25">
      <c r="A47" s="38">
        <v>8</v>
      </c>
      <c r="B47" s="39" t="s">
        <v>74</v>
      </c>
      <c r="C47" s="39" t="s">
        <v>19</v>
      </c>
      <c r="D47" s="37" t="str">
        <f t="shared" si="7"/>
        <v>4BB</v>
      </c>
      <c r="E47" s="37">
        <f>E45</f>
        <v>30</v>
      </c>
      <c r="F47" s="42">
        <f>G45</f>
        <v>43143.552777777782</v>
      </c>
      <c r="G47" s="42">
        <f t="shared" ref="G47:G48" si="8">F47+A47/24</f>
        <v>43143.886111111118</v>
      </c>
      <c r="H47" s="43"/>
      <c r="I47" s="43"/>
    </row>
    <row r="48" spans="1:9" x14ac:dyDescent="0.25">
      <c r="A48" s="38">
        <v>8</v>
      </c>
      <c r="B48" s="39" t="s">
        <v>74</v>
      </c>
      <c r="C48" s="39" t="s">
        <v>19</v>
      </c>
      <c r="D48" s="37" t="str">
        <f t="shared" si="7"/>
        <v>4BB</v>
      </c>
      <c r="E48" s="37">
        <f>E47+1</f>
        <v>31</v>
      </c>
      <c r="F48" s="42">
        <f>G46</f>
        <v>42778.844444444454</v>
      </c>
      <c r="G48" s="42">
        <f t="shared" si="8"/>
        <v>42779.17777777779</v>
      </c>
      <c r="H48" s="43"/>
      <c r="I48" s="43"/>
    </row>
  </sheetData>
  <mergeCells count="7">
    <mergeCell ref="H2:I2"/>
    <mergeCell ref="E2:E3"/>
    <mergeCell ref="A2:A3"/>
    <mergeCell ref="B2:B3"/>
    <mergeCell ref="C2:C3"/>
    <mergeCell ref="D2:D3"/>
    <mergeCell ref="F2:G2"/>
  </mergeCells>
  <pageMargins left="0.7" right="0.7" top="0.75" bottom="0.75" header="0.3" footer="0.3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30"/>
  <sheetViews>
    <sheetView showGridLines="0" topLeftCell="J1" zoomScale="60" zoomScaleNormal="60" workbookViewId="0">
      <selection activeCell="L1" sqref="L1:M1048576"/>
    </sheetView>
  </sheetViews>
  <sheetFormatPr defaultRowHeight="39.950000000000003" customHeight="1" x14ac:dyDescent="0.35"/>
  <cols>
    <col min="1" max="3" width="0" hidden="1" customWidth="1"/>
    <col min="4" max="4" width="12.28515625" style="6" hidden="1" customWidth="1"/>
    <col min="5" max="5" width="0" style="14" hidden="1" customWidth="1"/>
    <col min="6" max="9" width="9.85546875" hidden="1" customWidth="1"/>
    <col min="10" max="20" width="9.85546875" customWidth="1"/>
    <col min="21" max="38" width="10.5703125" bestFit="1" customWidth="1"/>
    <col min="39" max="39" width="10.5703125" style="5" bestFit="1" customWidth="1"/>
    <col min="51" max="51" width="9.140625" style="8"/>
  </cols>
  <sheetData>
    <row r="1" spans="2:51" ht="39.950000000000003" customHeight="1" x14ac:dyDescent="0.35">
      <c r="B1" s="5"/>
      <c r="C1" s="5"/>
      <c r="D1"/>
      <c r="E1" s="76" t="s">
        <v>52</v>
      </c>
      <c r="F1" s="9"/>
      <c r="K1" s="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AL1" s="10"/>
      <c r="AM1" s="10"/>
      <c r="AN1" s="10"/>
      <c r="AO1" s="10"/>
      <c r="AQ1" s="11"/>
      <c r="AR1" s="7"/>
      <c r="AS1" s="7"/>
      <c r="AT1" s="7">
        <f>343/20</f>
        <v>17.149999999999999</v>
      </c>
      <c r="AY1"/>
    </row>
    <row r="2" spans="2:51" ht="39.950000000000003" customHeight="1" x14ac:dyDescent="0.25">
      <c r="B2" s="12" t="s">
        <v>53</v>
      </c>
      <c r="C2" s="5"/>
      <c r="D2"/>
      <c r="E2"/>
      <c r="F2" s="85" t="s">
        <v>54</v>
      </c>
      <c r="G2" s="85" t="s">
        <v>55</v>
      </c>
      <c r="H2" s="85" t="s">
        <v>56</v>
      </c>
      <c r="I2" s="85" t="s">
        <v>57</v>
      </c>
      <c r="J2" s="85" t="s">
        <v>58</v>
      </c>
      <c r="K2" s="85" t="s">
        <v>59</v>
      </c>
      <c r="L2" s="86">
        <v>43132</v>
      </c>
      <c r="M2" s="86">
        <v>43133</v>
      </c>
      <c r="N2" s="86">
        <v>43134</v>
      </c>
      <c r="O2" s="86">
        <v>43135</v>
      </c>
      <c r="P2" s="86">
        <v>43136</v>
      </c>
      <c r="Q2" s="86">
        <v>43137</v>
      </c>
      <c r="R2" s="86">
        <v>43138</v>
      </c>
      <c r="S2" s="86">
        <v>43139</v>
      </c>
      <c r="T2" s="86">
        <v>43140</v>
      </c>
      <c r="U2" s="86">
        <v>43141</v>
      </c>
      <c r="V2" s="86">
        <v>43142</v>
      </c>
      <c r="W2" s="86">
        <v>43143</v>
      </c>
      <c r="X2" s="86">
        <v>43144</v>
      </c>
      <c r="Y2" s="86">
        <v>43145</v>
      </c>
      <c r="Z2" s="86">
        <v>43146</v>
      </c>
      <c r="AA2" s="86">
        <v>43147</v>
      </c>
      <c r="AB2" s="86">
        <v>43148</v>
      </c>
      <c r="AC2" s="86">
        <v>43149</v>
      </c>
      <c r="AD2" s="86">
        <v>43150</v>
      </c>
      <c r="AE2" s="86">
        <v>43151</v>
      </c>
      <c r="AF2" s="86">
        <v>43152</v>
      </c>
      <c r="AG2" s="86">
        <v>43153</v>
      </c>
      <c r="AH2" s="86">
        <v>43154</v>
      </c>
      <c r="AI2" s="86">
        <v>43155</v>
      </c>
      <c r="AJ2" s="86">
        <v>43156</v>
      </c>
      <c r="AK2" s="86">
        <v>43157</v>
      </c>
      <c r="AL2" s="86">
        <v>43158</v>
      </c>
      <c r="AM2" s="86">
        <v>43159</v>
      </c>
      <c r="AY2"/>
    </row>
    <row r="3" spans="2:51" ht="39.950000000000003" customHeight="1" x14ac:dyDescent="0.25">
      <c r="B3" s="5">
        <f>53.6+2*24</f>
        <v>101.6</v>
      </c>
      <c r="C3" s="13">
        <f>ROUNDUP(B3/24,0)</f>
        <v>5</v>
      </c>
      <c r="D3"/>
      <c r="E3"/>
      <c r="F3" s="88">
        <v>17</v>
      </c>
      <c r="G3" s="87">
        <v>16</v>
      </c>
      <c r="H3" s="87">
        <v>-1</v>
      </c>
      <c r="I3" s="89">
        <v>5.0999999999999996</v>
      </c>
      <c r="J3" s="90" t="s">
        <v>60</v>
      </c>
      <c r="K3" s="90">
        <v>1</v>
      </c>
      <c r="L3" s="90">
        <v>2</v>
      </c>
      <c r="M3" s="90">
        <v>2</v>
      </c>
      <c r="N3" s="90">
        <v>1</v>
      </c>
      <c r="O3" s="90">
        <v>2</v>
      </c>
      <c r="P3" s="90">
        <v>2</v>
      </c>
      <c r="Q3" s="90">
        <v>1</v>
      </c>
      <c r="R3" s="90">
        <v>2</v>
      </c>
      <c r="S3" s="90">
        <v>2</v>
      </c>
      <c r="T3" s="90">
        <v>1</v>
      </c>
      <c r="U3" s="90">
        <v>2</v>
      </c>
      <c r="V3" s="90">
        <v>2</v>
      </c>
      <c r="W3" s="90">
        <v>1</v>
      </c>
      <c r="X3" s="90">
        <v>2</v>
      </c>
      <c r="Y3" s="90">
        <v>2</v>
      </c>
      <c r="Z3" s="90">
        <v>1</v>
      </c>
      <c r="AA3" s="90">
        <v>2</v>
      </c>
      <c r="AB3" s="90">
        <v>2</v>
      </c>
      <c r="AC3" s="90">
        <v>1</v>
      </c>
      <c r="AD3" s="90">
        <v>2</v>
      </c>
      <c r="AE3" s="90">
        <v>1</v>
      </c>
      <c r="AF3" s="90">
        <v>1</v>
      </c>
      <c r="AG3" s="90"/>
      <c r="AH3" s="90"/>
      <c r="AI3" s="90"/>
      <c r="AJ3" s="90"/>
      <c r="AK3" s="90"/>
      <c r="AL3" s="90"/>
      <c r="AM3" s="90"/>
      <c r="AY3"/>
    </row>
    <row r="4" spans="2:51" ht="39.950000000000003" customHeight="1" x14ac:dyDescent="0.25">
      <c r="B4" s="5">
        <v>84</v>
      </c>
      <c r="C4" s="13">
        <f t="shared" ref="C4:C19" si="0">ROUNDUP(B4/24,0)</f>
        <v>4</v>
      </c>
      <c r="D4"/>
      <c r="E4"/>
      <c r="F4" s="91">
        <v>20</v>
      </c>
      <c r="G4" s="87">
        <v>2</v>
      </c>
      <c r="H4" s="87">
        <v>-18</v>
      </c>
      <c r="I4" s="89">
        <v>4.5999999999999996</v>
      </c>
      <c r="J4" s="90" t="s">
        <v>20</v>
      </c>
      <c r="K4" s="90">
        <v>1</v>
      </c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2">
        <v>2</v>
      </c>
      <c r="AH4" s="92">
        <v>2</v>
      </c>
      <c r="AI4" s="92">
        <v>1</v>
      </c>
      <c r="AJ4" s="92">
        <v>2</v>
      </c>
      <c r="AK4" s="92">
        <v>2</v>
      </c>
      <c r="AL4" s="92">
        <v>1</v>
      </c>
      <c r="AM4" s="92">
        <v>2</v>
      </c>
      <c r="AY4"/>
    </row>
    <row r="5" spans="2:51" ht="39.950000000000003" customHeight="1" x14ac:dyDescent="0.25">
      <c r="B5" s="5">
        <f>66.2+24</f>
        <v>90.2</v>
      </c>
      <c r="C5" s="13">
        <f t="shared" si="0"/>
        <v>4</v>
      </c>
      <c r="D5"/>
      <c r="E5"/>
      <c r="F5" s="91">
        <v>16</v>
      </c>
      <c r="G5" s="87">
        <v>12</v>
      </c>
      <c r="H5" s="87"/>
      <c r="I5" s="89">
        <v>5.0999999999999996</v>
      </c>
      <c r="J5" s="90" t="s">
        <v>11</v>
      </c>
      <c r="K5" s="90">
        <v>1</v>
      </c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Y5"/>
    </row>
    <row r="6" spans="2:51" ht="39.950000000000003" customHeight="1" x14ac:dyDescent="0.25">
      <c r="B6" s="5">
        <v>84</v>
      </c>
      <c r="C6" s="13">
        <f t="shared" si="0"/>
        <v>4</v>
      </c>
      <c r="D6"/>
      <c r="E6"/>
      <c r="F6" s="94">
        <v>20</v>
      </c>
      <c r="G6" s="93">
        <v>15</v>
      </c>
      <c r="H6" s="93">
        <v>-5</v>
      </c>
      <c r="I6" s="95">
        <v>4.5999999999999996</v>
      </c>
      <c r="J6" s="96" t="s">
        <v>20</v>
      </c>
      <c r="K6" s="96">
        <v>2</v>
      </c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2">
        <v>1</v>
      </c>
      <c r="AJ6" s="92">
        <v>1</v>
      </c>
      <c r="AK6" s="92">
        <v>1</v>
      </c>
      <c r="AL6" s="92">
        <v>1</v>
      </c>
      <c r="AM6" s="92">
        <v>1</v>
      </c>
      <c r="AY6"/>
    </row>
    <row r="7" spans="2:51" ht="39.950000000000003" customHeight="1" x14ac:dyDescent="0.25">
      <c r="B7" s="5"/>
      <c r="C7" s="13"/>
      <c r="D7"/>
      <c r="E7"/>
      <c r="F7" s="94">
        <v>16</v>
      </c>
      <c r="G7" s="93">
        <v>2</v>
      </c>
      <c r="H7" s="93">
        <v>-14</v>
      </c>
      <c r="I7" s="95">
        <v>5.0999999999999996</v>
      </c>
      <c r="J7" s="96" t="s">
        <v>11</v>
      </c>
      <c r="K7" s="96">
        <v>2</v>
      </c>
      <c r="L7" s="109">
        <v>1</v>
      </c>
      <c r="M7" s="109">
        <v>1</v>
      </c>
      <c r="N7" s="109">
        <v>1</v>
      </c>
      <c r="O7" s="109">
        <v>1</v>
      </c>
      <c r="P7" s="109">
        <v>0</v>
      </c>
      <c r="Q7" s="109">
        <v>1</v>
      </c>
      <c r="R7" s="96"/>
      <c r="S7" s="96"/>
      <c r="T7" s="92">
        <v>2</v>
      </c>
      <c r="U7" s="92">
        <v>1</v>
      </c>
      <c r="V7" s="92">
        <v>1</v>
      </c>
      <c r="W7" s="92">
        <v>2</v>
      </c>
      <c r="X7" s="96"/>
      <c r="Y7" s="96"/>
      <c r="Z7" s="92">
        <v>2</v>
      </c>
      <c r="AA7" s="92">
        <v>1</v>
      </c>
      <c r="AB7" s="92">
        <v>1</v>
      </c>
      <c r="AC7" s="92">
        <v>2</v>
      </c>
      <c r="AD7" s="92">
        <v>1</v>
      </c>
      <c r="AE7" s="92">
        <v>1</v>
      </c>
      <c r="AF7" s="92">
        <v>2</v>
      </c>
      <c r="AG7" s="96"/>
      <c r="AH7" s="96"/>
      <c r="AI7" s="96"/>
      <c r="AJ7" s="96"/>
      <c r="AK7" s="96"/>
      <c r="AL7" s="96"/>
      <c r="AM7" s="96"/>
      <c r="AY7"/>
    </row>
    <row r="8" spans="2:51" ht="39.950000000000003" customHeight="1" x14ac:dyDescent="0.25">
      <c r="B8" s="5"/>
      <c r="C8" s="13">
        <f t="shared" si="0"/>
        <v>0</v>
      </c>
      <c r="D8"/>
      <c r="E8"/>
      <c r="F8" s="94">
        <v>3</v>
      </c>
      <c r="G8" s="93">
        <v>3</v>
      </c>
      <c r="H8" s="93">
        <v>0</v>
      </c>
      <c r="I8" s="95">
        <v>21</v>
      </c>
      <c r="J8" s="96" t="s">
        <v>27</v>
      </c>
      <c r="K8" s="96">
        <v>2</v>
      </c>
      <c r="L8" s="96"/>
      <c r="M8" s="96"/>
      <c r="N8" s="96"/>
      <c r="O8" s="96"/>
      <c r="P8" s="96"/>
      <c r="Q8" s="96"/>
      <c r="R8" s="109">
        <v>1</v>
      </c>
      <c r="S8" s="96"/>
      <c r="T8" s="96"/>
      <c r="U8" s="96"/>
      <c r="V8" s="96"/>
      <c r="W8" s="96"/>
      <c r="X8" s="109">
        <v>1</v>
      </c>
      <c r="Y8" s="96"/>
      <c r="Z8" s="96"/>
      <c r="AA8" s="96"/>
      <c r="AB8" s="96"/>
      <c r="AC8" s="96"/>
      <c r="AD8" s="96"/>
      <c r="AE8" s="96"/>
      <c r="AF8" s="96"/>
      <c r="AG8" s="109">
        <v>1</v>
      </c>
      <c r="AH8" s="96"/>
      <c r="AI8" s="96"/>
      <c r="AJ8" s="96"/>
      <c r="AK8" s="96"/>
      <c r="AL8" s="96"/>
      <c r="AM8" s="96"/>
      <c r="AY8"/>
    </row>
    <row r="9" spans="2:51" ht="39.950000000000003" customHeight="1" x14ac:dyDescent="0.25">
      <c r="B9" s="5">
        <f>47.3+24</f>
        <v>71.3</v>
      </c>
      <c r="C9" s="13">
        <f t="shared" si="0"/>
        <v>3</v>
      </c>
      <c r="D9"/>
      <c r="E9"/>
      <c r="F9" s="98">
        <v>0</v>
      </c>
      <c r="G9" s="97">
        <v>0</v>
      </c>
      <c r="H9" s="97">
        <v>0</v>
      </c>
      <c r="I9" s="99">
        <v>6</v>
      </c>
      <c r="J9" s="100" t="s">
        <v>61</v>
      </c>
      <c r="K9" s="100">
        <v>3</v>
      </c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Y9"/>
    </row>
    <row r="10" spans="2:51" ht="39.950000000000003" customHeight="1" x14ac:dyDescent="0.25">
      <c r="B10" s="5">
        <f>44.3+2*24</f>
        <v>92.3</v>
      </c>
      <c r="C10" s="13">
        <f t="shared" si="0"/>
        <v>4</v>
      </c>
      <c r="D10"/>
      <c r="E10"/>
      <c r="F10" s="98">
        <v>4</v>
      </c>
      <c r="G10" s="97">
        <v>4</v>
      </c>
      <c r="H10" s="97">
        <v>0</v>
      </c>
      <c r="I10" s="99">
        <v>50</v>
      </c>
      <c r="J10" s="100" t="s">
        <v>37</v>
      </c>
      <c r="K10" s="100">
        <v>3</v>
      </c>
      <c r="L10" s="100">
        <v>1</v>
      </c>
      <c r="M10" s="100"/>
      <c r="N10" s="100"/>
      <c r="O10" s="100"/>
      <c r="P10" s="100"/>
      <c r="Q10" s="100">
        <v>1</v>
      </c>
      <c r="R10" s="100"/>
      <c r="S10" s="100"/>
      <c r="T10" s="100"/>
      <c r="U10" s="100"/>
      <c r="V10" s="100">
        <v>1</v>
      </c>
      <c r="W10" s="100"/>
      <c r="X10" s="100"/>
      <c r="Y10" s="100"/>
      <c r="Z10" s="100"/>
      <c r="AA10" s="100">
        <v>1</v>
      </c>
      <c r="AB10" s="100"/>
      <c r="AC10" s="100"/>
      <c r="AD10" s="100"/>
      <c r="AE10" s="100"/>
      <c r="AF10" s="100"/>
      <c r="AG10" s="100"/>
      <c r="AH10" s="100"/>
      <c r="AI10" s="100"/>
      <c r="AJ10" s="100"/>
      <c r="AK10" s="100">
        <v>1</v>
      </c>
      <c r="AL10" s="100"/>
      <c r="AM10" s="100"/>
      <c r="AY10"/>
    </row>
    <row r="11" spans="2:51" ht="39.950000000000003" customHeight="1" x14ac:dyDescent="0.25">
      <c r="B11" s="5">
        <f>65+2*24</f>
        <v>113</v>
      </c>
      <c r="C11" s="13">
        <f t="shared" si="0"/>
        <v>5</v>
      </c>
      <c r="D11"/>
      <c r="E11"/>
      <c r="F11" s="98">
        <v>3</v>
      </c>
      <c r="G11" s="97">
        <v>3</v>
      </c>
      <c r="H11" s="97">
        <v>0</v>
      </c>
      <c r="I11" s="99">
        <v>36</v>
      </c>
      <c r="J11" s="100" t="s">
        <v>36</v>
      </c>
      <c r="K11" s="100">
        <v>3</v>
      </c>
      <c r="L11" s="100"/>
      <c r="M11" s="100">
        <v>1</v>
      </c>
      <c r="N11" s="100"/>
      <c r="O11" s="100"/>
      <c r="P11" s="100"/>
      <c r="Q11" s="100"/>
      <c r="R11" s="100">
        <v>1</v>
      </c>
      <c r="S11" s="100"/>
      <c r="T11" s="100"/>
      <c r="U11" s="100"/>
      <c r="V11" s="100"/>
      <c r="W11" s="100"/>
      <c r="X11" s="100"/>
      <c r="Y11" s="100"/>
      <c r="Z11" s="100"/>
      <c r="AA11" s="100"/>
      <c r="AB11" s="100">
        <v>1</v>
      </c>
      <c r="AC11" s="100"/>
      <c r="AD11" s="100"/>
      <c r="AE11" s="100"/>
      <c r="AF11" s="100"/>
      <c r="AG11" s="100"/>
      <c r="AH11" s="100"/>
      <c r="AI11" s="100"/>
      <c r="AJ11" s="100">
        <v>1</v>
      </c>
      <c r="AK11" s="100"/>
      <c r="AL11" s="100"/>
      <c r="AM11" s="100"/>
      <c r="AY11"/>
    </row>
    <row r="12" spans="2:51" ht="39.950000000000003" customHeight="1" x14ac:dyDescent="0.25">
      <c r="B12" s="5">
        <f>60+2*24</f>
        <v>108</v>
      </c>
      <c r="C12" s="13">
        <f t="shared" si="0"/>
        <v>5</v>
      </c>
      <c r="D12"/>
      <c r="E12"/>
      <c r="F12" s="98">
        <v>3</v>
      </c>
      <c r="G12" s="97">
        <v>0</v>
      </c>
      <c r="H12" s="97">
        <v>-3</v>
      </c>
      <c r="I12" s="99">
        <v>9</v>
      </c>
      <c r="J12" s="100" t="s">
        <v>62</v>
      </c>
      <c r="K12" s="100">
        <v>3</v>
      </c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Y12"/>
    </row>
    <row r="13" spans="2:51" ht="39.950000000000003" customHeight="1" x14ac:dyDescent="0.25">
      <c r="B13" s="5">
        <f>45+24</f>
        <v>69</v>
      </c>
      <c r="C13" s="13">
        <f t="shared" si="0"/>
        <v>3</v>
      </c>
      <c r="D13"/>
      <c r="E13"/>
      <c r="F13" s="98">
        <v>17</v>
      </c>
      <c r="G13" s="97">
        <v>13</v>
      </c>
      <c r="H13" s="97">
        <v>-4</v>
      </c>
      <c r="I13" s="99">
        <v>36</v>
      </c>
      <c r="J13" s="100" t="s">
        <v>38</v>
      </c>
      <c r="K13" s="100">
        <v>3</v>
      </c>
      <c r="L13" s="100"/>
      <c r="M13" s="100"/>
      <c r="N13" s="100">
        <v>1</v>
      </c>
      <c r="O13" s="100">
        <v>1</v>
      </c>
      <c r="P13" s="100">
        <v>1</v>
      </c>
      <c r="Q13" s="100"/>
      <c r="R13" s="100"/>
      <c r="S13" s="100">
        <v>1</v>
      </c>
      <c r="T13" s="100">
        <v>1</v>
      </c>
      <c r="U13" s="100">
        <v>1</v>
      </c>
      <c r="V13" s="100"/>
      <c r="W13" s="100"/>
      <c r="X13" s="100">
        <v>1</v>
      </c>
      <c r="Y13" s="100">
        <v>1</v>
      </c>
      <c r="Z13" s="100">
        <v>1</v>
      </c>
      <c r="AA13" s="100"/>
      <c r="AB13" s="100"/>
      <c r="AC13" s="100">
        <v>1</v>
      </c>
      <c r="AD13" s="100">
        <v>1</v>
      </c>
      <c r="AE13" s="100">
        <v>1</v>
      </c>
      <c r="AF13" s="100"/>
      <c r="AG13" s="100">
        <v>1</v>
      </c>
      <c r="AH13" s="100">
        <v>1</v>
      </c>
      <c r="AI13" s="100">
        <v>1</v>
      </c>
      <c r="AJ13" s="100"/>
      <c r="AK13" s="100"/>
      <c r="AL13" s="100">
        <v>1</v>
      </c>
      <c r="AM13" s="100">
        <v>1</v>
      </c>
      <c r="AY13"/>
    </row>
    <row r="14" spans="2:51" ht="39.950000000000003" customHeight="1" x14ac:dyDescent="0.25">
      <c r="B14" s="5">
        <f>64+24</f>
        <v>88</v>
      </c>
      <c r="C14" s="13">
        <f t="shared" si="0"/>
        <v>4</v>
      </c>
      <c r="D14"/>
      <c r="E14"/>
      <c r="F14" s="98">
        <v>2</v>
      </c>
      <c r="G14" s="97">
        <v>1</v>
      </c>
      <c r="H14" s="97">
        <v>-1</v>
      </c>
      <c r="I14" s="99">
        <v>45</v>
      </c>
      <c r="J14" s="100" t="s">
        <v>30</v>
      </c>
      <c r="K14" s="100">
        <v>3</v>
      </c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>
        <v>1</v>
      </c>
      <c r="X14" s="100"/>
      <c r="Y14" s="100"/>
      <c r="Z14" s="100"/>
      <c r="AA14" s="100"/>
      <c r="AB14" s="100"/>
      <c r="AC14" s="100"/>
      <c r="AD14" s="100"/>
      <c r="AE14" s="100"/>
      <c r="AF14" s="100">
        <v>1</v>
      </c>
      <c r="AG14" s="100"/>
      <c r="AH14" s="100"/>
      <c r="AI14" s="100"/>
      <c r="AJ14" s="100"/>
      <c r="AK14" s="100"/>
      <c r="AL14" s="100"/>
      <c r="AM14" s="100"/>
      <c r="AY14"/>
    </row>
    <row r="15" spans="2:51" ht="39.950000000000003" customHeight="1" x14ac:dyDescent="0.25">
      <c r="B15" s="5"/>
      <c r="C15" s="13"/>
      <c r="D15"/>
      <c r="E15"/>
      <c r="F15" s="98">
        <v>2</v>
      </c>
      <c r="G15" s="97">
        <v>1</v>
      </c>
      <c r="H15" s="97"/>
      <c r="I15" s="99">
        <v>23</v>
      </c>
      <c r="J15" s="100" t="s">
        <v>63</v>
      </c>
      <c r="K15" s="100">
        <v>3</v>
      </c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Y15"/>
    </row>
    <row r="16" spans="2:51" ht="39.950000000000003" customHeight="1" x14ac:dyDescent="0.25">
      <c r="B16" s="5">
        <f>4+7+15+7+7+16+12+8</f>
        <v>76</v>
      </c>
      <c r="C16" s="13">
        <f t="shared" si="0"/>
        <v>4</v>
      </c>
      <c r="D16"/>
      <c r="E16"/>
      <c r="F16" s="102">
        <v>29</v>
      </c>
      <c r="G16" s="101">
        <v>31</v>
      </c>
      <c r="H16" s="101">
        <v>2</v>
      </c>
      <c r="I16" s="103">
        <v>16</v>
      </c>
      <c r="J16" s="104" t="s">
        <v>39</v>
      </c>
      <c r="K16" s="104">
        <v>4</v>
      </c>
      <c r="L16" s="105"/>
      <c r="M16" s="105"/>
      <c r="N16" s="105"/>
      <c r="O16" s="105"/>
      <c r="P16" s="105"/>
      <c r="Q16" s="105"/>
      <c r="R16" s="105"/>
      <c r="S16" s="105"/>
      <c r="T16" s="105"/>
      <c r="U16" s="105">
        <v>1</v>
      </c>
      <c r="V16" s="105">
        <v>2</v>
      </c>
      <c r="W16" s="105">
        <v>3</v>
      </c>
      <c r="X16" s="105"/>
      <c r="Y16" s="105">
        <v>1</v>
      </c>
      <c r="Z16" s="105">
        <v>2</v>
      </c>
      <c r="AA16" s="105">
        <v>3</v>
      </c>
      <c r="AB16" s="105"/>
      <c r="AC16" s="105">
        <v>1</v>
      </c>
      <c r="AD16" s="105">
        <v>2</v>
      </c>
      <c r="AE16" s="105">
        <v>3</v>
      </c>
      <c r="AF16" s="105"/>
      <c r="AG16" s="105">
        <v>1</v>
      </c>
      <c r="AH16" s="105">
        <v>2</v>
      </c>
      <c r="AI16" s="105">
        <v>3</v>
      </c>
      <c r="AJ16" s="105"/>
      <c r="AK16" s="105">
        <v>1</v>
      </c>
      <c r="AL16" s="105">
        <v>2</v>
      </c>
      <c r="AM16" s="105">
        <v>3</v>
      </c>
      <c r="AY16"/>
    </row>
    <row r="17" spans="2:51" ht="39.950000000000003" customHeight="1" x14ac:dyDescent="0.25">
      <c r="B17" s="5">
        <f>4+7+15+7+7+16+12+24+8+8</f>
        <v>108</v>
      </c>
      <c r="C17" s="13">
        <f t="shared" si="0"/>
        <v>5</v>
      </c>
      <c r="D17"/>
      <c r="E17"/>
      <c r="F17" s="102">
        <v>16</v>
      </c>
      <c r="G17" s="101">
        <v>10</v>
      </c>
      <c r="H17" s="101">
        <v>-6</v>
      </c>
      <c r="I17" s="103">
        <v>16.5</v>
      </c>
      <c r="J17" s="104" t="s">
        <v>51</v>
      </c>
      <c r="K17" s="104">
        <v>4</v>
      </c>
      <c r="L17" s="105"/>
      <c r="M17" s="105"/>
      <c r="N17" s="105"/>
      <c r="O17" s="105"/>
      <c r="P17" s="105"/>
      <c r="Q17" s="105"/>
      <c r="R17" s="105"/>
      <c r="S17" s="105"/>
      <c r="T17" s="105">
        <v>2</v>
      </c>
      <c r="U17" s="105">
        <v>1</v>
      </c>
      <c r="V17" s="105"/>
      <c r="W17" s="105"/>
      <c r="X17" s="105">
        <v>2</v>
      </c>
      <c r="Y17" s="105">
        <v>1</v>
      </c>
      <c r="Z17" s="105"/>
      <c r="AA17" s="105"/>
      <c r="AB17" s="105">
        <v>2</v>
      </c>
      <c r="AC17" s="105">
        <v>1</v>
      </c>
      <c r="AD17" s="105"/>
      <c r="AE17" s="105"/>
      <c r="AF17" s="105">
        <v>2</v>
      </c>
      <c r="AG17" s="105">
        <v>1</v>
      </c>
      <c r="AH17" s="105"/>
      <c r="AI17" s="105"/>
      <c r="AJ17" s="105">
        <v>2</v>
      </c>
      <c r="AK17" s="105">
        <v>1</v>
      </c>
      <c r="AL17" s="105"/>
      <c r="AM17" s="105"/>
      <c r="AY17"/>
    </row>
    <row r="18" spans="2:51" ht="39.950000000000003" customHeight="1" x14ac:dyDescent="0.25">
      <c r="B18" s="5"/>
      <c r="C18" s="13">
        <f t="shared" si="0"/>
        <v>0</v>
      </c>
      <c r="D18"/>
      <c r="E18"/>
      <c r="F18" s="102">
        <v>1</v>
      </c>
      <c r="G18" s="101">
        <v>10</v>
      </c>
      <c r="H18" s="101">
        <v>9</v>
      </c>
      <c r="I18" s="103">
        <v>15.07</v>
      </c>
      <c r="J18" s="104" t="s">
        <v>20</v>
      </c>
      <c r="K18" s="104">
        <v>4</v>
      </c>
      <c r="L18" s="104"/>
      <c r="M18" s="92">
        <v>2</v>
      </c>
      <c r="N18" s="92">
        <v>2</v>
      </c>
      <c r="O18" s="92">
        <v>2</v>
      </c>
      <c r="P18" s="92">
        <v>3</v>
      </c>
      <c r="Q18" s="92">
        <v>2</v>
      </c>
      <c r="R18" s="92">
        <v>2</v>
      </c>
      <c r="S18" s="92">
        <v>3</v>
      </c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Y18"/>
    </row>
    <row r="19" spans="2:51" ht="39.950000000000003" customHeight="1" x14ac:dyDescent="0.25">
      <c r="B19" s="5">
        <f>72+24</f>
        <v>96</v>
      </c>
      <c r="C19" s="13">
        <f t="shared" si="0"/>
        <v>4</v>
      </c>
      <c r="D19"/>
      <c r="E19"/>
      <c r="F19" s="102">
        <v>2</v>
      </c>
      <c r="G19" s="101">
        <v>0</v>
      </c>
      <c r="H19" s="101">
        <v>-2</v>
      </c>
      <c r="I19" s="103">
        <v>9.5</v>
      </c>
      <c r="J19" s="104" t="s">
        <v>64</v>
      </c>
      <c r="K19" s="104">
        <v>4</v>
      </c>
      <c r="L19" s="104">
        <v>1</v>
      </c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Y19"/>
    </row>
    <row r="20" spans="2:51" ht="39.950000000000003" customHeight="1" x14ac:dyDescent="0.25">
      <c r="B20" s="5">
        <f>72+24</f>
        <v>96</v>
      </c>
      <c r="C20" s="13">
        <f>ROUNDUP(B20/24,0)</f>
        <v>4</v>
      </c>
      <c r="D20"/>
      <c r="E20"/>
      <c r="F20" s="102">
        <v>0</v>
      </c>
      <c r="G20" s="101">
        <v>4</v>
      </c>
      <c r="H20" s="101">
        <v>4</v>
      </c>
      <c r="I20" s="103">
        <v>3.6</v>
      </c>
      <c r="J20" s="104" t="s">
        <v>70</v>
      </c>
      <c r="K20" s="104">
        <v>4</v>
      </c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Y20"/>
    </row>
    <row r="21" spans="2:51" ht="39.950000000000003" customHeight="1" x14ac:dyDescent="0.35">
      <c r="B21" s="5"/>
      <c r="C21" s="5"/>
      <c r="D21"/>
      <c r="E21"/>
      <c r="F21" s="106">
        <v>135</v>
      </c>
      <c r="G21" s="108">
        <v>127</v>
      </c>
      <c r="H21" s="84">
        <v>-8</v>
      </c>
      <c r="I21" s="107"/>
      <c r="J21" s="83"/>
      <c r="K21" s="84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Y21"/>
    </row>
    <row r="22" spans="2:51" ht="39.950000000000003" customHeight="1" x14ac:dyDescent="0.25">
      <c r="D22"/>
      <c r="E22"/>
      <c r="AM22"/>
      <c r="AY22"/>
    </row>
    <row r="23" spans="2:51" ht="39.950000000000003" customHeight="1" x14ac:dyDescent="0.25">
      <c r="D23"/>
      <c r="E23"/>
      <c r="AM23"/>
      <c r="AY23"/>
    </row>
    <row r="24" spans="2:51" ht="39.950000000000003" customHeight="1" x14ac:dyDescent="0.25">
      <c r="D24"/>
      <c r="E24"/>
      <c r="AM24"/>
      <c r="AY24"/>
    </row>
    <row r="25" spans="2:51" ht="39.950000000000003" customHeight="1" x14ac:dyDescent="0.25">
      <c r="D25"/>
      <c r="E25"/>
      <c r="AM25"/>
      <c r="AY25"/>
    </row>
    <row r="26" spans="2:51" ht="39.950000000000003" customHeight="1" x14ac:dyDescent="0.25">
      <c r="D26"/>
      <c r="E26"/>
      <c r="AM26"/>
      <c r="AY26"/>
    </row>
    <row r="27" spans="2:51" ht="39.950000000000003" customHeight="1" x14ac:dyDescent="0.25">
      <c r="D27"/>
      <c r="E27"/>
      <c r="AM27"/>
      <c r="AY27"/>
    </row>
    <row r="28" spans="2:51" ht="39.950000000000003" customHeight="1" x14ac:dyDescent="0.25">
      <c r="D28"/>
      <c r="E28"/>
      <c r="AM28"/>
      <c r="AY28"/>
    </row>
    <row r="29" spans="2:51" ht="39.950000000000003" customHeight="1" x14ac:dyDescent="0.25">
      <c r="D29"/>
      <c r="E29"/>
      <c r="AM29"/>
      <c r="AY29"/>
    </row>
    <row r="30" spans="2:51" ht="39.950000000000003" customHeight="1" x14ac:dyDescent="0.25">
      <c r="D30"/>
      <c r="E30"/>
      <c r="AM30"/>
      <c r="AY30"/>
    </row>
  </sheetData>
  <pageMargins left="0.7" right="0.7" top="0.75" bottom="0.75" header="0.3" footer="0.3"/>
  <pageSetup paperSize="9" scale="2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Stream1</vt:lpstr>
      <vt:lpstr>Stream2</vt:lpstr>
      <vt:lpstr>Stream3</vt:lpstr>
      <vt:lpstr>Stream4</vt:lpstr>
      <vt:lpstr>Batch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Sood</dc:creator>
  <cp:lastModifiedBy>Kamal Sood</cp:lastModifiedBy>
  <cp:lastPrinted>2018-01-16T11:49:13Z</cp:lastPrinted>
  <dcterms:created xsi:type="dcterms:W3CDTF">2018-01-09T08:01:36Z</dcterms:created>
  <dcterms:modified xsi:type="dcterms:W3CDTF">2018-02-09T11:52:16Z</dcterms:modified>
</cp:coreProperties>
</file>