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ma\Documents\Black Lotus\CE\"/>
    </mc:Choice>
  </mc:AlternateContent>
  <xr:revisionPtr revIDLastSave="0" documentId="13_ncr:1_{06EAD39D-8F1C-4849-9451-5E7EDE852238}" xr6:coauthVersionLast="40" xr6:coauthVersionMax="40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3" r:id="rId1"/>
    <sheet name="Sheet2" sheetId="4" r:id="rId2"/>
    <sheet name="Data" sheetId="1" r:id="rId3"/>
    <sheet name="By Category" sheetId="2" r:id="rId4"/>
  </sheets>
  <definedNames>
    <definedName name="_xlnm._FilterDatabase" localSheetId="2" hidden="1">Data!$A$1:$N$1</definedName>
  </definedNames>
  <calcPr calcId="191029"/>
  <pivotCaches>
    <pivotCache cacheId="2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2" i="4"/>
  <c r="G3" i="4"/>
  <c r="G4" i="4"/>
  <c r="G5" i="4"/>
  <c r="G6" i="4"/>
  <c r="G7" i="4"/>
  <c r="G8" i="4"/>
  <c r="G9" i="4"/>
  <c r="G10" i="4"/>
  <c r="G11" i="4"/>
  <c r="G12" i="4"/>
  <c r="G2" i="4"/>
  <c r="F3" i="4"/>
  <c r="F4" i="4"/>
  <c r="F5" i="4"/>
  <c r="F6" i="4"/>
  <c r="F7" i="4"/>
  <c r="F8" i="4"/>
  <c r="F9" i="4"/>
  <c r="F10" i="4"/>
  <c r="F11" i="4"/>
  <c r="F12" i="4"/>
  <c r="F2" i="4"/>
  <c r="E3" i="4"/>
  <c r="E4" i="4"/>
  <c r="E5" i="4"/>
  <c r="E6" i="4"/>
  <c r="E7" i="4"/>
  <c r="E8" i="4"/>
  <c r="E9" i="4"/>
  <c r="E10" i="4"/>
  <c r="E11" i="4"/>
  <c r="E12" i="4"/>
  <c r="E2" i="4"/>
  <c r="D12" i="4"/>
  <c r="D11" i="4"/>
  <c r="D10" i="4"/>
  <c r="D9" i="4"/>
  <c r="D8" i="4"/>
  <c r="D7" i="4"/>
  <c r="D6" i="4"/>
  <c r="D5" i="4"/>
  <c r="D4" i="4"/>
  <c r="D3" i="4"/>
  <c r="D2" i="4"/>
  <c r="C12" i="4"/>
  <c r="C11" i="4"/>
  <c r="C10" i="4"/>
  <c r="C9" i="4"/>
  <c r="C8" i="4"/>
  <c r="C7" i="4"/>
  <c r="C6" i="4"/>
  <c r="C5" i="4"/>
  <c r="C4" i="4"/>
  <c r="C3" i="4"/>
  <c r="C2" i="4"/>
  <c r="B12" i="4"/>
  <c r="B11" i="4"/>
  <c r="B10" i="4"/>
  <c r="B9" i="4"/>
  <c r="B8" i="4"/>
  <c r="B7" i="4"/>
  <c r="B6" i="4"/>
  <c r="B5" i="4"/>
  <c r="B4" i="4"/>
  <c r="B3" i="4"/>
  <c r="B2" i="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<sst xmlns="http://schemas.openxmlformats.org/spreadsheetml/2006/main" count="24804" uniqueCount="8392">
  <si>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</si>
  <si>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</si>
  <si>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</si>
  <si>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</si>
  <si>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</si>
  <si>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</si>
  <si>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</si>
  <si>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</si>
  <si>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</si>
  <si>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</si>
  <si>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</si>
  <si>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</si>
  <si>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</si>
  <si>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</si>
  <si>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</si>
  <si>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</si>
  <si>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</si>
  <si>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</si>
  <si>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</si>
  <si>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</si>
  <si>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</si>
  <si>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</si>
  <si>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</si>
  <si>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</si>
  <si>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</si>
  <si>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</si>
  <si>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</si>
  <si>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</si>
  <si>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</si>
  <si>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</si>
  <si>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</si>
  <si>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</si>
  <si>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</si>
  <si>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</si>
  <si>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</si>
  <si>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</si>
  <si>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</si>
  <si>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</si>
  <si>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</si>
  <si>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</si>
  <si>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</si>
  <si>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</si>
  <si>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</si>
  <si>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</si>
  <si>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</si>
  <si>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</si>
  <si>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</si>
  <si>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</si>
  <si>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</si>
  <si>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</si>
  <si>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</si>
  <si>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</si>
  <si>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</si>
  <si>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</si>
  <si>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</si>
  <si>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</si>
  <si>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</si>
  <si>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</si>
  <si>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</si>
  <si>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</si>
  <si>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</si>
  <si>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</si>
  <si>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</si>
  <si>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</si>
  <si>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</si>
  <si>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</si>
  <si>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</si>
  <si>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</si>
  <si>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</si>
  <si>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</si>
  <si>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</si>
  <si>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</si>
  <si>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</si>
  <si>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</si>
  <si>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</si>
  <si>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</si>
  <si>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</si>
  <si>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</si>
  <si>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</si>
  <si>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</si>
  <si>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</si>
  <si>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</si>
  <si>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</si>
  <si>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</si>
  <si>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</si>
  <si>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</si>
  <si>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</si>
  <si>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</si>
  <si>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</si>
  <si>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</si>
  <si>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</si>
  <si>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</si>
  <si>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</si>
  <si>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</si>
  <si>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</si>
  <si>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</si>
  <si>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</si>
  <si>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</si>
  <si>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</si>
  <si>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</si>
  <si>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</si>
  <si>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</si>
  <si>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</si>
  <si>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</si>
  <si>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</si>
  <si>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</si>
  <si>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</si>
  <si>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</si>
  <si>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</si>
  <si>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</si>
  <si>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</si>
  <si>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</si>
  <si>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</si>
  <si>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</si>
  <si>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</si>
  <si>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</si>
  <si>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</si>
  <si>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</si>
  <si>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</si>
  <si>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</si>
  <si>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</si>
  <si>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</si>
  <si>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</si>
  <si>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</si>
  <si>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</si>
  <si>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</si>
  <si>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</si>
  <si>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</si>
  <si>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</si>
  <si>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</si>
  <si>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</si>
  <si>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</si>
  <si>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</si>
  <si>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</si>
  <si>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</si>
  <si>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</si>
  <si>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</si>
  <si>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</si>
  <si>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</si>
  <si>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</si>
  <si>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</si>
  <si>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</si>
  <si>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</si>
  <si>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</si>
  <si>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</si>
  <si>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</si>
  <si>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</si>
  <si>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</si>
  <si>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</si>
  <si>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</si>
  <si>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</si>
  <si>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</si>
  <si>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</si>
  <si>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</si>
  <si>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</si>
  <si>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</si>
  <si>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</si>
  <si>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</si>
  <si>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</si>
  <si>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</si>
  <si>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</si>
  <si>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</si>
  <si>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</si>
  <si>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</si>
  <si>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</si>
  <si>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</si>
  <si>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</si>
  <si>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</si>
  <si>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</si>
  <si>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</si>
  <si>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</si>
  <si>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</si>
  <si>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</si>
  <si>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</si>
  <si>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</si>
  <si>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</si>
  <si>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</si>
  <si>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</si>
  <si>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</si>
  <si>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</si>
  <si>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</si>
  <si>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</si>
  <si>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</si>
  <si>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</si>
  <si>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</si>
  <si>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</si>
  <si>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</si>
  <si>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</si>
  <si>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</si>
  <si>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</si>
  <si>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</si>
  <si>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</si>
  <si>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</si>
  <si>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</si>
  <si>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</si>
  <si>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</si>
  <si>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</si>
  <si>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</si>
  <si>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</si>
  <si>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</si>
  <si>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</si>
  <si>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</si>
  <si>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</si>
  <si>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</si>
  <si>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</si>
  <si>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</si>
  <si>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</si>
  <si>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</si>
  <si>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</si>
  <si>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</si>
  <si>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</si>
  <si>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</si>
  <si>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</si>
  <si>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</si>
  <si>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</si>
  <si>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</si>
  <si>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</si>
  <si>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</si>
  <si>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</si>
  <si>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</si>
  <si>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</si>
  <si>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</si>
  <si>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</si>
  <si>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</si>
  <si>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</si>
  <si>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</si>
  <si>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</si>
  <si>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</si>
  <si>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</si>
  <si>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</si>
  <si>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</si>
  <si>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</si>
  <si>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</si>
  <si>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</si>
  <si>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</si>
  <si>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</si>
  <si>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</si>
  <si>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</si>
  <si>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</si>
  <si>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</si>
  <si>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</si>
  <si>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</si>
  <si>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</si>
  <si>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</si>
  <si>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</si>
  <si>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</si>
  <si>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</si>
  <si>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</si>
  <si>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</si>
  <si>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</si>
  <si>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</si>
  <si>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</si>
  <si>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</si>
  <si>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</si>
  <si>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</si>
  <si>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</si>
  <si>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</si>
  <si>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</si>
  <si>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</si>
  <si>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</si>
  <si>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</si>
  <si>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</si>
  <si>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</si>
  <si>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</si>
  <si>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</si>
  <si>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</si>
  <si>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</si>
  <si>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</si>
  <si>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</si>
  <si>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</si>
  <si>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</si>
  <si>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</si>
  <si>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</si>
  <si>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</si>
  <si>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</si>
  <si>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</si>
  <si>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</si>
  <si>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</si>
  <si>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</si>
  <si>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</si>
  <si>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</si>
  <si>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</si>
  <si>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</si>
  <si>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</si>
  <si>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</si>
  <si>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</si>
  <si>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</si>
  <si>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</si>
  <si>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</si>
  <si>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</si>
  <si>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</si>
  <si>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</si>
  <si>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</si>
  <si>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</si>
  <si>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</si>
  <si>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</si>
  <si>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</si>
  <si>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</si>
  <si>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</si>
  <si>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</si>
  <si>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</si>
  <si>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</si>
  <si>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</si>
  <si>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</si>
  <si>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</si>
  <si>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</si>
  <si>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</si>
  <si>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</si>
  <si>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</si>
  <si>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</si>
  <si>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</si>
  <si>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</si>
  <si>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</si>
  <si>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</si>
  <si>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</si>
  <si>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</si>
  <si>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</si>
  <si>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</si>
  <si>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</si>
  <si>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</si>
  <si>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</si>
  <si>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</si>
  <si>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</si>
  <si>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</si>
  <si>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</si>
  <si>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</si>
  <si>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</si>
  <si>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</si>
  <si>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</si>
  <si>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</si>
  <si>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</si>
  <si>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</si>
  <si>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</si>
  <si>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</si>
  <si>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</si>
  <si>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</si>
  <si>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</si>
  <si>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</si>
  <si>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</si>
  <si>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</si>
  <si>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</si>
  <si>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</si>
  <si>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</si>
  <si>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</si>
  <si>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</si>
  <si>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</si>
  <si>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</si>
  <si>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</si>
  <si>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</si>
  <si>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</si>
  <si>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</si>
  <si>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</si>
  <si>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</si>
  <si>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</si>
  <si>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</si>
  <si>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</si>
  <si>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</si>
  <si>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</si>
  <si>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</si>
  <si>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</si>
  <si>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</si>
  <si>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</si>
  <si>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</si>
  <si>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</si>
  <si>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</si>
  <si>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</si>
  <si>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</si>
  <si>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</si>
  <si>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</si>
  <si>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</si>
  <si>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</si>
  <si>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</si>
  <si>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</si>
  <si>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</si>
  <si>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</si>
  <si>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</si>
  <si>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</si>
  <si>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</si>
  <si>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</si>
  <si>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</si>
  <si>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</si>
  <si>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</si>
  <si>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</si>
  <si>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</si>
  <si>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</si>
  <si>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</si>
  <si>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</si>
  <si>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</si>
  <si>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</si>
  <si>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</si>
  <si>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</si>
  <si>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</si>
  <si>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</si>
  <si>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</si>
  <si>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</si>
  <si>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</si>
  <si>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</si>
  <si>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</si>
  <si>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</si>
  <si>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</si>
  <si>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</si>
  <si>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</si>
  <si>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</si>
  <si>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</si>
  <si>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</si>
  <si>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</si>
  <si>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</si>
  <si>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</si>
  <si>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</si>
  <si>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</si>
  <si>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</si>
  <si>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</si>
  <si>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</si>
  <si>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</si>
  <si>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</si>
  <si>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</si>
  <si>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</si>
  <si>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</si>
  <si>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</si>
  <si>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</si>
  <si>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</si>
  <si>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</si>
  <si>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</si>
  <si>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</si>
  <si>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</si>
  <si>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</si>
  <si>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</si>
  <si>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</si>
  <si>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</si>
  <si>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</si>
  <si>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</si>
  <si>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</si>
  <si>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</si>
  <si>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</si>
  <si>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</si>
  <si>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</si>
  <si>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</si>
  <si>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</si>
  <si>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</si>
  <si>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</si>
  <si>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</si>
  <si>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</si>
  <si>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</si>
  <si>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</si>
  <si>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</si>
  <si>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</si>
  <si>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</si>
  <si>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</si>
  <si>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</si>
  <si>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</si>
  <si>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</si>
  <si>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</si>
  <si>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</si>
  <si>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</si>
  <si>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</si>
  <si>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</si>
  <si>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</si>
  <si>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</si>
  <si>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</si>
  <si>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</si>
  <si>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</si>
  <si>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</si>
  <si>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</si>
  <si>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</si>
  <si>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</si>
  <si>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</si>
  <si>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</si>
  <si>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</si>
  <si>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</si>
  <si>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</si>
  <si>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</si>
  <si>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</si>
  <si>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</si>
  <si>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</si>
  <si>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</si>
  <si>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</si>
  <si>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</si>
  <si>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</si>
  <si>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</si>
  <si>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</si>
  <si>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</si>
  <si>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</si>
  <si>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</si>
  <si>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</si>
  <si>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</si>
  <si>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</si>
  <si>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</si>
  <si>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</si>
  <si>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</si>
  <si>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</si>
  <si>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</si>
  <si>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</si>
  <si>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</si>
  <si>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</si>
  <si>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</si>
  <si>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</si>
  <si>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</si>
  <si>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</si>
  <si>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</si>
  <si>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</si>
  <si>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</si>
  <si>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</si>
  <si>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</si>
  <si>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</si>
  <si>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</si>
  <si>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</si>
  <si>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</si>
  <si>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</si>
  <si>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</si>
  <si>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</si>
  <si>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</si>
  <si>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</si>
  <si>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</si>
  <si>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</si>
  <si>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</si>
  <si>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</si>
  <si>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</si>
  <si>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</si>
  <si>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</si>
  <si>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</si>
  <si>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</si>
  <si>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</si>
  <si>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</si>
  <si>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</si>
  <si>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</si>
  <si>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</si>
  <si>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</si>
  <si>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</si>
  <si>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</si>
  <si>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</si>
  <si>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</si>
  <si>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</si>
  <si>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</si>
  <si>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</si>
  <si>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</si>
  <si>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</si>
  <si>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</si>
  <si>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</si>
  <si>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</si>
  <si>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</si>
  <si>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</si>
  <si>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</si>
  <si>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</si>
  <si>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</si>
  <si>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</si>
  <si>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</si>
  <si>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</si>
  <si>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</si>
  <si>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</si>
  <si>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</si>
  <si>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</si>
  <si>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</si>
  <si>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</si>
  <si>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</si>
  <si>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</si>
  <si>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</si>
  <si>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</si>
  <si>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</si>
  <si>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</si>
  <si>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</si>
  <si>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</si>
  <si>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</si>
  <si>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</si>
  <si>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</si>
  <si>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</si>
  <si>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</si>
  <si>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</si>
  <si>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</si>
  <si>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</si>
  <si>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</si>
  <si>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</si>
  <si>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</si>
  <si>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</si>
  <si>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</si>
  <si>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</si>
  <si>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</si>
  <si>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</si>
  <si>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</si>
  <si>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</si>
  <si>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</si>
  <si>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</si>
  <si>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</si>
  <si>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</si>
  <si>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</si>
  <si>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</si>
  <si>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</si>
  <si>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</si>
  <si>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</si>
  <si>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</si>
  <si>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</si>
  <si>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</si>
  <si>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</si>
  <si>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</si>
  <si>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</si>
  <si>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</si>
  <si>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</si>
  <si>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</si>
  <si>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</si>
  <si>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</si>
  <si>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</si>
  <si>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</si>
  <si>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</si>
  <si>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</si>
  <si>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</si>
  <si>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</si>
  <si>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</si>
  <si>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</si>
  <si>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</si>
  <si>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</si>
  <si>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</si>
  <si>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</si>
  <si>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</si>
  <si>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</si>
  <si>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</si>
  <si>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</si>
  <si>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</si>
  <si>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</si>
  <si>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</si>
  <si>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</si>
  <si>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</si>
  <si>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</si>
  <si>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</si>
  <si>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</si>
  <si>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</si>
  <si>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</si>
  <si>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</si>
  <si>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</si>
  <si>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</si>
  <si>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</si>
  <si>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</si>
  <si>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</si>
  <si>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</si>
  <si>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</si>
  <si>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</si>
  <si>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</si>
  <si>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</si>
  <si>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</si>
  <si>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</si>
  <si>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</si>
  <si>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</si>
  <si>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</si>
  <si>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</si>
  <si>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</si>
  <si>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</si>
  <si>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</si>
  <si>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</si>
  <si>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</si>
  <si>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</si>
  <si>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</si>
  <si>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</si>
  <si>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</si>
  <si>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</si>
  <si>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</si>
  <si>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</si>
  <si>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</si>
  <si>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</si>
  <si>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</si>
  <si>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</si>
  <si>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</si>
  <si>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</si>
  <si>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</si>
  <si>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</si>
  <si>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</si>
  <si>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</si>
  <si>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</si>
  <si>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</si>
  <si>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</si>
  <si>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</si>
  <si>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</si>
  <si>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</si>
  <si>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</si>
  <si>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</si>
  <si>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</si>
  <si>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</si>
  <si>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</si>
  <si>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</si>
  <si>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</si>
  <si>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</si>
  <si>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</si>
  <si>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</si>
  <si>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</si>
  <si>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</si>
  <si>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</si>
  <si>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</si>
  <si>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</si>
  <si>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</si>
  <si>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</si>
  <si>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</si>
  <si>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</si>
  <si>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</si>
  <si>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</si>
  <si>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</si>
  <si>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</si>
  <si>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</si>
  <si>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</si>
  <si>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</si>
  <si>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</si>
  <si>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</si>
  <si>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</si>
  <si>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</si>
  <si>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</si>
  <si>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</si>
  <si>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</si>
  <si>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</si>
  <si>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</si>
  <si>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</si>
  <si>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</si>
  <si>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</si>
  <si>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</si>
  <si>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</si>
  <si>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</si>
  <si>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</si>
  <si>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</si>
  <si>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</si>
  <si>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</si>
  <si>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</si>
  <si>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</si>
  <si>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</si>
  <si>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</si>
  <si>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</si>
  <si>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</si>
  <si>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</si>
  <si>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</si>
  <si>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</si>
  <si>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</si>
  <si>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</si>
  <si>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</si>
  <si>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</si>
  <si>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</si>
  <si>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</si>
  <si>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</si>
  <si>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</si>
  <si>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</si>
  <si>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</si>
  <si>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</si>
  <si>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</si>
  <si>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</si>
  <si>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</si>
  <si>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</si>
  <si>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</si>
  <si>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</si>
  <si>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</si>
  <si>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</si>
  <si>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</si>
  <si>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</si>
  <si>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</si>
  <si>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</si>
  <si>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</si>
  <si>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</si>
  <si>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</si>
  <si>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</si>
  <si>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</si>
  <si>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</si>
  <si>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</si>
  <si>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</si>
  <si>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</si>
  <si>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</si>
  <si>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</si>
  <si>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</si>
  <si>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</si>
  <si>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</si>
  <si>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</si>
  <si>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</si>
  <si>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</si>
  <si>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</si>
  <si>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</si>
  <si>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</si>
  <si>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</si>
  <si>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</si>
  <si>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</si>
  <si>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</si>
  <si>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</si>
  <si>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</si>
  <si>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</si>
  <si>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</si>
  <si>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</si>
  <si>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</si>
  <si>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</si>
  <si>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</si>
  <si>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</si>
  <si>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</si>
  <si>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</si>
  <si>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</si>
  <si>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</si>
  <si>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</si>
  <si>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</si>
  <si>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</si>
  <si>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</si>
  <si>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</si>
  <si>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</si>
  <si>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</si>
  <si>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</si>
  <si>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</si>
  <si>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</si>
  <si>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</si>
  <si>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</si>
  <si>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</si>
  <si>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</si>
  <si>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</si>
  <si>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</si>
  <si>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</si>
  <si>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</si>
  <si>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</si>
  <si>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</si>
  <si>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</si>
  <si>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</si>
  <si>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</si>
  <si>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</si>
  <si>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</si>
  <si>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</si>
  <si>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</si>
  <si>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</si>
  <si>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</si>
  <si>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</si>
  <si>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</si>
  <si>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</si>
  <si>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</si>
  <si>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</si>
  <si>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</si>
  <si>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</si>
  <si>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</si>
  <si>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</si>
  <si>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</si>
  <si>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</si>
  <si>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</si>
  <si>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</si>
  <si>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</si>
  <si>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</si>
  <si>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</si>
  <si>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</si>
  <si>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</si>
  <si>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</si>
  <si>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</si>
  <si>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</si>
  <si>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</si>
  <si>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</si>
  <si>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</si>
  <si>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</si>
  <si>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</si>
  <si>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</si>
  <si>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</si>
  <si>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</si>
  <si>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</si>
  <si>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</si>
  <si>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</si>
  <si>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</si>
  <si>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</si>
  <si>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</si>
  <si>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</si>
  <si>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</si>
  <si>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</si>
  <si>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</si>
  <si>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</si>
  <si>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</si>
  <si>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</si>
  <si>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</si>
  <si>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</si>
  <si>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</si>
  <si>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</si>
  <si>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</si>
  <si>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</si>
  <si>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</si>
  <si>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</si>
  <si>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</si>
  <si>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</si>
  <si>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</si>
  <si>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</si>
  <si>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</si>
  <si>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</si>
  <si>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</si>
  <si>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</si>
  <si>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</si>
  <si>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</si>
  <si>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</si>
  <si>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</si>
  <si>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</si>
  <si>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</si>
  <si>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</si>
  <si>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</si>
  <si>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</si>
  <si>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</si>
  <si>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</si>
  <si>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</si>
  <si>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</si>
  <si>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</si>
  <si>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</si>
  <si>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</si>
  <si>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</si>
  <si>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</si>
  <si>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</si>
  <si>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</si>
  <si>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</si>
  <si>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</si>
  <si>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</si>
  <si>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</si>
  <si>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</si>
  <si>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</si>
  <si>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</si>
  <si>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</si>
  <si>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</si>
  <si>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</si>
  <si>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</si>
  <si>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</si>
  <si>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</si>
  <si>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</si>
  <si>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</si>
  <si>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</si>
  <si>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</si>
  <si>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</si>
  <si>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</si>
  <si>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</si>
  <si>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</si>
  <si>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</si>
  <si>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</si>
  <si>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</si>
  <si>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</si>
  <si>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</si>
  <si>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</si>
  <si>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</si>
  <si>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</si>
  <si>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</si>
  <si>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</si>
  <si>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</si>
  <si>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</si>
  <si>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</si>
  <si>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</si>
  <si>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</si>
  <si>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</si>
  <si>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</si>
  <si>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</si>
  <si>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</si>
  <si>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</si>
  <si>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</si>
  <si>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</si>
  <si>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</si>
  <si>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</si>
  <si>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</si>
  <si>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</si>
  <si>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</si>
  <si>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</si>
  <si>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</si>
  <si>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</si>
  <si>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</si>
  <si>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</si>
  <si>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</si>
  <si>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</si>
  <si>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</si>
  <si>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</si>
  <si>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</si>
  <si>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</si>
  <si>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</si>
  <si>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</si>
  <si>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</si>
  <si>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</si>
  <si>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</si>
  <si>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</si>
  <si>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</si>
  <si>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</si>
  <si>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</si>
  <si>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</si>
  <si>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</si>
  <si>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</si>
  <si>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</si>
  <si>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</si>
  <si>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</si>
  <si>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</si>
  <si>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</si>
  <si>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</si>
  <si>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</si>
  <si>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</si>
  <si>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</si>
  <si>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</si>
  <si>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</si>
  <si>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</si>
  <si>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</si>
  <si>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</si>
  <si>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</si>
  <si>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</si>
  <si>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</si>
  <si>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</si>
  <si>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</si>
  <si>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</si>
  <si>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</si>
  <si>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</si>
  <si>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</si>
  <si>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</si>
  <si>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</si>
  <si>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</si>
  <si>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</si>
  <si>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</si>
  <si>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</si>
  <si>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</si>
  <si>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</si>
  <si>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</si>
  <si>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</si>
  <si>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</si>
  <si>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</si>
  <si>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</si>
  <si>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</si>
  <si>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</si>
  <si>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</si>
  <si>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</si>
  <si>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</si>
  <si>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</si>
  <si>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</si>
  <si>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</si>
  <si>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</si>
  <si>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</si>
  <si>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</si>
  <si>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</si>
  <si>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</si>
  <si>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</si>
  <si>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</si>
  <si>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</si>
  <si>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</si>
  <si>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</si>
  <si>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</si>
  <si>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</si>
  <si>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</si>
  <si>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</si>
  <si>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</si>
  <si>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</si>
  <si>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</si>
  <si>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</si>
  <si>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</si>
  <si>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</si>
  <si>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</si>
  <si>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</si>
  <si>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</si>
  <si>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</si>
  <si>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</si>
  <si>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</si>
  <si>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</si>
  <si>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</si>
  <si>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</si>
  <si>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</si>
  <si>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</si>
  <si>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</si>
  <si>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</si>
  <si>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</si>
  <si>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</si>
  <si>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</si>
  <si>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</si>
  <si>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</si>
  <si>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</si>
  <si>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</si>
  <si>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</si>
  <si>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</si>
  <si>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</si>
  <si>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</si>
  <si>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</si>
  <si>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</si>
  <si>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</si>
  <si>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</si>
  <si>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</si>
  <si>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</si>
  <si>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</si>
  <si>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</si>
  <si>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</si>
  <si>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</si>
  <si>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</si>
  <si>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</si>
  <si>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</si>
  <si>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</si>
  <si>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</si>
  <si>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</si>
  <si>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</si>
  <si>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</si>
  <si>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</si>
  <si>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</si>
  <si>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</si>
  <si>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</si>
  <si>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</si>
  <si>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</si>
  <si>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</si>
  <si>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</si>
  <si>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</si>
  <si>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</si>
  <si>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</si>
  <si>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</si>
  <si>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</si>
  <si>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</si>
  <si>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</si>
  <si>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</si>
  <si>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</si>
  <si>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</si>
  <si>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</si>
  <si>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</si>
  <si>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</si>
  <si>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</si>
  <si>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</si>
  <si>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</si>
  <si>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</si>
  <si>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</si>
  <si>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</si>
  <si>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</si>
  <si>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</si>
  <si>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</si>
  <si>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</si>
  <si>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</si>
  <si>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</si>
  <si>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</si>
  <si>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</si>
  <si>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</si>
  <si>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</si>
  <si>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</si>
  <si>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</si>
  <si>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</si>
  <si>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</si>
  <si>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</si>
  <si>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</si>
  <si>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</si>
  <si>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</si>
  <si>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</si>
  <si>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</si>
  <si>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</si>
  <si>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</si>
  <si>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</si>
  <si>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</si>
  <si>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</si>
  <si>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</si>
  <si>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</si>
  <si>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</si>
  <si>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</si>
  <si>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</si>
  <si>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</si>
  <si>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</si>
  <si>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</si>
  <si>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</si>
  <si>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</si>
  <si>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</si>
  <si>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</si>
  <si>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</si>
  <si>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</si>
  <si>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</si>
  <si>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</si>
  <si>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</si>
  <si>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</si>
  <si>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</si>
  <si>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</si>
  <si>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</si>
  <si>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</si>
  <si>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</si>
  <si>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</si>
  <si>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</si>
  <si>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</si>
  <si>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</si>
  <si>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</si>
  <si>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</si>
  <si>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</si>
  <si>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</si>
  <si>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</si>
  <si>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</si>
  <si>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</si>
  <si>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</si>
  <si>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</si>
  <si>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</si>
  <si>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</si>
  <si>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</si>
  <si>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</si>
  <si>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</si>
  <si>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</si>
  <si>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</si>
  <si>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</si>
  <si>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</si>
  <si>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</si>
  <si>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</si>
  <si>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</si>
  <si>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</si>
  <si>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</si>
  <si>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</si>
  <si>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</si>
  <si>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</si>
  <si>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</si>
  <si>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</si>
  <si>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</si>
  <si>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</si>
  <si>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</si>
  <si>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</si>
  <si>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</si>
  <si>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</si>
  <si>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</si>
  <si>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</si>
  <si>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</si>
  <si>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</si>
  <si>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</si>
  <si>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</si>
  <si>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</si>
  <si>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</si>
  <si>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</si>
  <si>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</si>
  <si>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</si>
  <si>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</si>
  <si>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</si>
  <si>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</si>
  <si>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</si>
  <si>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</si>
  <si>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</si>
  <si>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</si>
  <si>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</si>
  <si>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</si>
  <si>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</si>
  <si>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</si>
  <si>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</si>
  <si>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</si>
  <si>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</si>
  <si>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</si>
  <si>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</si>
  <si>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</si>
  <si>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</si>
  <si>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</si>
  <si>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</si>
  <si>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</si>
  <si>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</si>
  <si>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</si>
  <si>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</si>
  <si>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</si>
  <si>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</si>
  <si>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</si>
  <si>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</si>
  <si>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</si>
  <si>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</si>
  <si>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</si>
  <si>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</si>
  <si>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</si>
  <si>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</si>
  <si>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</si>
  <si>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</si>
  <si>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</si>
  <si>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</si>
  <si>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</si>
  <si>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</si>
  <si>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</si>
  <si>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</si>
  <si>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</si>
  <si>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</si>
  <si>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</si>
  <si>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</si>
  <si>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</si>
  <si>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</si>
  <si>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</si>
  <si>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</si>
  <si>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</si>
  <si>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</si>
  <si>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</si>
  <si>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</si>
  <si>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</si>
  <si>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</si>
  <si>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</si>
  <si>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</si>
  <si>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</si>
  <si>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</si>
  <si>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</si>
  <si>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</si>
  <si>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</si>
  <si>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</si>
  <si>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</si>
  <si>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</si>
  <si>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</si>
  <si>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</si>
  <si>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</si>
  <si>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</si>
  <si>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</si>
  <si>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</si>
  <si>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</si>
  <si>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</si>
  <si>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</si>
  <si>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</si>
  <si>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</si>
  <si>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</si>
  <si>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</si>
  <si>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</si>
  <si>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</si>
  <si>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</si>
  <si>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</si>
  <si>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</si>
  <si>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</si>
  <si>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</si>
  <si>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</si>
  <si>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</si>
  <si>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</si>
  <si>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</si>
  <si>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</si>
  <si>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</si>
  <si>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</si>
  <si>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</si>
  <si>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</si>
  <si>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</si>
  <si>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</si>
  <si>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</si>
  <si>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</si>
  <si>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</si>
  <si>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</si>
  <si>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</si>
  <si>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</si>
  <si>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</si>
  <si>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</si>
  <si>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</si>
  <si>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</si>
  <si>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</si>
  <si>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</si>
  <si>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</si>
  <si>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</si>
  <si>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</si>
  <si>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</si>
  <si>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</si>
  <si>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</si>
  <si>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</si>
  <si>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</si>
  <si>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</si>
  <si>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</si>
  <si>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</si>
  <si>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</si>
  <si>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</si>
  <si>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</si>
  <si>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</si>
  <si>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</si>
  <si>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</si>
  <si>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</si>
  <si>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</si>
  <si>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</si>
  <si>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</si>
  <si>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</si>
  <si>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</si>
  <si>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</si>
  <si>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</si>
  <si>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</si>
  <si>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</si>
  <si>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</si>
  <si>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</si>
  <si>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</si>
  <si>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</si>
  <si>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</si>
  <si>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</si>
  <si>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</si>
  <si>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</si>
  <si>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</si>
  <si>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</si>
  <si>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</si>
  <si>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</si>
  <si>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</si>
  <si>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</si>
  <si>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</si>
  <si>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</si>
  <si>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</si>
  <si>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</si>
  <si>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</si>
  <si>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</si>
  <si>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</si>
  <si>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</si>
  <si>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</si>
  <si>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</si>
  <si>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</si>
  <si>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</si>
  <si>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</si>
  <si>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</si>
  <si>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</si>
  <si>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</si>
  <si>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</si>
  <si>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</si>
  <si>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</si>
  <si>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</si>
  <si>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</si>
  <si>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</si>
  <si>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</si>
  <si>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</si>
  <si>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</si>
  <si>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</si>
  <si>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</si>
  <si>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</si>
  <si>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</si>
  <si>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</si>
  <si>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</si>
  <si>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</si>
  <si>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</si>
  <si>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</si>
  <si>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</si>
  <si>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</si>
  <si>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</si>
  <si>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</si>
  <si>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</si>
  <si>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</si>
  <si>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</si>
  <si>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</si>
  <si>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</si>
  <si>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</si>
  <si>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</si>
  <si>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</si>
  <si>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</si>
  <si>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</si>
  <si>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</si>
  <si>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</si>
  <si>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</si>
  <si>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</si>
  <si>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</si>
  <si>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</si>
  <si>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</si>
  <si>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</si>
  <si>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</si>
  <si>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</si>
  <si>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</si>
  <si>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</si>
  <si>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</si>
  <si>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</si>
  <si>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</si>
  <si>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</si>
  <si>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</si>
  <si>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</si>
  <si>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</si>
  <si>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</si>
  <si>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</si>
  <si>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</si>
  <si>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</si>
  <si>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</si>
  <si>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</si>
  <si>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</si>
  <si>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</si>
  <si>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</si>
  <si>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</si>
  <si>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</si>
  <si>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</si>
  <si>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</si>
  <si>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</si>
  <si>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</si>
  <si>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</si>
  <si>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</si>
  <si>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</si>
  <si>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</si>
  <si>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</si>
  <si>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</si>
  <si>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</si>
  <si>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</si>
  <si>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</si>
  <si>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</si>
  <si>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</si>
  <si>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</si>
  <si>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</si>
  <si>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</si>
  <si>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</si>
  <si>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</si>
  <si>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</si>
  <si>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</si>
  <si>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</si>
  <si>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</si>
  <si>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</si>
  <si>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</si>
  <si>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</si>
  <si>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</si>
  <si>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</si>
  <si>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</si>
  <si>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</si>
  <si>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</si>
  <si>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</si>
  <si>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</si>
  <si>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</si>
  <si>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</si>
  <si>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</si>
  <si>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</si>
  <si>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</si>
  <si>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</si>
  <si>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</si>
  <si>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</si>
  <si>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</si>
  <si>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</si>
  <si>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</si>
  <si>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</si>
  <si>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</si>
  <si>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</si>
  <si>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</si>
  <si>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</si>
  <si>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</si>
  <si>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</si>
  <si>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</si>
  <si>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</si>
  <si>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</si>
  <si>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</si>
  <si>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</si>
  <si>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</si>
  <si>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</si>
  <si>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</si>
  <si>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</si>
  <si>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</si>
  <si>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</si>
  <si>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</si>
  <si>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</si>
  <si>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</si>
  <si>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</si>
  <si>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</si>
  <si>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</si>
  <si>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</si>
  <si>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</si>
  <si>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</si>
  <si>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</si>
  <si>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</si>
  <si>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</si>
  <si>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</si>
  <si>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</si>
  <si>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</si>
  <si>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</si>
  <si>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</si>
  <si>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</si>
  <si>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</si>
  <si>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</si>
  <si>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</si>
  <si>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</si>
  <si>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</si>
  <si>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</si>
  <si>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</si>
  <si>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</si>
  <si>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</si>
  <si>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</si>
  <si>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</si>
  <si>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</si>
  <si>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</si>
  <si>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</si>
  <si>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</si>
  <si>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</si>
  <si>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</si>
  <si>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</si>
  <si>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</si>
  <si>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</si>
  <si>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</si>
  <si>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</si>
  <si>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</si>
  <si>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</si>
  <si>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</si>
  <si>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</si>
  <si>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</si>
  <si>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</si>
  <si>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</si>
  <si>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</si>
  <si>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</si>
  <si>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</si>
  <si>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</si>
  <si>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</si>
  <si>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</si>
  <si>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</si>
  <si>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</si>
  <si>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</si>
  <si>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</si>
  <si>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</si>
  <si>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</si>
  <si>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</si>
  <si>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</si>
  <si>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</si>
  <si>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</si>
  <si>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</si>
  <si>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</si>
  <si>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</si>
  <si>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</si>
  <si>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</si>
  <si>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</si>
  <si>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</si>
  <si>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</si>
  <si>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</si>
  <si>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</si>
  <si>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</si>
  <si>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</si>
  <si>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</si>
  <si>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</si>
  <si>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</si>
  <si>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</si>
  <si>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</si>
  <si>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</si>
  <si>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</si>
  <si>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</si>
  <si>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</si>
  <si>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</si>
  <si>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</si>
  <si>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</si>
  <si>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</si>
  <si>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</si>
  <si>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</si>
  <si>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</si>
  <si>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</si>
  <si>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</si>
  <si>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</si>
  <si>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</si>
  <si>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</si>
  <si>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</si>
  <si>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</si>
  <si>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</si>
  <si>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</si>
  <si>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</si>
  <si>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</si>
  <si>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</si>
  <si>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</si>
  <si>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</si>
  <si>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</si>
  <si>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</si>
  <si>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</si>
  <si>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</si>
  <si>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</si>
  <si>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</si>
  <si>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</si>
  <si>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</si>
  <si>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</si>
  <si>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</si>
  <si>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</si>
  <si>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</si>
  <si>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</si>
  <si>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</si>
  <si>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</si>
  <si>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</si>
  <si>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</si>
  <si>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</si>
  <si>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</si>
  <si>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</si>
  <si>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</si>
  <si>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</si>
  <si>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</si>
  <si>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</si>
  <si>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</si>
  <si>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</si>
  <si>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</si>
  <si>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</si>
  <si>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</si>
  <si>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</si>
  <si>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</si>
  <si>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</si>
  <si>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</si>
  <si>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</si>
  <si>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</si>
  <si>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</si>
  <si>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</si>
  <si>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</si>
  <si>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</si>
  <si>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</si>
  <si>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</si>
  <si>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</si>
  <si>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</si>
  <si>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</si>
  <si>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</si>
  <si>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</si>
  <si>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</si>
  <si>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</si>
  <si>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</si>
  <si>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</si>
  <si>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</si>
  <si>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</si>
  <si>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</si>
  <si>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</si>
  <si>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</si>
  <si>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</si>
  <si>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</si>
  <si>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</si>
  <si>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</si>
  <si>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</si>
  <si>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</si>
  <si>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</si>
  <si>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</si>
  <si>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</si>
  <si>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</si>
  <si>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</si>
  <si>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</si>
  <si>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</si>
  <si>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</si>
  <si>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</si>
  <si>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</si>
  <si>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</si>
  <si>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</si>
  <si>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</si>
  <si>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</si>
  <si>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</si>
  <si>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</si>
  <si>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</si>
  <si>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</si>
  <si>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</si>
  <si>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</si>
  <si>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</si>
  <si>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</si>
  <si>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</si>
  <si>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</si>
  <si>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</si>
  <si>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</si>
  <si>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</si>
  <si>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</si>
  <si>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</si>
  <si>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</si>
  <si>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</si>
  <si>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</si>
  <si>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</si>
  <si>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</si>
  <si>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</si>
  <si>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</si>
  <si>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</si>
  <si>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</si>
  <si>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</si>
  <si>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</si>
  <si>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</si>
  <si>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</si>
  <si>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</si>
  <si>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</si>
  <si>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</si>
  <si>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</si>
  <si>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</si>
  <si>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</si>
  <si>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</si>
  <si>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</si>
  <si>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</si>
  <si>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</si>
  <si>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</si>
  <si>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</si>
  <si>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</si>
  <si>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</si>
  <si>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</si>
  <si>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</si>
  <si>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</si>
  <si>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</si>
  <si>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</si>
  <si>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</si>
  <si>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</si>
  <si>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</si>
  <si>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</si>
  <si>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</si>
  <si>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</si>
  <si>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</si>
  <si>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</si>
  <si>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</si>
  <si>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</si>
  <si>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</si>
  <si>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</si>
  <si>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</si>
  <si>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</si>
  <si>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</si>
  <si>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</si>
  <si>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</si>
  <si>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</si>
  <si>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</si>
  <si>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</si>
  <si>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</si>
  <si>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</si>
  <si>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</si>
  <si>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</si>
  <si>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</si>
  <si>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</si>
  <si>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</si>
  <si>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</si>
  <si>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</si>
  <si>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</si>
  <si>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</si>
  <si>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</si>
  <si>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</si>
  <si>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</si>
  <si>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</si>
  <si>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</si>
  <si>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</si>
  <si>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</si>
  <si>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</si>
  <si>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</si>
  <si>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</si>
  <si>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</si>
  <si>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</si>
  <si>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</si>
  <si>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</si>
  <si>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</si>
  <si>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</si>
  <si>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</si>
  <si>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</si>
  <si>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</si>
  <si>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</si>
  <si>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</si>
  <si>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</si>
  <si>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</si>
  <si>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</si>
  <si>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</si>
  <si>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</si>
  <si>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</si>
  <si>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</si>
  <si>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</si>
  <si>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</si>
  <si>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</si>
  <si>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</si>
  <si>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</si>
  <si>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</si>
  <si>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</si>
  <si>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</si>
  <si>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</si>
  <si>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</si>
  <si>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</si>
  <si>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</si>
  <si>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</si>
  <si>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</si>
  <si>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</si>
  <si>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</si>
  <si>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</si>
  <si>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</si>
  <si>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</si>
  <si>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</si>
  <si>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</si>
  <si>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</si>
  <si>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</si>
  <si>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</si>
  <si>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</si>
  <si>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</si>
  <si>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</si>
  <si>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</si>
  <si>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</si>
  <si>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</si>
  <si>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</si>
  <si>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</si>
  <si>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</si>
  <si>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</si>
  <si>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</si>
  <si>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</si>
  <si>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</si>
  <si>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</si>
  <si>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</si>
  <si>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</si>
  <si>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</si>
  <si>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</si>
  <si>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</si>
  <si>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</si>
  <si>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</si>
  <si>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</si>
  <si>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</si>
  <si>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</si>
  <si>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</si>
  <si>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</si>
  <si>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</si>
  <si>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</si>
  <si>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</si>
  <si>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</si>
  <si>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</si>
  <si>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</si>
  <si>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</si>
  <si>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</si>
  <si>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</si>
  <si>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</si>
  <si>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</si>
  <si>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</si>
  <si>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</si>
  <si>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</si>
  <si>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</si>
  <si>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</si>
  <si>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</si>
  <si>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</si>
  <si>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</si>
  <si>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</si>
  <si>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</si>
  <si>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</si>
  <si>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</si>
  <si>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</si>
  <si>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</si>
  <si>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</si>
  <si>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</si>
  <si>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</si>
  <si>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</si>
  <si>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</si>
  <si>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</si>
  <si>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</si>
  <si>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</si>
  <si>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</si>
  <si>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</si>
  <si>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</si>
  <si>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</si>
  <si>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</si>
  <si>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</si>
  <si>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</si>
  <si>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</si>
  <si>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</si>
  <si>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</si>
  <si>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</si>
  <si>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</si>
  <si>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</si>
  <si>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</si>
  <si>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</si>
  <si>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</si>
  <si>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</si>
  <si>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</si>
  <si>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</si>
  <si>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</si>
  <si>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</si>
  <si>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</si>
  <si>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</si>
  <si>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</si>
  <si>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</si>
  <si>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</si>
  <si>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</si>
  <si>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</si>
  <si>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</si>
  <si>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</si>
  <si>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</si>
  <si>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</si>
  <si>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</si>
  <si>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</si>
  <si>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</si>
  <si>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</si>
  <si>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</si>
  <si>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</si>
  <si>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</si>
  <si>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</si>
  <si>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</si>
  <si>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</si>
  <si>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</si>
  <si>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</si>
  <si>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</si>
  <si>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</si>
  <si>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</si>
  <si>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</si>
  <si>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</si>
  <si>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</si>
  <si>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</si>
  <si>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</si>
  <si>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</si>
  <si>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</si>
  <si>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</si>
  <si>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</si>
  <si>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</si>
  <si>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</si>
  <si>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</si>
  <si>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</si>
  <si>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</si>
  <si>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</si>
  <si>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</si>
  <si>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</si>
  <si>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</si>
  <si>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</si>
  <si>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</si>
  <si>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</si>
  <si>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</si>
  <si>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</si>
  <si>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</si>
  <si>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</si>
  <si>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</si>
  <si>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</si>
  <si>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</si>
  <si>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</si>
  <si>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</si>
  <si>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</si>
  <si>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</si>
  <si>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</si>
  <si>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</si>
  <si>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</si>
  <si>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</si>
  <si>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</si>
  <si>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</si>
  <si>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</si>
  <si>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</si>
  <si>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</si>
  <si>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</si>
  <si>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</si>
  <si>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</si>
  <si>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</si>
  <si>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</si>
  <si>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</si>
  <si>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</si>
  <si>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</si>
  <si>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</si>
  <si>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</si>
  <si>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</si>
  <si>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</si>
  <si>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</si>
  <si>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</si>
  <si>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</si>
  <si>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</si>
  <si>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</si>
  <si>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</si>
  <si>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</si>
  <si>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</si>
  <si>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</si>
  <si>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</si>
  <si>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</si>
  <si>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</si>
  <si>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</si>
  <si>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</si>
  <si>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</si>
  <si>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</si>
  <si>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</si>
  <si>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</si>
  <si>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</si>
  <si>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</si>
  <si>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</si>
  <si>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</si>
  <si>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</si>
  <si>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</si>
  <si>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</si>
  <si>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</si>
  <si>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</si>
  <si>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</si>
  <si>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</si>
  <si>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</si>
  <si>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</si>
  <si>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</si>
  <si>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</si>
  <si>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</si>
  <si>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</si>
  <si>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</si>
  <si>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</si>
  <si>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</si>
  <si>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</si>
  <si>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</si>
  <si>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</si>
  <si>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</si>
  <si>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</si>
  <si>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</si>
  <si>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</si>
  <si>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</si>
  <si>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</si>
  <si>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</si>
  <si>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</si>
  <si>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</si>
  <si>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</si>
  <si>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</si>
  <si>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</si>
  <si>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</si>
  <si>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</si>
  <si>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</si>
  <si>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</si>
  <si>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</si>
  <si>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</si>
  <si>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</si>
  <si>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</si>
  <si>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</si>
  <si>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</si>
  <si>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</si>
  <si>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</si>
  <si>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</si>
  <si>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</si>
  <si>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</si>
  <si>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</si>
  <si>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</si>
  <si>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</si>
  <si>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</si>
  <si>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</si>
  <si>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</si>
  <si>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</si>
  <si>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</si>
  <si>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</si>
  <si>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</si>
  <si>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</si>
  <si>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</si>
  <si>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</si>
  <si>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</si>
  <si>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</si>
  <si>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</si>
  <si>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</si>
  <si>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</si>
  <si>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</si>
  <si>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</si>
  <si>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</si>
  <si>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</si>
  <si>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</si>
  <si>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</si>
  <si>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</si>
  <si>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</si>
  <si>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</si>
  <si>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</si>
  <si>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</si>
  <si>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</si>
  <si>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</si>
  <si>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</si>
  <si>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</si>
  <si>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</si>
  <si>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</si>
  <si>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</si>
  <si>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</si>
  <si>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</si>
  <si>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</si>
  <si>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</si>
  <si>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</si>
  <si>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</si>
  <si>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</si>
  <si>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</si>
  <si>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</si>
  <si>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</si>
  <si>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</si>
  <si>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</si>
  <si>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</si>
  <si>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</si>
  <si>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</si>
  <si>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</si>
  <si>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</si>
  <si>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</si>
  <si>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</si>
  <si>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</si>
  <si>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</si>
  <si>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</si>
  <si>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</si>
  <si>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</si>
  <si>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</si>
  <si>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</si>
  <si>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</si>
  <si>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</si>
  <si>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</si>
  <si>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</si>
  <si>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</si>
  <si>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</si>
  <si>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</si>
  <si>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</si>
  <si>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</si>
  <si>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</si>
  <si>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</si>
  <si>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</si>
  <si>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</si>
  <si>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</si>
  <si>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</si>
  <si>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</si>
  <si>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</si>
  <si>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</si>
  <si>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</si>
  <si>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</si>
  <si>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</si>
  <si>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</si>
  <si>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</si>
  <si>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</si>
  <si>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</si>
  <si>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</si>
  <si>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</si>
  <si>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</si>
  <si>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</si>
  <si>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</si>
  <si>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</si>
  <si>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</si>
  <si>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</si>
  <si>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</si>
  <si>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</si>
  <si>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</si>
  <si>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</si>
  <si>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</si>
  <si>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</si>
  <si>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</si>
  <si>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</si>
  <si>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</si>
  <si>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</si>
  <si>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</si>
  <si>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</si>
  <si>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</si>
  <si>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</si>
  <si>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</si>
  <si>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</si>
  <si>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</si>
  <si>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</si>
  <si>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</si>
  <si>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</si>
  <si>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</si>
  <si>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</si>
  <si>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</si>
  <si>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</si>
  <si>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</si>
  <si>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</si>
  <si>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</si>
  <si>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</si>
  <si>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</si>
  <si>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</si>
  <si>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</si>
  <si>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</si>
  <si>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</si>
  <si>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</si>
  <si>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</si>
  <si>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</si>
  <si>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</si>
  <si>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</si>
  <si>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</si>
  <si>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</si>
  <si>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</si>
  <si>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</si>
  <si>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</si>
  <si>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</si>
  <si>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</si>
  <si>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</si>
  <si>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</si>
  <si>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</si>
  <si>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</si>
  <si>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</si>
  <si>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</si>
  <si>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</si>
  <si>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</si>
  <si>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</si>
  <si>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</si>
  <si>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</si>
  <si>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</si>
  <si>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</si>
  <si>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</si>
  <si>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</si>
  <si>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</si>
  <si>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</si>
  <si>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</si>
  <si>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</si>
  <si>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</si>
  <si>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</si>
  <si>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</si>
  <si>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</si>
  <si>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</si>
  <si>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</si>
  <si>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</si>
  <si>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</si>
  <si>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</si>
  <si>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</si>
  <si>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</si>
  <si>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</si>
  <si>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</si>
  <si>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</si>
  <si>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</si>
  <si>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</si>
  <si>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</si>
  <si>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</si>
  <si>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</si>
  <si>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</si>
  <si>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</si>
  <si>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</si>
  <si>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</si>
  <si>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</si>
  <si>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</si>
  <si>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</si>
  <si>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</si>
  <si>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</si>
  <si>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</si>
  <si>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</si>
  <si>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</si>
  <si>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</si>
  <si>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</si>
  <si>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</si>
  <si>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</si>
  <si>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</si>
  <si>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</si>
  <si>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</si>
  <si>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</si>
  <si>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</si>
  <si>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</si>
  <si>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</si>
  <si>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</si>
  <si>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</si>
  <si>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</si>
  <si>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</si>
  <si>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</si>
  <si>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</si>
  <si>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</si>
  <si>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</si>
  <si>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</si>
  <si>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</si>
  <si>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</si>
  <si>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</si>
  <si>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</si>
  <si>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</si>
  <si>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</si>
  <si>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</si>
  <si>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</si>
  <si>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</si>
  <si>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</si>
  <si>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</si>
  <si>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</si>
  <si>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</si>
  <si>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</si>
  <si>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</si>
  <si>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</si>
  <si>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</si>
  <si>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</si>
  <si>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</si>
  <si>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</si>
  <si>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</si>
  <si>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</si>
  <si>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</si>
  <si>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</si>
  <si>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</si>
  <si>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</si>
  <si>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</si>
  <si>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</si>
  <si>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</si>
  <si>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</si>
  <si>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</si>
  <si>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</si>
  <si>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</si>
  <si>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</si>
  <si>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</si>
  <si>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</si>
  <si>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</si>
  <si>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</si>
  <si>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</si>
  <si>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</si>
  <si>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</si>
  <si>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</si>
  <si>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</si>
  <si>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</si>
  <si>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</si>
  <si>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</si>
  <si>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</si>
  <si>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</si>
  <si>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</si>
  <si>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</si>
  <si>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</si>
  <si>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</si>
  <si>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</si>
  <si>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</si>
  <si>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</si>
  <si>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</si>
  <si>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</si>
  <si>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</si>
  <si>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</si>
  <si>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</si>
  <si>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</si>
  <si>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</si>
  <si>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</si>
  <si>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</si>
  <si>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</si>
  <si>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</si>
  <si>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</si>
  <si>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</si>
  <si>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</si>
  <si>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</si>
  <si>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</si>
  <si>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</si>
  <si>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</si>
  <si>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</si>
  <si>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</si>
  <si>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</si>
  <si>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</si>
  <si>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</si>
  <si>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</si>
  <si>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</si>
  <si>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</si>
  <si>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</si>
  <si>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</si>
  <si>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</si>
  <si>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</si>
  <si>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</si>
  <si>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</si>
  <si>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</si>
  <si>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</si>
  <si>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</si>
  <si>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</si>
  <si>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</si>
  <si>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</si>
  <si>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</si>
  <si>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</si>
  <si>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</si>
  <si>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</si>
  <si>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</si>
  <si>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</si>
  <si>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</si>
  <si>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</si>
  <si>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</si>
  <si>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</si>
  <si>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</si>
  <si>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</si>
  <si>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</si>
  <si>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</si>
  <si>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</si>
  <si>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</si>
  <si>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</si>
  <si>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</si>
  <si>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</si>
  <si>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</si>
  <si>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</si>
  <si>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</si>
  <si>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</si>
  <si>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</si>
  <si>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</si>
  <si>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</si>
  <si>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</si>
  <si>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</si>
  <si>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</si>
  <si>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</si>
  <si>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</si>
  <si>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</si>
  <si>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</si>
  <si>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</si>
  <si>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</si>
  <si>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</si>
  <si>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</si>
  <si>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</si>
  <si>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</si>
  <si>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</si>
  <si>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</si>
  <si>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</si>
  <si>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</si>
  <si>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</si>
  <si>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</si>
  <si>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</si>
  <si>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</si>
  <si>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</si>
  <si>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</si>
  <si>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</si>
  <si>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</si>
  <si>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</si>
  <si>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</si>
  <si>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</si>
  <si>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</si>
  <si>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</si>
  <si>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</si>
  <si>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</si>
  <si>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</si>
  <si>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</si>
  <si>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</si>
  <si>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</si>
  <si>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</si>
  <si>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</si>
  <si>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</si>
  <si>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</si>
  <si>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</si>
  <si>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</si>
  <si>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</si>
  <si>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</si>
  <si>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</si>
  <si>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</si>
  <si>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</si>
  <si>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</si>
  <si>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</si>
  <si>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</si>
  <si>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</si>
  <si>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</si>
  <si>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</si>
  <si>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</si>
  <si>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</si>
  <si>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</si>
  <si>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</si>
  <si>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</si>
  <si>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</si>
  <si>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</si>
  <si>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</si>
  <si>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</si>
  <si>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</si>
  <si>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</si>
  <si>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</si>
  <si>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</si>
  <si>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</si>
  <si>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</si>
  <si>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</si>
  <si>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</si>
  <si>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</si>
  <si>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</si>
  <si>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</si>
  <si>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</si>
  <si>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</si>
  <si>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</si>
  <si>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</si>
  <si>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</si>
  <si>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</si>
  <si>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</si>
  <si>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</si>
  <si>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</si>
  <si>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</si>
  <si>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</si>
  <si>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</si>
  <si>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</si>
  <si>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</si>
  <si>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</si>
  <si>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</si>
  <si>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</si>
  <si>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</si>
  <si>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</si>
  <si>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</si>
  <si>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</si>
  <si>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</si>
  <si>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</si>
  <si>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</si>
  <si>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</si>
  <si>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</si>
  <si>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</si>
  <si>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</si>
  <si>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</si>
  <si>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</si>
  <si>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</si>
  <si>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</si>
  <si>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</si>
  <si>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</si>
  <si>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</si>
  <si>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</si>
  <si>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</si>
  <si>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</si>
  <si>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</si>
  <si>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</si>
  <si>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</si>
  <si>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</si>
  <si>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</si>
  <si>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</si>
  <si>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</si>
  <si>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</si>
  <si>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</si>
  <si>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</si>
  <si>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</si>
  <si>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</si>
  <si>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</si>
  <si>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</si>
  <si>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</si>
  <si>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</si>
  <si>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</si>
  <si>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</si>
  <si>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</si>
  <si>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</si>
  <si>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</si>
  <si>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</si>
  <si>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</si>
  <si>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</si>
  <si>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</si>
  <si>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</si>
  <si>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</si>
  <si>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</si>
  <si>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</si>
  <si>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</si>
  <si>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</si>
  <si>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</si>
  <si>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</si>
  <si>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</si>
  <si>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</si>
  <si>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</si>
  <si>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</si>
  <si>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</si>
  <si>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</si>
  <si>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</si>
  <si>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</si>
  <si>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</si>
  <si>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</si>
  <si>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</si>
  <si>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</si>
  <si>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</si>
  <si>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</si>
  <si>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</si>
  <si>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</si>
  <si>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</si>
  <si>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</si>
  <si>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</si>
  <si>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</si>
  <si>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</si>
  <si>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</si>
  <si>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</si>
  <si>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</si>
  <si>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</si>
  <si>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</si>
  <si>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</si>
  <si>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</si>
  <si>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</si>
  <si>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</si>
  <si>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</si>
  <si>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</si>
  <si>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</si>
  <si>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</si>
  <si>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</si>
  <si>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</si>
  <si>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</si>
  <si>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</si>
  <si>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</si>
  <si>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</si>
  <si>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</si>
  <si>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</si>
  <si>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</si>
  <si>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</si>
  <si>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</si>
  <si>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</si>
  <si>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</si>
  <si>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</si>
  <si>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</si>
  <si>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</si>
  <si>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</si>
  <si>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</si>
  <si>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</si>
  <si>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</si>
  <si>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</si>
  <si>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</si>
  <si>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</si>
  <si>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</si>
  <si>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</si>
  <si>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</si>
  <si>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</si>
  <si>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</si>
  <si>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</si>
  <si>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</si>
  <si>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</si>
  <si>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</si>
  <si>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</si>
  <si>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</si>
  <si>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</si>
  <si>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</si>
  <si>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</si>
  <si>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</si>
  <si>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</si>
  <si>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</si>
  <si>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</si>
  <si>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</si>
  <si>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</si>
  <si>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</si>
  <si>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</si>
  <si>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</si>
  <si>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</si>
  <si>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</si>
  <si>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</si>
  <si>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</si>
  <si>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</si>
  <si>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</si>
  <si>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</si>
  <si>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</si>
  <si>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</si>
  <si>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</si>
  <si>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</si>
  <si>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</si>
  <si>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</si>
  <si>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</si>
  <si>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</si>
  <si>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</si>
  <si>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</si>
  <si>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</si>
  <si>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</si>
  <si>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</si>
  <si>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</si>
  <si>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</si>
  <si>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</si>
  <si>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</si>
  <si>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</si>
  <si>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</si>
  <si>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</si>
  <si>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</si>
  <si>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</si>
  <si>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</si>
  <si>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</si>
  <si>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</si>
  <si>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</si>
  <si>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</si>
  <si>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</si>
  <si>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</si>
  <si>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</si>
  <si>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</si>
  <si>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</si>
  <si>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</si>
  <si>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</si>
  <si>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</si>
  <si>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</si>
  <si>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</si>
  <si>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</si>
  <si>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</si>
  <si>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</si>
  <si>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</si>
  <si>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</si>
  <si>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</si>
  <si>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</si>
  <si>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</si>
  <si>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</si>
  <si>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</si>
  <si>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</si>
  <si>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</si>
  <si>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</si>
  <si>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</si>
  <si>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</si>
  <si>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</si>
  <si>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</si>
  <si>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</si>
  <si>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</si>
  <si>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</si>
  <si>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</si>
  <si>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</si>
  <si>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</si>
  <si>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</si>
  <si>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</si>
  <si>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</si>
  <si>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</si>
  <si>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</si>
  <si>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</si>
  <si>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</si>
  <si>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</si>
  <si>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</si>
  <si>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</si>
  <si>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</si>
  <si>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</si>
  <si>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</si>
  <si>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</si>
  <si>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</si>
  <si>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</si>
  <si>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</si>
  <si>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</si>
  <si>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</si>
  <si>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</si>
  <si>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</si>
  <si>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</si>
  <si>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</si>
  <si>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</si>
  <si>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</si>
  <si>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</si>
  <si>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</si>
  <si>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</si>
  <si>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</si>
  <si>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</si>
  <si>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</si>
  <si>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</si>
  <si>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</si>
  <si>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</si>
  <si>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</si>
  <si>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</si>
  <si>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</si>
  <si>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</si>
  <si>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</si>
  <si>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</si>
  <si>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</si>
  <si>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</si>
  <si>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</si>
  <si>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</si>
  <si>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</si>
  <si>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</si>
  <si>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</si>
  <si>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</si>
  <si>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</si>
  <si>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</si>
  <si>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</si>
  <si>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</si>
  <si>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</si>
  <si>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</si>
  <si>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</si>
  <si>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</si>
  <si>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</si>
  <si>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</si>
  <si>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</si>
  <si>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</si>
  <si>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</si>
  <si>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</si>
  <si>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</si>
  <si>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</si>
  <si>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</si>
  <si>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</si>
  <si>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</si>
  <si>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</si>
  <si>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</si>
  <si>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</si>
  <si>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</si>
  <si>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</si>
  <si>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</si>
  <si>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</si>
  <si>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</si>
  <si>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</si>
  <si>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</si>
  <si>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</si>
  <si>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</si>
  <si>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</si>
  <si>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</si>
  <si>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</si>
  <si>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</si>
  <si>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</si>
  <si>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</si>
  <si>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</si>
  <si>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</si>
  <si>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</si>
  <si>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</si>
  <si>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</si>
  <si>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</si>
  <si>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</si>
  <si>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</si>
  <si>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</si>
  <si>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</si>
  <si>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</si>
  <si>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</si>
  <si>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</si>
  <si>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</si>
  <si>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</si>
  <si>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</si>
  <si>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</si>
  <si>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</si>
  <si>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</si>
  <si>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</si>
  <si>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</si>
  <si>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</si>
  <si>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</si>
  <si>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</si>
  <si>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</si>
  <si>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</si>
  <si>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</si>
  <si>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</si>
  <si>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</si>
  <si>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</si>
  <si>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</si>
  <si>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</si>
  <si>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</si>
  <si>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</si>
  <si>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</si>
  <si>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</si>
  <si>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</si>
  <si>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</si>
  <si>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</si>
  <si>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</si>
  <si>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</si>
  <si>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</si>
  <si>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</si>
  <si>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</si>
  <si>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</si>
  <si>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</si>
  <si>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</si>
  <si>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</si>
  <si>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</si>
  <si>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</si>
  <si>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</si>
  <si>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</si>
  <si>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</si>
  <si>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</si>
  <si>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</si>
  <si>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</si>
  <si>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</si>
  <si>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</si>
  <si>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</si>
  <si>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</si>
  <si>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</si>
  <si>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</si>
  <si>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</si>
  <si>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</si>
  <si>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</si>
  <si>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</si>
  <si>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</si>
  <si>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</si>
  <si>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</si>
  <si>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</si>
  <si>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</si>
  <si>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</si>
  <si>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</si>
  <si>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</si>
  <si>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</si>
  <si>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</si>
  <si>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</si>
  <si>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</si>
  <si>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</si>
  <si>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</si>
  <si>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</si>
  <si>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</si>
  <si>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</si>
  <si>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</si>
  <si>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</si>
  <si>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</si>
  <si>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</si>
  <si>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</si>
  <si>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</si>
  <si>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</si>
  <si>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</si>
  <si>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</si>
  <si>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</si>
  <si>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</si>
  <si>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</si>
  <si>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</si>
  <si>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</si>
  <si>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</si>
  <si>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</si>
  <si>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</si>
  <si>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</si>
  <si>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</si>
  <si>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</si>
  <si>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</si>
  <si>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</si>
  <si>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</si>
  <si>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</si>
  <si>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</si>
  <si>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</si>
  <si>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</si>
  <si>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</si>
  <si>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</si>
  <si>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</si>
  <si>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</si>
  <si>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</si>
  <si>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</si>
  <si>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</si>
  <si>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</si>
  <si>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</si>
  <si>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</si>
  <si>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</si>
  <si>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</si>
  <si>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</si>
  <si>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</si>
  <si>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</si>
  <si>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</si>
  <si>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</si>
  <si>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</si>
  <si>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</si>
  <si>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</si>
  <si>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</si>
  <si>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</si>
  <si>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</si>
  <si>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</si>
  <si>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</si>
  <si>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</si>
  <si>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</si>
  <si>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</si>
  <si>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</si>
  <si>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</si>
  <si>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</si>
  <si>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</si>
  <si>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</si>
  <si>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</si>
  <si>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</si>
  <si>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</si>
  <si>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</si>
  <si>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</si>
  <si>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</si>
  <si>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</si>
  <si>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</si>
  <si>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</si>
  <si>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</si>
  <si>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</si>
  <si>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</si>
  <si>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</si>
  <si>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</si>
  <si>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</si>
  <si>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</si>
  <si>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</si>
  <si>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</si>
  <si>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</si>
  <si>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</si>
  <si>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</si>
  <si>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</si>
  <si>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</si>
  <si>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</si>
  <si>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</si>
  <si>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</si>
  <si>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</si>
  <si>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</si>
  <si>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</si>
  <si>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</si>
  <si>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</si>
  <si>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</si>
  <si>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</si>
  <si>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</si>
  <si>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</si>
  <si>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</si>
  <si>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</si>
  <si>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</si>
  <si>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</si>
  <si>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</si>
  <si>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</si>
  <si>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</si>
  <si>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</si>
  <si>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</si>
  <si>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</si>
  <si>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</si>
  <si>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</si>
  <si>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</si>
  <si>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</si>
  <si>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</si>
  <si>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</si>
  <si>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</si>
  <si>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</si>
  <si>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</si>
  <si>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</si>
  <si>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</si>
  <si>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</si>
  <si>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</si>
  <si>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</si>
  <si>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</si>
  <si>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</si>
  <si>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</si>
  <si>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</si>
  <si>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</si>
  <si>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</si>
  <si>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</si>
  <si>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</si>
  <si>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</si>
  <si>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</si>
  <si>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</si>
  <si>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</si>
  <si>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</si>
  <si>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</si>
  <si>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</si>
  <si>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</si>
  <si>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</si>
  <si>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</si>
  <si>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</si>
  <si>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</si>
  <si>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</si>
  <si>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</si>
  <si>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</si>
  <si>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</si>
  <si>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</si>
  <si>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</si>
  <si>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</si>
  <si>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</si>
  <si>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</si>
  <si>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</si>
  <si>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</si>
  <si>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</si>
  <si>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</si>
  <si>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</si>
  <si>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</si>
  <si>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</si>
  <si>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</si>
  <si>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</si>
  <si>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</si>
  <si>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</si>
  <si>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</si>
  <si>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</si>
  <si>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</si>
  <si>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</si>
  <si>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</si>
  <si>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</si>
  <si>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</si>
  <si>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</si>
  <si>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</si>
  <si>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</si>
  <si>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</si>
  <si>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</si>
  <si>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</si>
  <si>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</si>
  <si>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</si>
  <si>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</si>
  <si>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</si>
  <si>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</si>
  <si>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</si>
  <si>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</si>
  <si>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</si>
  <si>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</si>
  <si>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</si>
  <si>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</si>
  <si>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</si>
  <si>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</si>
  <si>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</si>
  <si>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</si>
  <si>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</si>
  <si>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</si>
  <si>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</si>
  <si>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</si>
  <si>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</si>
  <si>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</si>
  <si>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</si>
  <si>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</si>
  <si>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</si>
  <si>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</si>
  <si>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</si>
  <si>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</si>
  <si>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</si>
  <si>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</si>
  <si>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</si>
  <si>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</si>
  <si>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</si>
  <si>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</si>
  <si>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</si>
  <si>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</si>
  <si>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</si>
  <si>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</si>
  <si>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</si>
  <si>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</si>
  <si>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</si>
  <si>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</si>
  <si>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</si>
  <si>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</si>
  <si>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</si>
  <si>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</si>
  <si>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</si>
  <si>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</si>
  <si>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</si>
  <si>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</si>
  <si>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</si>
  <si>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</si>
  <si>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</si>
  <si>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</si>
  <si>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</si>
  <si>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</si>
  <si>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</si>
  <si>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</si>
  <si>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</si>
  <si>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</si>
  <si>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</si>
  <si>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</si>
  <si>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</si>
  <si>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</si>
  <si>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</si>
  <si>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</si>
  <si>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</si>
  <si>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</si>
  <si>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</si>
  <si>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</si>
  <si>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</si>
  <si>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</si>
  <si>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</si>
  <si>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</si>
  <si>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</si>
  <si>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</si>
  <si>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</si>
  <si>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</si>
  <si>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</si>
  <si>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</si>
  <si>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</si>
  <si>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</si>
  <si>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</si>
  <si>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</si>
  <si>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</si>
  <si>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</si>
  <si>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</si>
  <si>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</si>
  <si>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</si>
  <si>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</si>
  <si>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</si>
  <si>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</si>
  <si>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</si>
  <si>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</si>
  <si>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</si>
  <si>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</si>
  <si>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</si>
  <si>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</si>
  <si>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</si>
  <si>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</si>
  <si>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</si>
  <si>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</si>
  <si>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</si>
  <si>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</si>
  <si>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</si>
  <si>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</si>
  <si>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</si>
  <si>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</si>
  <si>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</si>
  <si>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</si>
  <si>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</si>
  <si>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</si>
  <si>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</si>
  <si>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</si>
  <si>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</si>
  <si>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</si>
  <si>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</si>
  <si>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</si>
  <si>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</si>
  <si>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</si>
  <si>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</si>
  <si>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</si>
  <si>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</si>
  <si>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</si>
  <si>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</si>
  <si>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</si>
  <si>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</si>
  <si>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</si>
  <si>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</si>
  <si>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</si>
  <si>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</si>
  <si>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</si>
  <si>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</si>
  <si>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</si>
  <si>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</si>
  <si>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</si>
  <si>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</si>
  <si>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</si>
  <si>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</si>
  <si>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</si>
  <si>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</si>
  <si>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</si>
  <si>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</si>
  <si>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</si>
  <si>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</si>
  <si>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</si>
  <si>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</si>
  <si>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</si>
  <si>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</si>
  <si>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</si>
  <si>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</si>
  <si>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</si>
  <si>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</si>
  <si>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</si>
  <si>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</si>
  <si>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</si>
  <si>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</si>
  <si>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</si>
  <si>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</si>
  <si>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</si>
  <si>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</si>
  <si>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</si>
  <si>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</si>
  <si>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</si>
  <si>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</si>
  <si>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</si>
  <si>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</si>
  <si>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</si>
  <si>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</si>
  <si>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</si>
  <si>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</si>
  <si>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</si>
  <si>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</si>
  <si>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</si>
  <si>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</si>
  <si>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</si>
  <si>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</si>
  <si>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</si>
  <si>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</si>
  <si>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</si>
  <si>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</si>
  <si>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</si>
  <si>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</si>
  <si>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</si>
  <si>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</si>
  <si>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</si>
  <si>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</si>
  <si>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</si>
  <si>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</si>
  <si>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</si>
  <si>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</si>
  <si>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</si>
  <si>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</si>
  <si>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</si>
  <si>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</si>
  <si>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</si>
  <si>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</si>
  <si>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</si>
  <si>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</si>
  <si>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</si>
  <si>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</si>
  <si>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</si>
  <si>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</si>
  <si>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</si>
  <si>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</si>
  <si>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</si>
  <si>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</si>
  <si>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</si>
  <si>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</si>
  <si>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</si>
  <si>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</si>
  <si>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</si>
  <si>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</si>
  <si>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</si>
  <si>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</si>
  <si>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</si>
  <si>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</si>
  <si>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</si>
  <si>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</si>
  <si>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</si>
  <si>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</si>
  <si>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</si>
  <si>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</si>
  <si>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</si>
  <si>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</si>
  <si>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</si>
  <si>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</si>
  <si>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</si>
  <si>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</si>
  <si>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</si>
  <si>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</si>
  <si>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</si>
  <si>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</si>
  <si>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</si>
  <si>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</si>
  <si>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</si>
  <si>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</si>
  <si>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</si>
  <si>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</si>
  <si>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</si>
  <si>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</si>
  <si>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</si>
  <si>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</si>
  <si>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</si>
  <si>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</si>
  <si>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</si>
  <si>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</si>
  <si>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</si>
  <si>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</si>
  <si>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</si>
  <si>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</si>
  <si>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</si>
  <si>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</si>
  <si>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</si>
  <si>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</si>
  <si>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</si>
  <si>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</si>
  <si>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</si>
  <si>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</si>
  <si>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</si>
  <si>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</si>
  <si>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</si>
  <si>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</si>
  <si>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</si>
  <si>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</si>
  <si>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</si>
  <si>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</si>
  <si>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</si>
  <si>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</si>
  <si>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</si>
  <si>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</si>
  <si>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</si>
  <si>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</si>
  <si>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</si>
  <si>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</si>
  <si>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</si>
  <si>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</si>
  <si>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</si>
  <si>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</si>
  <si>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</si>
  <si>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</si>
  <si>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</si>
  <si>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</si>
  <si>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</si>
  <si>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</si>
  <si>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</si>
  <si>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</si>
  <si>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</si>
  <si>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</si>
  <si>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</si>
  <si>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</si>
  <si>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</si>
  <si>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</si>
  <si>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</si>
  <si>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</si>
  <si>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</si>
  <si>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</si>
  <si>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</si>
  <si>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</si>
  <si>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</si>
  <si>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</si>
  <si>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</si>
  <si>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</si>
  <si>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</si>
  <si>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</si>
  <si>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</si>
  <si>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</si>
  <si>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</si>
  <si>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</si>
  <si>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</si>
  <si>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</si>
  <si>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</si>
  <si>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</si>
  <si>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</si>
  <si>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</si>
  <si>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</si>
  <si>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</si>
  <si>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</si>
  <si>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</si>
  <si>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</si>
  <si>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</si>
  <si>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</si>
  <si>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</si>
  <si>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</si>
  <si>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</si>
  <si>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</si>
  <si>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</si>
  <si>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</si>
  <si>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</si>
  <si>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</si>
  <si>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</si>
  <si>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</si>
  <si>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</si>
  <si>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</si>
  <si>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</si>
  <si>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</si>
  <si>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</si>
  <si>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</si>
  <si>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</si>
  <si>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</si>
  <si>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</si>
  <si>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</si>
  <si>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</si>
  <si>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</si>
  <si>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</si>
  <si>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</si>
  <si>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</si>
  <si>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</si>
  <si>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</si>
  <si>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</si>
  <si>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</si>
  <si>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</si>
  <si>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</si>
  <si>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</si>
  <si>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</si>
  <si>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</si>
  <si>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</si>
  <si>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</si>
  <si>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</si>
  <si>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</si>
  <si>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</si>
  <si>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</si>
  <si>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</si>
  <si>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</si>
  <si>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</si>
  <si>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</si>
  <si>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</si>
  <si>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</si>
  <si>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</si>
  <si>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</si>
  <si>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</si>
  <si>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</si>
  <si>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</si>
  <si>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</si>
  <si>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</si>
  <si>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</si>
  <si>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</si>
  <si>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</si>
  <si>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</si>
  <si>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</si>
  <si>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</si>
  <si>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</si>
  <si>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</si>
  <si>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</si>
  <si>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</si>
  <si>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</si>
  <si>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</si>
  <si>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</si>
  <si>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</si>
  <si>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</si>
  <si>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</si>
  <si>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</si>
  <si>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</si>
  <si>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</si>
  <si>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</si>
  <si>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</si>
  <si>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</si>
  <si>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</si>
  <si>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</si>
  <si>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</si>
  <si>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</si>
  <si>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</si>
  <si>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</si>
  <si>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</si>
  <si>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</si>
  <si>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</si>
  <si>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</si>
  <si>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</si>
  <si>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</si>
  <si>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</si>
  <si>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</si>
  <si>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</si>
  <si>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</si>
  <si>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</si>
  <si>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</si>
  <si>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</si>
  <si>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</si>
  <si>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</si>
  <si>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</si>
  <si>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</si>
  <si>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</si>
  <si>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</si>
  <si>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</si>
  <si>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</si>
  <si>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</si>
  <si>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</si>
  <si>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</si>
  <si>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</si>
  <si>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</si>
  <si>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</si>
  <si>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</si>
  <si>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</si>
  <si>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</si>
  <si>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</si>
  <si>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</si>
  <si>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</si>
  <si>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</si>
  <si>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</si>
  <si>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</si>
  <si>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</si>
  <si>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</si>
  <si>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</si>
  <si>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</si>
  <si>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</si>
  <si>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</si>
  <si>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</si>
  <si>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</si>
  <si>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</si>
  <si>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</si>
  <si>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</si>
  <si>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</si>
  <si>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</si>
  <si>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</si>
  <si>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</si>
  <si>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</si>
  <si>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</si>
  <si>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</si>
  <si>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</si>
  <si>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</si>
  <si>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</si>
  <si>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</si>
  <si>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</si>
  <si>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</si>
  <si>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</si>
  <si>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</si>
  <si>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</si>
  <si>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</si>
  <si>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</si>
  <si>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</si>
  <si>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</si>
  <si>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</si>
  <si>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</si>
  <si>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</si>
  <si>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</si>
  <si>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</si>
  <si>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</si>
  <si>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</si>
  <si>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</si>
  <si>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</si>
  <si>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</si>
  <si>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</si>
  <si>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</si>
  <si>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</si>
  <si>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</si>
  <si>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</si>
  <si>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</si>
  <si>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</si>
  <si>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</si>
  <si>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</si>
  <si>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</si>
  <si>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</si>
  <si>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</si>
  <si>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</si>
  <si>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</si>
  <si>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</si>
  <si>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</si>
  <si>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</si>
  <si>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</si>
  <si>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</si>
  <si>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</si>
  <si>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</si>
  <si>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</si>
  <si>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</si>
  <si>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</si>
  <si>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</si>
  <si>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</si>
  <si>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</si>
  <si>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</si>
  <si>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</si>
  <si>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</si>
  <si>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</si>
  <si>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</si>
  <si>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</si>
  <si>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</si>
  <si>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</si>
  <si>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</si>
  <si>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</si>
  <si>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</si>
  <si>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</si>
  <si>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</si>
  <si>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</si>
  <si>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</si>
  <si>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</si>
  <si>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</si>
  <si>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</si>
  <si>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</si>
  <si>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</si>
  <si>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</si>
  <si>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</si>
  <si>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</si>
  <si>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</si>
  <si>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</si>
  <si>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</si>
  <si>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</si>
  <si>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</si>
  <si>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</si>
  <si>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</si>
  <si>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</si>
  <si>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</si>
  <si>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</si>
  <si>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</si>
  <si>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</si>
  <si>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</si>
  <si>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</si>
  <si>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</si>
  <si>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</si>
  <si>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</si>
  <si>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</si>
  <si>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</si>
  <si>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</si>
  <si>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</si>
  <si>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</si>
  <si>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</si>
  <si>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</si>
  <si>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</si>
  <si>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</si>
  <si>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</si>
  <si>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</si>
  <si>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</si>
  <si>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</si>
  <si>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</si>
  <si>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</si>
  <si>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</si>
  <si>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</si>
  <si>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</si>
  <si>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</si>
  <si>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</si>
  <si>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</si>
  <si>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</si>
  <si>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</si>
  <si>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</si>
  <si>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</si>
  <si>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</si>
  <si>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</si>
  <si>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</si>
  <si>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</si>
  <si>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</si>
  <si>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</si>
  <si>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</si>
  <si>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</si>
  <si>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</si>
  <si>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</si>
  <si>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</si>
  <si>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</si>
  <si>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</si>
  <si>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</si>
  <si>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</si>
  <si>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</si>
  <si>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</si>
  <si>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</si>
  <si>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</si>
  <si>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</si>
  <si>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</si>
  <si>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</si>
  <si>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</si>
  <si>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</si>
  <si>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</si>
  <si>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</si>
  <si>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</si>
  <si>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</si>
  <si>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</si>
  <si>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</si>
  <si>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</si>
  <si>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</si>
  <si>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</si>
  <si>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</si>
  <si>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</si>
  <si>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</si>
  <si>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</si>
  <si>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</si>
  <si>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</si>
  <si>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</si>
  <si>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</si>
  <si>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</si>
  <si>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</si>
  <si>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</si>
  <si>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</si>
  <si>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</si>
  <si>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</si>
  <si>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</si>
  <si>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</si>
  <si>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</si>
  <si>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</si>
  <si>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</si>
  <si>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</si>
  <si>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</si>
  <si>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</si>
  <si>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</si>
  <si>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</si>
  <si>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</si>
  <si>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</si>
  <si>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</si>
  <si>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</si>
  <si>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</si>
  <si>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</si>
  <si>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</si>
  <si>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</si>
  <si>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</si>
  <si>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</si>
  <si>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</si>
  <si>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</si>
  <si>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</si>
  <si>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</si>
  <si>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</si>
  <si>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</si>
  <si>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</si>
  <si>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</si>
  <si>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</si>
  <si>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</si>
  <si>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</si>
  <si>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</si>
  <si>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</si>
  <si>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</si>
  <si>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</si>
  <si>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</si>
  <si>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</si>
  <si>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</si>
  <si>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</si>
  <si>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</si>
  <si>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</si>
  <si>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</si>
  <si>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</si>
  <si>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</si>
  <si>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</si>
  <si>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</si>
  <si>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</si>
  <si>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</si>
  <si>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</si>
  <si>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</si>
  <si>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</si>
  <si>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</si>
  <si>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</si>
  <si>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</si>
  <si>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</si>
  <si>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</si>
  <si>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</si>
  <si>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</si>
  <si>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</si>
  <si>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</si>
  <si>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</si>
  <si>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</si>
  <si>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</si>
  <si>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</si>
  <si>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</si>
  <si>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</si>
  <si>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</si>
  <si>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</si>
  <si>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</si>
  <si>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</si>
  <si>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</si>
  <si>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</si>
  <si>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</si>
  <si>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</si>
  <si>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</si>
  <si>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</si>
  <si>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</si>
  <si>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</si>
  <si>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</si>
  <si>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</si>
  <si>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</si>
  <si>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</si>
  <si>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</si>
  <si>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</si>
  <si>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</si>
  <si>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</si>
  <si>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</si>
  <si>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</si>
  <si>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</si>
  <si>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</si>
  <si>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</si>
  <si>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</si>
  <si>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</si>
  <si>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</si>
  <si>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</si>
  <si>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</si>
  <si>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</si>
  <si>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</si>
  <si>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</si>
  <si>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</si>
  <si>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</si>
  <si>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</si>
  <si>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</si>
  <si>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</si>
  <si>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</si>
  <si>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</si>
  <si>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</si>
  <si>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</si>
  <si>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</si>
  <si>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</si>
  <si>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</si>
  <si>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</si>
  <si>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</si>
  <si>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</si>
  <si>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</si>
  <si>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</si>
  <si>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</si>
  <si>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</si>
  <si>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</si>
  <si>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</si>
  <si>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</si>
  <si>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</si>
  <si>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</si>
  <si>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</si>
  <si>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</si>
  <si>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</si>
  <si>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</si>
  <si>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</si>
  <si>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</si>
  <si>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</si>
  <si>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</si>
  <si>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</si>
  <si>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</si>
  <si>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</si>
  <si>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</si>
  <si>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</si>
  <si>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</si>
  <si>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</si>
  <si>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</si>
  <si>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</si>
  <si>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</si>
  <si>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</si>
  <si>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</si>
  <si>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</si>
  <si>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</si>
  <si>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</si>
  <si>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</si>
  <si>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</si>
  <si>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</si>
  <si>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</si>
  <si>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</si>
  <si>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</si>
  <si>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</si>
  <si>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</si>
  <si>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</si>
  <si>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</si>
  <si>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</si>
  <si>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</si>
  <si>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</si>
  <si>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</si>
  <si>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</si>
  <si>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</si>
  <si>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</si>
  <si>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</si>
  <si>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</si>
  <si>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</si>
  <si>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</si>
  <si>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</si>
  <si>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</si>
  <si>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</si>
  <si>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</si>
  <si>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</si>
  <si>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</si>
  <si>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</si>
  <si>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</si>
  <si>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</si>
  <si>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</si>
  <si>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</si>
  <si>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</si>
  <si>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</si>
  <si>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</si>
  <si>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</si>
  <si>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</si>
  <si>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</si>
  <si>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</si>
  <si>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</si>
  <si>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</si>
  <si>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</si>
  <si>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</si>
  <si>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</si>
  <si>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</si>
  <si>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</si>
  <si>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</si>
  <si>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</si>
  <si>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</si>
  <si>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</si>
  <si>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</si>
  <si>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</si>
  <si>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</si>
  <si>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</si>
  <si>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</si>
  <si>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</si>
  <si>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</si>
  <si>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</si>
  <si>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</si>
  <si>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</si>
  <si>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</si>
  <si>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</si>
  <si>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</si>
  <si>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</si>
  <si>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</si>
  <si>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</si>
  <si>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</si>
  <si>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</si>
  <si>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</si>
  <si>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</si>
  <si>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</si>
  <si>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</si>
  <si>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</si>
  <si>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</si>
  <si>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</si>
  <si>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</si>
  <si>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</si>
  <si>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</si>
  <si>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</si>
  <si>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</si>
  <si>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</si>
  <si>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</si>
  <si>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</si>
  <si>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</si>
  <si>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</si>
  <si>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</si>
  <si>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</si>
  <si>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</si>
  <si>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</si>
  <si>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</si>
  <si>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</si>
  <si>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</si>
  <si>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</si>
  <si>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</si>
  <si>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</si>
  <si>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</si>
  <si>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</si>
  <si>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</si>
  <si>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</si>
  <si>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</si>
  <si>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</si>
  <si>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</si>
  <si>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</si>
  <si>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</si>
  <si>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</si>
  <si>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</si>
  <si>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</si>
  <si>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</si>
  <si>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</si>
  <si>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</si>
  <si>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</si>
  <si>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</si>
  <si>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</si>
  <si>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</si>
  <si>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</si>
  <si>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</si>
  <si>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</si>
  <si>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</si>
  <si>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</si>
  <si>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</si>
  <si>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</si>
  <si>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</si>
  <si>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</si>
  <si>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</si>
  <si>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</si>
  <si>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</si>
  <si>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</si>
  <si>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</si>
  <si>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</si>
  <si>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</si>
  <si>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</si>
  <si>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</si>
  <si>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</si>
  <si>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</si>
  <si>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</si>
  <si>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</si>
  <si>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</si>
  <si>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</si>
  <si>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</si>
  <si>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</si>
  <si>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</si>
  <si>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</si>
  <si>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</si>
  <si>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</si>
  <si>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</si>
  <si>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</si>
  <si>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</si>
  <si>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</si>
  <si>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</si>
  <si>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</si>
  <si>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</si>
  <si>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</si>
  <si>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</si>
  <si>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</si>
  <si>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</si>
  <si>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</si>
  <si>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</si>
  <si>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</si>
  <si>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</si>
  <si>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</si>
  <si>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</si>
  <si>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</si>
  <si>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</si>
  <si>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</si>
  <si>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</si>
  <si>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</si>
  <si>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</si>
  <si>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</si>
  <si>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</si>
  <si>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</si>
  <si>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</si>
  <si>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</si>
  <si>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</si>
  <si>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</si>
  <si>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</si>
  <si>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</si>
  <si>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</si>
  <si>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</si>
  <si>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</si>
  <si>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</si>
  <si>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</si>
  <si>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</si>
  <si>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</si>
  <si>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</si>
  <si>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</si>
  <si>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</si>
  <si>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</si>
  <si>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</si>
  <si>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</si>
  <si>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</si>
  <si>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</si>
  <si>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</si>
  <si>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</si>
  <si>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</si>
  <si>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</si>
  <si>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</si>
  <si>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</si>
  <si>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</si>
  <si>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</si>
  <si>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</si>
  <si>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</si>
  <si>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</si>
  <si>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</si>
  <si>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</si>
  <si>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</si>
  <si>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</si>
  <si>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</si>
  <si>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</si>
  <si>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</si>
  <si>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</si>
  <si>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</si>
  <si>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</si>
  <si>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</si>
  <si>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</si>
  <si>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</si>
  <si>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</si>
  <si>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</si>
  <si>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</si>
  <si>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</si>
  <si>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</si>
  <si>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</si>
  <si>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</si>
  <si>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</si>
  <si>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</si>
  <si>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</si>
  <si>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</si>
  <si>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</si>
  <si>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</si>
  <si>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</si>
  <si>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</si>
  <si>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</si>
  <si>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</si>
  <si>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</si>
  <si>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</si>
  <si>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</si>
  <si>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</si>
  <si>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</si>
  <si>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</si>
  <si>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</si>
  <si>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</si>
  <si>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</si>
  <si>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</si>
  <si>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</si>
  <si>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</si>
  <si>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</si>
  <si>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</si>
  <si>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</si>
  <si>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</si>
  <si>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</si>
  <si>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</si>
  <si>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</si>
  <si>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</si>
  <si>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</si>
  <si>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</si>
  <si>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</si>
  <si>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</si>
  <si>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</si>
  <si>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</si>
  <si>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</si>
  <si>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</si>
  <si>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</si>
  <si>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</si>
  <si>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</si>
  <si>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</si>
  <si>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</si>
  <si>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</si>
  <si>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</si>
  <si>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</si>
  <si>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</si>
  <si>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</si>
  <si>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</si>
  <si>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</si>
  <si>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</si>
  <si>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</si>
  <si>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</si>
  <si>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</si>
  <si>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</si>
  <si>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</si>
  <si>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</si>
  <si>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</si>
  <si>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</si>
  <si>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</si>
  <si>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</si>
  <si>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</si>
  <si>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</si>
  <si>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</si>
  <si>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</si>
  <si>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</si>
  <si>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</si>
  <si>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</si>
  <si>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</si>
  <si>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</si>
  <si>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</si>
  <si>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</si>
  <si>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</si>
  <si>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</si>
  <si>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</si>
  <si>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</si>
  <si>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</si>
  <si>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</si>
  <si>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</si>
  <si>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</si>
  <si>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</si>
  <si>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</si>
  <si>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</si>
  <si>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</si>
  <si>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</si>
  <si>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</si>
  <si>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</si>
  <si>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</si>
  <si>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</si>
  <si>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</si>
  <si>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</si>
  <si>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</si>
  <si>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</si>
  <si>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</si>
  <si>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</si>
  <si>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</si>
  <si>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</si>
  <si>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</si>
  <si>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</si>
  <si>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</si>
  <si>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</si>
  <si>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</si>
  <si>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</si>
  <si>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</si>
  <si>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</si>
  <si>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</si>
  <si>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</si>
  <si>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</si>
  <si>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</si>
  <si>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</si>
  <si>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</si>
  <si>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</si>
  <si>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</si>
  <si>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</si>
  <si>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</si>
  <si>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</si>
  <si>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</si>
  <si>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</si>
  <si>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</si>
  <si>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</si>
  <si>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</si>
  <si>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</si>
  <si>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</si>
  <si>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</si>
  <si>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</si>
  <si>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</si>
  <si>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</si>
  <si>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</si>
  <si>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</si>
  <si>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</si>
  <si>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</si>
  <si>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</si>
  <si>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</si>
  <si>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</si>
  <si>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</si>
  <si>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</si>
  <si>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</si>
  <si>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</si>
  <si>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</si>
  <si>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</si>
  <si>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</si>
  <si>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</si>
  <si>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</si>
  <si>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</si>
  <si>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</si>
  <si>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</si>
  <si>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</si>
  <si>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</si>
  <si>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</si>
  <si>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</si>
  <si>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</si>
  <si>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</si>
  <si>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</si>
  <si>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</si>
  <si>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</si>
  <si>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</si>
  <si>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</si>
  <si>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</si>
  <si>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</si>
  <si>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</si>
  <si>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</si>
  <si>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</si>
  <si>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</si>
  <si>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</si>
  <si>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</si>
  <si>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</si>
  <si>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</si>
  <si>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</si>
  <si>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</si>
  <si>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</si>
  <si>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</si>
  <si>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</si>
  <si>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</si>
  <si>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</si>
  <si>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</si>
  <si>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</si>
  <si>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</si>
  <si>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</si>
  <si>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</si>
  <si>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</si>
  <si>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</si>
  <si>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</si>
  <si>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</si>
  <si>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</si>
  <si>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</si>
  <si>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</si>
  <si>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</si>
  <si>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</si>
  <si>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</si>
  <si>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</si>
  <si>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</si>
  <si>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</si>
  <si>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</si>
  <si>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</si>
  <si>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</si>
  <si>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</si>
  <si>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</si>
  <si>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</si>
  <si>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</si>
  <si>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</si>
  <si>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</si>
  <si>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</si>
  <si>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</si>
  <si>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</si>
  <si>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</si>
  <si>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</si>
  <si>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</si>
  <si>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</si>
  <si>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</si>
  <si>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</si>
  <si>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</si>
  <si>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</si>
  <si>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</si>
  <si>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</si>
  <si>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</si>
  <si>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</si>
  <si>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</si>
  <si>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</si>
  <si>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</si>
  <si>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</si>
  <si>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</si>
  <si>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</si>
  <si>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</si>
  <si>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</si>
  <si>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</si>
  <si>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</si>
  <si>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</si>
  <si>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</si>
  <si>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</si>
  <si>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</si>
  <si>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</si>
  <si>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</si>
  <si>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</si>
  <si>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</si>
  <si>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</si>
  <si>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</si>
  <si>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</si>
  <si>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</si>
  <si>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</si>
  <si>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</si>
  <si>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</si>
  <si>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</si>
  <si>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</si>
  <si>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</si>
  <si>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</si>
  <si>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</si>
  <si>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</si>
  <si>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</si>
  <si>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</si>
  <si>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</si>
  <si>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</si>
  <si>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</si>
  <si>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</si>
  <si>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</si>
  <si>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</si>
  <si>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</si>
  <si>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</si>
  <si>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</si>
  <si>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</si>
  <si>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</si>
  <si>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</si>
  <si>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</si>
  <si>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</si>
  <si>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</si>
  <si>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</si>
  <si>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</si>
  <si>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</si>
  <si>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</si>
  <si>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</si>
  <si>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</si>
  <si>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</si>
  <si>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</si>
  <si>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</si>
  <si>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</si>
  <si>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</si>
  <si>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</si>
  <si>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</si>
  <si>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</si>
  <si>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</si>
  <si>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</si>
  <si>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</si>
  <si>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</si>
  <si>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</si>
  <si>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</si>
  <si>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</si>
  <si>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</si>
  <si>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</si>
  <si>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</si>
  <si>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</si>
  <si>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</si>
  <si>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</si>
  <si>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</si>
  <si>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</si>
  <si>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</si>
  <si>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</si>
  <si>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</si>
  <si>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</si>
  <si>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</si>
  <si>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</si>
  <si>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</si>
  <si>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</si>
  <si>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</si>
  <si>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</si>
  <si>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</si>
  <si>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</si>
  <si>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</si>
  <si>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</si>
  <si>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</si>
  <si>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</si>
  <si>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</si>
  <si>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</si>
  <si>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</si>
  <si>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</si>
  <si>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</si>
  <si>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</si>
  <si>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</si>
  <si>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</si>
  <si>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</si>
  <si>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</si>
  <si>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</si>
  <si>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</si>
  <si>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</si>
  <si>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</si>
  <si>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</si>
  <si>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</si>
  <si>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</si>
  <si>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</si>
  <si>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</si>
  <si>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</si>
  <si>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</si>
  <si>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</si>
  <si>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</si>
  <si>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</si>
  <si>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</si>
  <si>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</si>
  <si>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</si>
  <si>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</si>
  <si>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</si>
  <si>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</si>
  <si>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</si>
  <si>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</si>
  <si>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</si>
  <si>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</si>
  <si>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</si>
  <si>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</si>
  <si>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</si>
  <si>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</si>
  <si>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</si>
  <si>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</si>
  <si>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</si>
  <si>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</si>
  <si>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</si>
  <si>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</si>
  <si>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</si>
  <si>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</si>
  <si>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</si>
  <si>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</si>
  <si>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</si>
  <si>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</si>
  <si>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</si>
  <si>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</si>
  <si>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</si>
  <si>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</si>
  <si>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</si>
  <si>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</si>
  <si>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</si>
  <si>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</si>
  <si>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</si>
  <si>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</si>
  <si>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</si>
  <si>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</si>
  <si>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</si>
  <si>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</si>
  <si>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</si>
  <si>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</si>
  <si>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</si>
  <si>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</si>
  <si>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</si>
  <si>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</si>
  <si>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</si>
  <si>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</si>
  <si>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</si>
  <si>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</si>
  <si>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</si>
  <si>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</si>
  <si>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</si>
  <si>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</si>
  <si>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</si>
  <si>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</si>
  <si>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</si>
  <si>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</si>
  <si>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</si>
  <si>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</si>
  <si>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</si>
  <si>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</si>
  <si>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</si>
  <si>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</si>
  <si>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</si>
  <si>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</si>
  <si>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</si>
  <si>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</si>
  <si>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</si>
  <si>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</si>
  <si>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</si>
  <si>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</si>
  <si>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</si>
  <si>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</si>
  <si>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</si>
  <si>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</si>
  <si>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</si>
  <si>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</si>
  <si>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</si>
  <si>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</si>
  <si>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</si>
  <si>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</si>
  <si>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</si>
  <si>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</si>
  <si>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</si>
  <si>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</si>
  <si>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</si>
  <si>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</si>
  <si>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</si>
  <si>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</si>
  <si>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</si>
  <si>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</si>
  <si>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</si>
  <si>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</si>
  <si>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</si>
  <si>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</si>
  <si>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</si>
  <si>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</si>
  <si>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</si>
  <si>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</si>
  <si>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</si>
  <si>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</si>
  <si>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</si>
  <si>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</si>
  <si>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</si>
  <si>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</si>
  <si>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</si>
  <si>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</si>
  <si>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</si>
  <si>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</si>
  <si>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</si>
  <si>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</si>
  <si>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</si>
  <si>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</si>
  <si>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</si>
  <si>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</si>
  <si>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</si>
  <si>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</si>
  <si>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</si>
  <si>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</si>
  <si>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</si>
  <si>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</si>
  <si>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</si>
  <si>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</si>
  <si>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</si>
  <si>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</si>
  <si>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</si>
  <si>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</si>
  <si>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</si>
  <si>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</si>
  <si>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</si>
  <si>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</si>
  <si>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</si>
  <si>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</si>
  <si>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</si>
  <si>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</si>
  <si>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</si>
  <si>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</si>
  <si>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</si>
  <si>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</si>
  <si>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</si>
  <si>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</si>
  <si>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</si>
  <si>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</si>
  <si>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</si>
  <si>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</si>
  <si>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</si>
  <si>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</si>
  <si>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</si>
  <si>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</si>
  <si>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</si>
  <si>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</si>
  <si>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</si>
  <si>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</si>
  <si>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</si>
  <si>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</si>
  <si>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</si>
  <si>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</si>
  <si>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</si>
  <si>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</si>
  <si>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</si>
  <si>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</si>
  <si>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</si>
  <si>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</si>
  <si>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</si>
  <si>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</si>
  <si>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</si>
  <si>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</si>
  <si>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</si>
  <si>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</si>
  <si>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</si>
  <si>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</si>
  <si>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</si>
  <si>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</si>
  <si>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</si>
  <si>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</si>
  <si>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</si>
  <si>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</si>
  <si>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</si>
  <si>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</si>
  <si>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</si>
  <si>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</si>
  <si>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</si>
  <si>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</si>
  <si>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</si>
  <si>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</si>
  <si>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</si>
  <si>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</si>
  <si>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</si>
  <si>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</si>
  <si>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</si>
  <si>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</si>
  <si>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</si>
  <si>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</si>
  <si>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</si>
  <si>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</si>
  <si>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</si>
  <si>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</si>
  <si>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</si>
  <si>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</si>
  <si>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</si>
  <si>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</si>
  <si>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</si>
  <si>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</si>
  <si>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</si>
  <si>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</si>
  <si>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</si>
  <si>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</si>
  <si>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</si>
  <si>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</si>
  <si>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</si>
  <si>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</si>
  <si>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</si>
  <si>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</si>
  <si>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</si>
  <si>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</si>
  <si>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</si>
  <si>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</si>
  <si>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</si>
  <si>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</si>
  <si>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</si>
  <si>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</si>
  <si>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</si>
  <si>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</si>
  <si>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</si>
  <si>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</si>
  <si>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</si>
  <si>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</si>
  <si>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</si>
  <si>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</si>
  <si>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</si>
  <si>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</si>
  <si>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</si>
  <si>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</si>
  <si>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</si>
  <si>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</si>
  <si>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</si>
  <si>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</si>
  <si>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</si>
  <si>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</si>
  <si>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</si>
  <si>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</si>
  <si>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</si>
  <si>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</si>
  <si>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</si>
  <si>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</si>
  <si>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</si>
  <si>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</si>
  <si>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</si>
  <si>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</si>
  <si>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</si>
  <si>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</si>
  <si>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</si>
  <si>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</si>
  <si>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</si>
  <si>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</si>
  <si>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</si>
  <si>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</si>
  <si>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</si>
  <si>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</si>
  <si>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</si>
  <si>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</si>
  <si>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</si>
  <si>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</si>
  <si>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</si>
  <si>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</si>
  <si>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</si>
  <si>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</si>
  <si>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</si>
  <si>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</si>
  <si>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</si>
  <si>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</si>
  <si>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</si>
  <si>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</si>
  <si>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</si>
  <si>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</si>
  <si>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</si>
  <si>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</si>
  <si>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</si>
  <si>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</si>
  <si>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</si>
  <si>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</si>
  <si>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</si>
  <si>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</si>
  <si>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</si>
  <si>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</si>
  <si>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</si>
  <si>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</si>
  <si>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</si>
  <si>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</si>
  <si>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</si>
  <si>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</si>
  <si>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</si>
  <si>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</si>
  <si>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</si>
  <si>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</si>
  <si>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</si>
  <si>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</si>
  <si>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</si>
  <si>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</si>
  <si>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</si>
  <si>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</si>
  <si>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</si>
  <si>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</si>
  <si>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</si>
  <si>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</si>
  <si>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</si>
  <si>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</si>
  <si>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</si>
  <si>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</si>
  <si>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</si>
  <si>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</si>
  <si>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</si>
  <si>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</si>
  <si>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</si>
  <si>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</si>
  <si>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</si>
  <si>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</si>
  <si>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</si>
  <si>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</si>
  <si>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</si>
  <si>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</si>
  <si>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</si>
  <si>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</si>
  <si>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</si>
  <si>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</si>
  <si>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</si>
  <si>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</si>
  <si>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</si>
  <si>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</si>
  <si>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</si>
  <si>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</si>
  <si>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</si>
  <si>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</si>
  <si>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</si>
  <si>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</si>
  <si>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</si>
  <si>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</si>
  <si>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</si>
  <si>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</si>
  <si>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</si>
  <si>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</si>
  <si>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</si>
  <si>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</si>
  <si>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</si>
  <si>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</si>
  <si>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</si>
  <si>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</si>
  <si>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</si>
  <si>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</si>
  <si>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</si>
  <si>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</si>
  <si>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</si>
  <si>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</si>
  <si>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</si>
  <si>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</si>
  <si>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</si>
  <si>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</si>
  <si>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</si>
  <si>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</si>
  <si>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</si>
  <si>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</si>
  <si>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</si>
  <si>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</si>
  <si>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</si>
  <si>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</si>
  <si>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</si>
  <si>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</si>
  <si>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</si>
  <si>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</si>
  <si>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</si>
  <si>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</si>
  <si>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</si>
  <si>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</si>
  <si>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</si>
  <si>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</si>
  <si>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</si>
  <si>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</si>
  <si>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</si>
  <si>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</si>
  <si>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</si>
  <si>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</si>
  <si>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</si>
  <si>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</si>
  <si>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</si>
  <si>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</si>
  <si>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</si>
  <si>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</si>
  <si>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</si>
  <si>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</si>
  <si>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</si>
  <si>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</si>
  <si>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</si>
  <si>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</si>
  <si>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</si>
  <si>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</si>
  <si>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</si>
  <si>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</si>
  <si>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</si>
  <si>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</si>
  <si>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</si>
  <si>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</si>
  <si>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</si>
  <si>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</si>
  <si>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</si>
  <si>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</si>
  <si>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</si>
  <si>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</si>
  <si>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</si>
  <si>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</si>
  <si>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</si>
  <si>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</si>
  <si>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</si>
  <si>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</si>
  <si>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</si>
  <si>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</si>
  <si>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</si>
  <si>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</si>
  <si>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</si>
  <si>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</si>
  <si>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</si>
  <si>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</si>
  <si>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</si>
  <si>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</si>
  <si>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</si>
  <si>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</si>
  <si>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</si>
  <si>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</si>
  <si>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</si>
  <si>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</si>
  <si>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</si>
  <si>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</si>
  <si>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</si>
  <si>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</si>
  <si>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</si>
  <si>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</si>
  <si>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</si>
  <si>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</si>
  <si>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</si>
  <si>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</si>
  <si>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</si>
  <si>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</si>
  <si>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</si>
  <si>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</si>
  <si>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</si>
  <si>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</si>
  <si>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</si>
  <si>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</si>
  <si>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</si>
  <si>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</si>
  <si>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</si>
  <si>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</si>
  <si>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</si>
  <si>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</si>
  <si>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</si>
  <si>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</si>
  <si>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</si>
  <si>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</si>
  <si>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</si>
  <si>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</si>
  <si>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</si>
  <si>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</si>
  <si>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</si>
  <si>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</si>
  <si>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</si>
  <si>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</si>
  <si>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</si>
  <si>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</si>
  <si>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</si>
  <si>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</si>
  <si>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</si>
  <si>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</si>
  <si>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</si>
  <si>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</si>
  <si>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</si>
  <si>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</si>
  <si>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</si>
  <si>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</si>
  <si>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</si>
  <si>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</si>
  <si>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</si>
  <si>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</si>
  <si>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</si>
  <si>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</si>
  <si>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</si>
  <si>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</si>
  <si>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</si>
  <si>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</si>
  <si>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</si>
  <si>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</si>
  <si>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</si>
  <si>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</si>
  <si>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</si>
  <si>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</si>
  <si>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</si>
  <si>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</si>
  <si>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</si>
  <si>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</si>
  <si>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</si>
  <si>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</si>
  <si>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</si>
  <si>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</si>
  <si>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</si>
  <si>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</si>
  <si>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</si>
  <si>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</si>
  <si>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</si>
  <si>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</si>
  <si>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</si>
  <si>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</si>
  <si>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</si>
  <si>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</si>
  <si>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</si>
  <si>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</si>
  <si>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</si>
  <si>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</si>
  <si>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</si>
  <si>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</si>
  <si>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</si>
  <si>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</si>
  <si>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</si>
  <si>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</si>
  <si>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</si>
  <si>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</si>
  <si>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</si>
  <si>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</si>
  <si>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</si>
  <si>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</si>
  <si>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</si>
  <si>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</si>
  <si>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</si>
  <si>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</si>
  <si>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</si>
  <si>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</si>
  <si>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</si>
  <si>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</si>
  <si>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</si>
  <si>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</si>
  <si>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</si>
  <si>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</si>
  <si>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</si>
  <si>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</si>
  <si>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</si>
  <si>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</si>
  <si>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</si>
  <si>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</si>
  <si>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</si>
  <si>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</si>
  <si>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</si>
  <si>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</si>
  <si>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</si>
  <si>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</si>
  <si>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</si>
  <si>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</si>
  <si>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</si>
  <si>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</si>
  <si>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</si>
  <si>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</si>
  <si>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</si>
  <si>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</si>
  <si>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</si>
  <si>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</si>
  <si>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</si>
  <si>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</si>
  <si>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</si>
  <si>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</si>
  <si>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</si>
  <si>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</si>
  <si>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</si>
  <si>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</si>
  <si>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</si>
  <si>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</si>
  <si>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</si>
  <si>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</si>
  <si>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</si>
  <si>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</si>
  <si>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</si>
  <si>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</si>
  <si>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</si>
  <si>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</si>
  <si>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</si>
  <si>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</si>
  <si>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</si>
  <si>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</si>
  <si>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</si>
  <si>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</si>
  <si>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</si>
  <si>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</si>
  <si>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</si>
  <si>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</si>
  <si>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</si>
  <si>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</si>
  <si>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</si>
  <si>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</si>
  <si>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</si>
  <si>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</si>
  <si>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</si>
  <si>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</si>
  <si>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</si>
  <si>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</si>
  <si>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</si>
  <si>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</si>
  <si>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</si>
  <si>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</si>
  <si>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</si>
  <si>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</si>
  <si>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</si>
  <si>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</si>
  <si>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</si>
  <si>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</si>
  <si>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</si>
  <si>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</si>
  <si>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</si>
  <si>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</si>
  <si>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</si>
  <si>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</si>
  <si>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</si>
  <si>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</si>
  <si>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</si>
  <si>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</si>
  <si>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</si>
  <si>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</si>
  <si>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</si>
  <si>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</si>
  <si>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</si>
  <si>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</si>
  <si>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</si>
  <si>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</si>
  <si>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</si>
  <si>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</si>
  <si>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</si>
  <si>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</si>
  <si>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</si>
  <si>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</si>
  <si>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</si>
  <si>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</si>
  <si>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</si>
  <si>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</si>
  <si>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</si>
  <si>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</si>
  <si>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</si>
  <si>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</si>
  <si>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</si>
  <si>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</si>
  <si>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</si>
  <si>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</si>
  <si>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</si>
  <si>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</si>
  <si>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</si>
  <si>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</si>
  <si>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</si>
  <si>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</si>
  <si>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</si>
  <si>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</si>
  <si>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</si>
  <si>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</si>
  <si>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</si>
  <si>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</si>
  <si>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</si>
  <si>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</si>
  <si>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</si>
  <si>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</si>
  <si>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</si>
  <si>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</si>
  <si>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</si>
  <si>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</si>
  <si>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</si>
  <si>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</si>
  <si>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</si>
  <si>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</si>
  <si>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</si>
  <si>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</si>
  <si>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</si>
  <si>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</si>
  <si>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</si>
  <si>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</si>
  <si>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</si>
  <si>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</si>
  <si>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</si>
  <si>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</si>
  <si>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</si>
  <si>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</si>
  <si>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</si>
  <si>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</si>
  <si>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</si>
  <si>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</si>
  <si>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</si>
  <si>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</si>
  <si>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</si>
  <si>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</si>
  <si>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</si>
  <si>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</si>
  <si>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</si>
  <si>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</si>
  <si>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</si>
  <si>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</si>
  <si>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</si>
  <si>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</si>
  <si>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</si>
  <si>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</si>
  <si>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</si>
  <si>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</si>
  <si>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</si>
  <si>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</si>
  <si>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</si>
  <si>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</si>
  <si>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</si>
  <si>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</si>
  <si>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</si>
  <si>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</si>
  <si>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</si>
  <si>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</si>
  <si>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</si>
  <si>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</si>
  <si>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</si>
  <si>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</si>
  <si>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</si>
  <si>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</si>
  <si>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</si>
  <si>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</si>
  <si>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</si>
  <si>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</si>
  <si>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</si>
  <si>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</si>
  <si>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</si>
  <si>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</si>
  <si>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</si>
  <si>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</si>
  <si>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</si>
  <si>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</si>
  <si>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</si>
  <si>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</si>
  <si>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</si>
  <si>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</si>
  <si>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</si>
  <si>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</si>
  <si>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</si>
  <si>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</si>
  <si>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</si>
  <si>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</si>
  <si>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</si>
  <si>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</si>
  <si>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</si>
  <si>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</si>
  <si>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</si>
  <si>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</si>
  <si>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</si>
  <si>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</si>
  <si>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</si>
  <si>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</si>
  <si>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</si>
  <si>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</si>
  <si>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</si>
  <si>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</si>
  <si>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</si>
  <si>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</si>
  <si>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</si>
  <si>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</si>
  <si>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</si>
  <si>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</si>
  <si>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</si>
  <si>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</si>
  <si>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</si>
  <si>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</si>
  <si>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</si>
  <si>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</si>
  <si>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</si>
  <si>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</si>
  <si>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</si>
  <si>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</si>
  <si>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</si>
  <si>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</si>
  <si>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</si>
  <si>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</si>
  <si>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</si>
  <si>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</si>
  <si>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</si>
  <si>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</si>
  <si>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</si>
  <si>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</si>
  <si>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</si>
  <si>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</si>
  <si>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</si>
  <si>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</si>
  <si>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</si>
  <si>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</si>
  <si>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</si>
  <si>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</si>
  <si>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</si>
  <si>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</si>
  <si>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</si>
  <si>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</si>
  <si>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</si>
  <si>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</si>
  <si>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</si>
  <si>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</si>
  <si>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</si>
  <si>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</si>
  <si>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</si>
  <si>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</si>
  <si>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</si>
  <si>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</si>
  <si>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</si>
  <si>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</si>
  <si>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</si>
  <si>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</si>
  <si>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</si>
  <si>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</si>
  <si>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</si>
  <si>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</si>
  <si>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</si>
  <si>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</si>
  <si>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</si>
  <si>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</si>
  <si>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</si>
  <si>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</si>
  <si>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</si>
  <si>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</si>
  <si>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</si>
  <si>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</si>
  <si>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</si>
  <si>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</si>
  <si>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</si>
  <si>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</si>
  <si>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</si>
  <si>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</si>
  <si>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</si>
  <si>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</si>
  <si>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</si>
  <si>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</si>
  <si>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</si>
  <si>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</si>
  <si>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</si>
  <si>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</si>
  <si>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</si>
  <si>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</si>
  <si>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</si>
  <si>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</si>
  <si>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</si>
  <si>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</si>
  <si>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</si>
  <si>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</si>
  <si>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</si>
  <si>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</si>
  <si>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</si>
  <si>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</si>
  <si>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</si>
  <si>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</si>
  <si>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</si>
  <si>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</si>
  <si>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</si>
  <si>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</si>
  <si>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</si>
  <si>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</si>
  <si>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</si>
  <si>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</si>
  <si>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</si>
  <si>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</si>
  <si>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</si>
  <si>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</si>
  <si>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</si>
  <si>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</si>
  <si>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</si>
  <si>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</si>
  <si>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</si>
  <si>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</si>
  <si>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</si>
  <si>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</si>
  <si>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</si>
  <si>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</si>
  <si>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</si>
  <si>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</si>
  <si>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</si>
  <si>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</si>
  <si>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</si>
  <si>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</si>
  <si>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</si>
  <si>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</si>
  <si>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</si>
  <si>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</si>
  <si>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</si>
  <si>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</si>
  <si>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</si>
  <si>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</si>
  <si>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</si>
  <si>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</si>
  <si>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</si>
  <si>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</si>
  <si>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</si>
  <si>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</si>
  <si>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</si>
  <si>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</si>
  <si>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</si>
  <si>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</si>
  <si>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</si>
  <si>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</si>
  <si>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</si>
  <si>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</si>
  <si>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</si>
  <si>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</si>
  <si>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</si>
  <si>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</si>
  <si>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</si>
  <si>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</si>
  <si>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</si>
  <si>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</si>
  <si>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</si>
  <si>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</si>
  <si>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</si>
  <si>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</si>
  <si>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</si>
  <si>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</si>
  <si>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</si>
  <si>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</si>
  <si>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</si>
  <si>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</si>
  <si>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</si>
  <si>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</si>
  <si>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</si>
  <si>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</si>
  <si>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</si>
  <si>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</si>
  <si>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</si>
  <si>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</si>
  <si>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</si>
  <si>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</si>
  <si>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</si>
  <si>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</si>
  <si>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</si>
  <si>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</si>
  <si>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</si>
  <si>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</si>
  <si>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</si>
  <si>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</si>
  <si>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</si>
  <si>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</si>
  <si>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</si>
  <si>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</si>
  <si>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</si>
  <si>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</si>
  <si>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</si>
  <si>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</si>
  <si>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</si>
  <si>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</si>
  <si>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</si>
  <si>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</si>
  <si>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</si>
  <si>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</si>
  <si>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</si>
  <si>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</si>
  <si>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</si>
  <si>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</si>
  <si>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</si>
  <si>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</si>
  <si>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</si>
  <si>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</si>
  <si>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</si>
  <si>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</si>
  <si>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</si>
  <si>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</si>
  <si>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</si>
  <si>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</si>
  <si>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</si>
  <si>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</si>
  <si>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</si>
  <si>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</si>
  <si>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</si>
  <si>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</si>
  <si>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</si>
  <si>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</si>
  <si>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</si>
  <si>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</si>
  <si>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</si>
  <si>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</si>
  <si>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</si>
  <si>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</si>
  <si>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</si>
  <si>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</si>
  <si>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</si>
  <si>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</si>
  <si>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</si>
  <si>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</si>
  <si>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</si>
  <si>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</si>
  <si>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</si>
  <si>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</si>
  <si>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</si>
  <si>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</si>
  <si>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</si>
  <si>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</si>
  <si>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</si>
  <si>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</si>
  <si>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</si>
  <si>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</si>
  <si>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</si>
  <si>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</si>
  <si>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</si>
  <si>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</si>
  <si>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</si>
  <si>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</si>
  <si>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</si>
  <si>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</si>
  <si>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</si>
  <si>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</si>
  <si>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</si>
  <si>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</si>
  <si>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</si>
  <si>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</si>
  <si>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</si>
  <si>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</si>
  <si>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</si>
  <si>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</si>
  <si>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</si>
  <si>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</si>
  <si>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</si>
  <si>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</si>
  <si>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</si>
  <si>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</si>
  <si>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</si>
  <si>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</si>
  <si>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</si>
  <si>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</si>
  <si>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</si>
  <si>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</si>
  <si>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</si>
  <si>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</si>
  <si>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</si>
  <si>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</si>
  <si>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</si>
  <si>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</si>
  <si>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</si>
  <si>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</si>
  <si>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</si>
  <si>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</si>
  <si>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</si>
  <si>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</si>
  <si>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</si>
  <si>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</si>
  <si>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</si>
  <si>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</si>
  <si>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</si>
  <si>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</si>
  <si>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</si>
  <si>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</si>
  <si>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</si>
  <si>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</si>
  <si>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</si>
  <si>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</si>
  <si>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</si>
  <si>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</si>
  <si>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</si>
  <si>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</si>
  <si>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</si>
  <si>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</si>
  <si>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</si>
  <si>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</si>
  <si>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</si>
  <si>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</si>
  <si>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</si>
  <si>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</si>
  <si>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</si>
  <si>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</si>
  <si>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</si>
  <si>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</si>
  <si>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</si>
  <si>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</si>
  <si>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</si>
  <si>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</si>
  <si>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</si>
  <si>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</si>
  <si>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</si>
  <si>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</si>
  <si>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</si>
  <si>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</si>
  <si>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</si>
  <si>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</si>
  <si>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</si>
  <si>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</si>
  <si>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</si>
  <si>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</si>
  <si>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</si>
  <si>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</si>
  <si>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</si>
  <si>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</si>
  <si>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</si>
  <si>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</si>
  <si>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</si>
  <si>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</si>
  <si>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</si>
  <si>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</si>
  <si>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</si>
  <si>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</si>
  <si>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</si>
  <si>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</si>
  <si>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</si>
  <si>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</si>
  <si>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</si>
  <si>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</si>
  <si>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</si>
  <si>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</si>
  <si>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</si>
  <si>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</si>
  <si>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</si>
  <si>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</si>
  <si>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</si>
  <si>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</si>
  <si>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</si>
  <si>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</si>
  <si>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</si>
  <si>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</si>
  <si>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</si>
  <si>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</si>
  <si>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</si>
  <si>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</si>
  <si>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</si>
  <si>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</si>
  <si>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</si>
  <si>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</si>
  <si>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</si>
  <si>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</si>
  <si>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</si>
  <si>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</si>
  <si>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</si>
  <si>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</si>
  <si>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</si>
  <si>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</si>
  <si>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</si>
  <si>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</si>
  <si>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</si>
  <si>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</si>
  <si>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</si>
  <si>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</si>
  <si>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</si>
  <si>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</si>
  <si>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</si>
  <si>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</si>
  <si>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</si>
  <si>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</si>
  <si>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</si>
  <si>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</si>
  <si>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</si>
  <si>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</si>
  <si>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</si>
  <si>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</si>
  <si>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</si>
  <si>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</si>
  <si>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</si>
  <si>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</si>
  <si>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</si>
  <si>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</si>
  <si>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</si>
  <si>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</si>
  <si>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</si>
  <si>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</si>
  <si>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</si>
  <si>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</si>
  <si>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</si>
  <si>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</si>
  <si>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</si>
  <si>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</si>
  <si>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</si>
  <si>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</si>
  <si>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</si>
  <si>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</si>
  <si>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</si>
  <si>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</si>
  <si>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</si>
  <si>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</si>
  <si>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</si>
  <si>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</si>
  <si>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</si>
  <si>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</si>
  <si>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</si>
  <si>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</si>
  <si>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</si>
  <si>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</si>
  <si>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</si>
  <si>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</si>
  <si>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</si>
  <si>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</si>
  <si>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</si>
  <si>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</si>
  <si>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</si>
  <si>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</si>
  <si>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</si>
  <si>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</si>
  <si>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</si>
  <si>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</si>
  <si>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</si>
  <si>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</si>
  <si>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</si>
  <si>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</si>
  <si>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</si>
  <si>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</si>
  <si>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</si>
  <si>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</si>
  <si>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</si>
  <si>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</si>
  <si>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</si>
  <si>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</si>
  <si>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</si>
  <si>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</si>
  <si>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</si>
  <si>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</si>
  <si>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</si>
  <si>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</si>
  <si>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</si>
  <si>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</si>
  <si>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</si>
  <si>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</si>
  <si>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</si>
  <si>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</si>
  <si>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</si>
  <si>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</si>
  <si>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</si>
  <si>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</si>
  <si>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</si>
  <si>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</si>
  <si>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</si>
  <si>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</si>
  <si>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</si>
  <si>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</si>
  <si>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</si>
  <si>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</si>
  <si>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</si>
  <si>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</si>
  <si>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</si>
  <si>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</si>
  <si>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</si>
  <si>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</si>
  <si>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</si>
  <si>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</si>
  <si>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</si>
  <si>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</si>
  <si>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</si>
  <si>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</si>
  <si>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</si>
  <si>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</si>
  <si>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</si>
  <si>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</si>
  <si>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</si>
  <si>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</si>
  <si>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</si>
  <si>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</si>
  <si>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</si>
  <si>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</si>
  <si>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</si>
  <si>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</si>
  <si>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</si>
  <si>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</si>
  <si>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</si>
  <si>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</si>
  <si>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</si>
  <si>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</si>
  <si>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</si>
  <si>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</si>
  <si>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</si>
  <si>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</si>
  <si>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</si>
  <si>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</si>
  <si>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</si>
  <si>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</si>
  <si>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</si>
  <si>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</si>
  <si>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</si>
  <si>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</si>
  <si>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</si>
  <si>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</si>
  <si>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</si>
  <si>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</si>
  <si>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</si>
  <si>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</si>
  <si>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</si>
  <si>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</si>
  <si>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</si>
  <si>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</si>
  <si>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</si>
  <si>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</si>
  <si>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</si>
  <si>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</si>
  <si>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</si>
  <si>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</si>
  <si>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</si>
  <si>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</si>
  <si>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</si>
  <si>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</si>
  <si>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</si>
  <si>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</si>
  <si>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</si>
  <si>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</si>
  <si>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</si>
  <si>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</si>
  <si>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</si>
  <si>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</si>
  <si>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</si>
  <si>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</si>
  <si>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</si>
  <si>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</si>
  <si>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</si>
  <si>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</si>
  <si>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</si>
  <si>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</si>
  <si>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</si>
  <si>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</si>
  <si>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</si>
  <si>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</si>
  <si>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</si>
  <si>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</si>
  <si>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</si>
  <si>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</si>
  <si>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</si>
  <si>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</si>
  <si>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</si>
  <si>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</si>
  <si>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</si>
  <si>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</si>
  <si>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</si>
  <si>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</si>
  <si>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</si>
  <si>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</si>
  <si>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</si>
  <si>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</si>
  <si>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</si>
  <si>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</si>
  <si>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</si>
  <si>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</si>
  <si>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</si>
  <si>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</si>
  <si>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</si>
  <si>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</si>
  <si>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</si>
  <si>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</si>
  <si>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</si>
  <si>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</si>
  <si>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</si>
  <si>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</si>
  <si>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</si>
  <si>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</si>
  <si>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</si>
  <si>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</si>
  <si>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</si>
  <si>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</si>
  <si>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</si>
  <si>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</si>
  <si>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</si>
  <si>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</si>
  <si>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</si>
  <si>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</si>
  <si>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</si>
  <si>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</si>
  <si>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</si>
  <si>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</si>
  <si>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</si>
  <si>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</si>
  <si>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</si>
  <si>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</si>
  <si>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</si>
  <si>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</si>
  <si>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</si>
  <si>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</si>
  <si>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</si>
  <si>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</si>
  <si>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</si>
  <si>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</si>
  <si>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</si>
  <si>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</si>
  <si>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</si>
  <si>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</si>
  <si>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</si>
  <si>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</si>
  <si>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</si>
  <si>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</si>
  <si>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</si>
  <si>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</si>
  <si>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</si>
  <si>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</si>
  <si>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</si>
  <si>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</si>
  <si>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</si>
  <si>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</si>
  <si>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</si>
  <si>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</si>
  <si>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</si>
  <si>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</si>
  <si>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</si>
  <si>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</si>
  <si>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</si>
  <si>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</si>
  <si>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</si>
  <si>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</si>
  <si>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</si>
  <si>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</si>
  <si>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</si>
  <si>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</si>
  <si>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</si>
  <si>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</si>
  <si>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</si>
  <si>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</si>
  <si>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</si>
  <si>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</si>
  <si>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</si>
  <si>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</si>
  <si>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</si>
  <si>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</si>
  <si>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</si>
  <si>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</si>
  <si>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</si>
  <si>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</si>
  <si>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</si>
  <si>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</si>
  <si>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</si>
  <si>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</si>
  <si>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</si>
  <si>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</si>
  <si>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</si>
  <si>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</si>
  <si>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</si>
  <si>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</si>
  <si>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</si>
  <si>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</si>
  <si>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</si>
  <si>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</si>
  <si>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</si>
  <si>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</si>
  <si>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</si>
  <si>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</si>
  <si>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</si>
  <si>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</si>
  <si>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</si>
  <si>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</si>
  <si>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</si>
  <si>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</si>
  <si>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</si>
  <si>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</si>
  <si>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</si>
  <si>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</si>
  <si>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</si>
  <si>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</si>
  <si>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</si>
  <si>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</si>
  <si>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</si>
  <si>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</si>
  <si>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</si>
  <si>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</si>
  <si>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</si>
  <si>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</si>
  <si>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</si>
  <si>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</si>
  <si>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</si>
  <si>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</si>
  <si>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</si>
  <si>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</si>
  <si>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</si>
  <si>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</si>
  <si>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</si>
  <si>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</si>
  <si>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</si>
  <si>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</si>
  <si>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</si>
  <si>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</si>
  <si>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</si>
  <si>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</si>
  <si>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</si>
  <si>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</si>
  <si>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</si>
  <si>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</si>
  <si>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</si>
  <si>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</si>
  <si>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</si>
  <si>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</si>
  <si>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</si>
  <si>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</si>
  <si>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</si>
  <si>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</si>
  <si>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</si>
  <si>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</si>
  <si>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</si>
  <si>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</si>
  <si>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</si>
  <si>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</si>
  <si>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</si>
  <si>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</si>
  <si>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</si>
  <si>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</si>
  <si>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</si>
  <si>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</si>
  <si>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</si>
  <si>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</si>
  <si>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</si>
  <si>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</si>
  <si>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</si>
  <si>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</si>
  <si>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</si>
  <si>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</si>
  <si>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</si>
  <si>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</si>
  <si>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</si>
  <si>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</si>
  <si>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</si>
  <si>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</si>
  <si>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</si>
  <si>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</si>
  <si>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</si>
  <si>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</si>
  <si>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</si>
  <si>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</si>
  <si>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</si>
  <si>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</si>
  <si>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</si>
  <si>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</si>
  <si>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</si>
  <si>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</si>
  <si>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</si>
  <si>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</si>
  <si>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</si>
  <si>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</si>
  <si>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</si>
  <si>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</si>
  <si>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</si>
  <si>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</si>
  <si>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</si>
  <si>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</si>
  <si>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</si>
  <si>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</si>
  <si>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</si>
  <si>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</si>
  <si>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</si>
  <si>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</si>
  <si>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</si>
  <si>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</si>
  <si>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</si>
  <si>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</si>
  <si>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</si>
  <si>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</si>
  <si>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</si>
  <si>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</si>
  <si>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</si>
  <si>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</si>
  <si>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</si>
  <si>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</si>
  <si>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</si>
  <si>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</si>
  <si>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</si>
  <si>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</si>
  <si>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</si>
  <si>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</si>
  <si>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</si>
  <si>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</si>
  <si>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</si>
  <si>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</si>
  <si>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</si>
  <si>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</si>
  <si>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</si>
  <si>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</si>
  <si>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</si>
  <si>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</si>
  <si>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</si>
  <si>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</si>
  <si>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</si>
  <si>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</si>
  <si>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</si>
  <si>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</si>
  <si>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</si>
  <si>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</si>
  <si>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</si>
  <si>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</si>
  <si>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</si>
  <si>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</si>
  <si>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</si>
  <si>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</si>
  <si>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</si>
  <si>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</si>
  <si>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</si>
  <si>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</si>
  <si>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</si>
  <si>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</si>
  <si>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</si>
  <si>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</si>
  <si>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</si>
  <si>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</si>
  <si>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</si>
  <si>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</si>
  <si>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</si>
  <si>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</si>
  <si>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</si>
  <si>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</si>
  <si>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</si>
  <si>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</si>
  <si>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</si>
  <si>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</si>
  <si>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</si>
  <si>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</si>
  <si>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</si>
  <si>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</si>
  <si>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</si>
  <si>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</si>
  <si>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</si>
  <si>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</si>
  <si>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</si>
  <si>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</si>
  <si>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</si>
  <si>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</si>
  <si>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</si>
  <si>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</si>
  <si>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</si>
  <si>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</si>
  <si>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</si>
  <si>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</si>
  <si>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</si>
  <si>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</si>
  <si>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</si>
  <si>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</si>
  <si>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</si>
  <si>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</si>
  <si>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</si>
  <si>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</si>
  <si>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</si>
  <si>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</si>
  <si>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</si>
  <si>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</si>
  <si>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</si>
  <si>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</si>
  <si>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</si>
  <si>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</si>
  <si>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</si>
  <si>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</si>
  <si>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</si>
  <si>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</si>
  <si>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</si>
  <si>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</si>
  <si>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</si>
  <si>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</si>
  <si>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</si>
  <si>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</si>
  <si>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</si>
  <si>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</si>
  <si>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</si>
  <si>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</si>
  <si>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</si>
  <si>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</si>
  <si>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</si>
  <si>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</si>
  <si>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</si>
  <si>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</si>
  <si>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</si>
  <si>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</si>
  <si>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</si>
  <si>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</si>
  <si>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</si>
  <si>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</si>
  <si>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</si>
  <si>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</si>
  <si>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</si>
  <si>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</si>
  <si>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</si>
  <si>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</si>
  <si>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</si>
  <si>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</si>
  <si>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</si>
  <si>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</si>
  <si>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</si>
  <si>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</si>
  <si>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</si>
  <si>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</si>
  <si>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</si>
  <si>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</si>
  <si>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</si>
  <si>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</si>
  <si>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</si>
  <si>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</si>
  <si>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</si>
  <si>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</si>
  <si>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</si>
  <si>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</si>
  <si>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</si>
  <si>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</si>
  <si>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</si>
  <si>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</si>
  <si>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</si>
  <si>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</si>
  <si>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</si>
  <si>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</si>
  <si>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</si>
  <si>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</si>
  <si>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</si>
  <si>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</si>
  <si>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</si>
  <si>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</si>
  <si>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</si>
  <si>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</si>
  <si>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</si>
  <si>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</si>
  <si>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</si>
  <si>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</si>
  <si>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</si>
  <si>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</si>
  <si>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</si>
  <si>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</si>
  <si>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</si>
  <si>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</si>
  <si>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</si>
  <si>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</si>
  <si>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</si>
  <si>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</si>
  <si>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</si>
  <si>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</si>
  <si>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</si>
  <si>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</si>
  <si>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</si>
  <si>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</si>
  <si>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</si>
  <si>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</si>
  <si>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</si>
  <si>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</si>
  <si>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</si>
  <si>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</si>
  <si>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</si>
  <si>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</si>
  <si>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</si>
  <si>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</si>
  <si>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</si>
  <si>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</si>
  <si>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</si>
  <si>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</si>
  <si>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</si>
  <si>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</si>
  <si>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</si>
  <si>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</si>
  <si>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</si>
  <si>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</si>
  <si>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</si>
  <si>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</si>
  <si>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</si>
  <si>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</si>
  <si>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</si>
  <si>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</si>
  <si>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</si>
  <si>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</si>
  <si>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</si>
  <si>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</si>
  <si>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</si>
  <si>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</si>
  <si>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</si>
  <si>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</si>
  <si>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</si>
  <si>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</si>
  <si>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</si>
  <si>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</si>
  <si>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</si>
  <si>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</si>
  <si>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</si>
  <si>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</si>
  <si>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</si>
  <si>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</si>
  <si>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</si>
  <si>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</si>
  <si>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</si>
  <si>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</si>
  <si>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</si>
  <si>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</si>
  <si>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</si>
  <si>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</si>
  <si>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</si>
  <si>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</si>
  <si>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</si>
  <si>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</si>
  <si>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</si>
  <si>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</si>
  <si>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</si>
  <si>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</si>
  <si>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</si>
  <si>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</si>
  <si>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</si>
  <si>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</si>
  <si>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</si>
  <si>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</si>
  <si>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</si>
  <si>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</si>
  <si>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</si>
  <si>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</si>
  <si>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</si>
  <si>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</si>
  <si>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</si>
  <si>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</si>
  <si>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</si>
  <si>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</si>
  <si>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</si>
  <si>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</si>
  <si>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</si>
  <si>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</si>
  <si>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</si>
  <si>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</si>
  <si>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</si>
  <si>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</si>
  <si>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</si>
  <si>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</si>
  <si>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</si>
  <si>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</si>
  <si>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</si>
  <si>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</si>
  <si>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</si>
  <si>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</si>
  <si>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</si>
  <si>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</si>
  <si>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</si>
  <si>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</si>
  <si>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</si>
  <si>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</si>
  <si>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</si>
  <si>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</si>
  <si>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</si>
  <si>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</si>
  <si>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</si>
  <si>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</si>
  <si>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</si>
  <si>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</si>
  <si>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</si>
  <si>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</si>
  <si>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</si>
  <si>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</si>
  <si>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</si>
  <si>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</si>
  <si>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</si>
  <si>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</si>
  <si>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</si>
  <si>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</si>
  <si>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</si>
  <si>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</si>
  <si>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</si>
  <si>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</si>
  <si>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</si>
  <si>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</si>
  <si>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</si>
  <si>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</si>
  <si>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</si>
  <si>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</si>
  <si>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</si>
  <si>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</si>
  <si>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</si>
  <si>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</si>
  <si>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</si>
  <si>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</si>
  <si>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</si>
  <si>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</si>
  <si>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</si>
  <si>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</si>
  <si>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</si>
  <si>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</si>
  <si>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</si>
  <si>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</si>
  <si>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</si>
  <si>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</si>
  <si>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</si>
  <si>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</si>
  <si>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</si>
  <si>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</si>
  <si>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</si>
  <si>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</si>
  <si>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</si>
  <si>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</si>
  <si>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</si>
  <si>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</si>
  <si>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</si>
  <si>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</si>
  <si>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</si>
  <si>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</si>
  <si>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</si>
  <si>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</si>
  <si>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</si>
  <si>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</si>
  <si>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</si>
  <si>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</si>
  <si>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</si>
  <si>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</si>
  <si>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</si>
  <si>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</si>
  <si>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</si>
  <si>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</si>
  <si>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</si>
  <si>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</si>
  <si>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</si>
  <si>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</si>
  <si>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</si>
  <si>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</si>
  <si>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</si>
  <si>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</si>
  <si>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</si>
  <si>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</si>
  <si>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</si>
  <si>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</si>
  <si>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</si>
  <si>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</si>
  <si>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</si>
  <si>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</si>
  <si>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</si>
  <si>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</si>
  <si>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</si>
  <si>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</si>
  <si>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</si>
  <si>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</si>
  <si>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</si>
  <si>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</si>
  <si>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</si>
  <si>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</si>
  <si>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</si>
  <si>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</si>
  <si>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</si>
  <si>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</si>
  <si>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</si>
  <si>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</si>
  <si>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</si>
  <si>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</si>
  <si>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</si>
  <si>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</si>
  <si>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</si>
  <si>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</si>
  <si>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</si>
  <si>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</si>
  <si>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</si>
  <si>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</si>
  <si>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</si>
  <si>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</si>
  <si>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</si>
  <si>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</si>
  <si>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</si>
  <si>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</si>
  <si>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</si>
  <si>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</si>
  <si>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</si>
  <si>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</si>
  <si>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</si>
  <si>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</si>
  <si>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</si>
  <si>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</si>
  <si>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</si>
  <si>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</si>
  <si>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</si>
  <si>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</si>
  <si>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</si>
  <si>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</si>
  <si>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</si>
  <si>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</si>
  <si>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</si>
  <si>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</si>
  <si>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</si>
  <si>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</si>
  <si>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</si>
  <si>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</si>
  <si>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</si>
  <si>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</si>
  <si>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</si>
  <si>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</si>
  <si>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</si>
  <si>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</si>
  <si>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</si>
  <si>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</si>
  <si>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</si>
  <si>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</si>
  <si>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</si>
  <si>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</si>
  <si>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</si>
  <si>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</si>
  <si>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</si>
  <si>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</si>
  <si>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</si>
  <si>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</si>
  <si>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</si>
  <si>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</si>
  <si>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</si>
  <si>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</si>
  <si>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</si>
  <si>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</si>
  <si>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</si>
  <si>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</si>
  <si>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</si>
  <si>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</si>
  <si>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</si>
  <si>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</si>
  <si>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</si>
  <si>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</si>
  <si>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</si>
  <si>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</si>
  <si>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</si>
  <si>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</si>
  <si>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</si>
  <si>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</si>
  <si>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</si>
  <si>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</si>
  <si>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</si>
  <si>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</si>
  <si>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</si>
  <si>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</si>
  <si>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</si>
  <si>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</si>
  <si>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</si>
  <si>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</si>
  <si>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</si>
  <si>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</si>
  <si>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</si>
  <si>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</si>
  <si>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</si>
  <si>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</si>
  <si>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</si>
  <si>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</si>
  <si>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</si>
  <si>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</si>
  <si>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</si>
  <si>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</si>
  <si>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</si>
  <si>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</si>
  <si>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</si>
  <si>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</si>
  <si>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</si>
  <si>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</si>
  <si>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</si>
  <si>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</si>
  <si>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</si>
  <si>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</si>
  <si>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</si>
  <si>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</si>
  <si>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</si>
  <si>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</si>
  <si>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</si>
  <si>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</si>
  <si>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</si>
  <si>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</si>
  <si>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</si>
  <si>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</si>
  <si>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</si>
  <si>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</si>
  <si>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</si>
  <si>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</si>
  <si>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</si>
  <si>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</si>
  <si>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</si>
  <si>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</si>
  <si>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</si>
  <si>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</si>
  <si>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</si>
  <si>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</si>
  <si>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</si>
  <si>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</si>
  <si>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</si>
  <si>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</si>
  <si>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</si>
  <si>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</si>
  <si>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</si>
  <si>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</si>
  <si>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</si>
  <si>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</si>
  <si>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</si>
  <si>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</si>
  <si>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</si>
  <si>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</si>
  <si>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</si>
  <si>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</si>
  <si>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</si>
  <si>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</si>
  <si>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</si>
  <si>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</si>
  <si>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</si>
  <si>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</si>
  <si>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</si>
  <si>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</si>
  <si>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</si>
  <si>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</si>
  <si>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</si>
  <si>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</si>
  <si>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</si>
  <si>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</si>
  <si>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</si>
  <si>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</si>
  <si>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</si>
  <si>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</si>
  <si>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</si>
  <si>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</si>
  <si>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</si>
  <si>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</si>
  <si>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</si>
  <si>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</si>
  <si>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</si>
  <si>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</si>
  <si>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</si>
  <si>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</si>
  <si>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</si>
  <si>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</si>
  <si>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</si>
  <si>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</si>
  <si>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</si>
  <si>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</si>
  <si>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</si>
  <si>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</si>
  <si>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</si>
  <si>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</si>
  <si>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</si>
  <si>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</si>
  <si>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</si>
  <si>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</si>
  <si>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</si>
  <si>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</si>
  <si>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</si>
  <si>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</si>
  <si>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</si>
  <si>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</si>
  <si>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</si>
  <si>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</si>
  <si>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</si>
  <si>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</si>
  <si>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</si>
  <si>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</si>
  <si>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</si>
  <si>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</si>
  <si>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</si>
  <si>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</si>
  <si>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</si>
  <si>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</si>
  <si>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</si>
  <si>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</si>
  <si>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</si>
  <si>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</si>
  <si>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</si>
  <si>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</si>
  <si>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</si>
  <si>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</si>
  <si>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</si>
  <si>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</si>
  <si>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</si>
  <si>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</si>
  <si>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</si>
  <si>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</si>
  <si>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</si>
  <si>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</si>
  <si>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</si>
  <si>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</si>
  <si>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</si>
  <si>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</si>
  <si>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</si>
  <si>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</si>
  <si>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</si>
  <si>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</si>
  <si>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</si>
  <si>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</si>
  <si>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</si>
  <si>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</si>
  <si>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</si>
  <si>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</si>
  <si>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</si>
  <si>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</si>
  <si>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</si>
  <si>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</si>
  <si>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</si>
  <si>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</si>
  <si>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</si>
  <si>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</si>
  <si>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</si>
  <si>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</si>
  <si>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</si>
  <si>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</si>
  <si>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</si>
  <si>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</si>
  <si>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</si>
  <si>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</si>
  <si>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</si>
  <si>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</si>
  <si>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</si>
  <si>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</si>
  <si>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</si>
  <si>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</si>
  <si>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</si>
  <si>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</si>
  <si>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</si>
  <si>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</si>
  <si>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</si>
  <si>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</si>
  <si>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</si>
  <si>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</si>
  <si>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</si>
  <si>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</si>
  <si>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</si>
  <si>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</si>
  <si>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</si>
  <si>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</si>
  <si>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</si>
  <si>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</si>
  <si>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</si>
  <si>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</si>
  <si>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</si>
  <si>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</si>
  <si>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</si>
  <si>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</si>
  <si>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</si>
  <si>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</si>
  <si>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</si>
  <si>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</si>
  <si>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</si>
  <si>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</si>
  <si>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</si>
  <si>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</si>
  <si>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</si>
  <si>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</si>
  <si>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</si>
  <si>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</si>
  <si>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</si>
  <si>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</si>
  <si>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</si>
  <si>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</si>
  <si>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</si>
  <si>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</si>
  <si>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</si>
  <si>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</si>
  <si>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</si>
  <si>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</si>
  <si>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</si>
  <si>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</si>
  <si>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</si>
  <si>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</si>
  <si>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</si>
  <si>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</si>
  <si>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</si>
  <si>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</si>
  <si>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</si>
  <si>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</si>
  <si>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</si>
  <si>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</si>
  <si>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</si>
  <si>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</si>
  <si>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</si>
  <si>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</si>
  <si>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</si>
  <si>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</si>
  <si>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</si>
  <si>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</si>
  <si>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</si>
  <si>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</si>
  <si>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</si>
  <si>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</si>
  <si>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</si>
  <si>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</si>
  <si>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</si>
  <si>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</si>
  <si>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</si>
  <si>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</si>
  <si>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</si>
  <si>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</si>
  <si>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</si>
  <si>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</si>
  <si>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</si>
  <si>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</si>
  <si>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</si>
  <si>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</si>
  <si>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</si>
  <si>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</si>
  <si>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</si>
  <si>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</si>
  <si>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</si>
  <si>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</si>
  <si>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</si>
  <si>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</si>
  <si>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</si>
  <si>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</si>
  <si>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</si>
  <si>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</si>
  <si>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</si>
  <si>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</si>
  <si>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</si>
  <si>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</si>
  <si>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</si>
  <si>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</si>
  <si>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</si>
  <si>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</si>
  <si>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</si>
  <si>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</si>
  <si>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</si>
  <si>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</si>
  <si>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</si>
  <si>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</si>
  <si>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</si>
  <si>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</si>
  <si>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</si>
  <si>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</si>
  <si>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</si>
  <si>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</si>
  <si>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</si>
  <si>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</si>
  <si>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</si>
  <si>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</si>
  <si>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</si>
  <si>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</si>
  <si>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</si>
  <si>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</si>
  <si>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</si>
  <si>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</si>
  <si>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</si>
  <si>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</si>
  <si>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</si>
  <si>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</si>
  <si>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</si>
  <si>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</si>
  <si>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</si>
  <si>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</si>
  <si>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</si>
  <si>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</si>
  <si>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</si>
  <si>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</si>
  <si>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</si>
  <si>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</si>
  <si>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</si>
  <si>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</si>
  <si>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</si>
  <si>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</si>
  <si>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</si>
  <si>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</si>
  <si>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</si>
  <si>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</si>
  <si>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</si>
  <si>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</si>
  <si>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</si>
  <si>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</si>
  <si>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</si>
  <si>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</si>
  <si>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</si>
  <si>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</si>
  <si>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</si>
  <si>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</si>
  <si>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</si>
  <si>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</si>
  <si>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</si>
  <si>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</si>
  <si>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</si>
  <si>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</si>
  <si>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</si>
  <si>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</si>
  <si>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</si>
  <si>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</si>
  <si>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</si>
  <si>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</si>
  <si>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</si>
  <si>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</si>
  <si>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</si>
  <si>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</si>
  <si>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</si>
  <si>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</si>
  <si>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</si>
  <si>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</si>
  <si>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</si>
  <si>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</si>
  <si>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</si>
  <si>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</si>
  <si>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</si>
  <si>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</si>
  <si>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</si>
  <si>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</si>
  <si>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</si>
  <si>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</si>
  <si>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</si>
  <si>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</si>
  <si>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</si>
  <si>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</si>
  <si>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</si>
  <si>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</si>
  <si>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</si>
  <si>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</si>
  <si>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</si>
  <si>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</si>
  <si>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</si>
  <si>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</si>
  <si>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</si>
  <si>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</si>
  <si>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</si>
  <si>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</si>
  <si>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</si>
  <si>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</si>
  <si>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</si>
  <si>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</si>
  <si>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</si>
  <si>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</si>
  <si>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</si>
  <si>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</si>
  <si>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</si>
  <si>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</si>
  <si>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</si>
  <si>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</si>
  <si>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</si>
  <si>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</si>
  <si>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</si>
  <si>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</si>
  <si>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</si>
  <si>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</si>
  <si>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</si>
  <si>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</si>
  <si>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</si>
  <si>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</si>
  <si>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</si>
  <si>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</si>
  <si>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</si>
  <si>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</si>
  <si>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</si>
  <si>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</si>
  <si>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</si>
  <si>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</si>
  <si>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</si>
  <si>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</si>
  <si>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</si>
  <si>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</si>
  <si>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</si>
  <si>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</si>
  <si>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</si>
  <si>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</si>
  <si>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</si>
  <si>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</si>
  <si>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</si>
  <si>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</si>
  <si>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</si>
  <si>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</si>
  <si>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</si>
  <si>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</si>
  <si>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</si>
  <si>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</si>
  <si>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</si>
  <si>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</si>
  <si>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</si>
  <si>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</si>
  <si>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</si>
  <si>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</si>
  <si>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</si>
  <si>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</si>
  <si>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</si>
  <si>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</si>
  <si>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</si>
  <si>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</si>
  <si>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</si>
  <si>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</si>
  <si>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</si>
  <si>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</si>
  <si>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</si>
  <si>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</si>
  <si>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</si>
  <si>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</si>
  <si>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</si>
  <si>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</si>
  <si>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</si>
  <si>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</si>
  <si>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</si>
  <si>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</si>
  <si>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</si>
  <si>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</si>
  <si>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</si>
  <si>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</si>
  <si>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</si>
  <si>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</si>
  <si>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</si>
  <si>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</si>
  <si>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</si>
  <si>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</si>
  <si>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</si>
  <si>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</si>
  <si>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</si>
  <si>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</si>
  <si>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</si>
  <si>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</si>
  <si>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</si>
  <si>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</si>
  <si>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</si>
  <si>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</si>
  <si>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</si>
  <si>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</si>
  <si>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</si>
  <si>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</si>
  <si>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</si>
  <si>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</si>
  <si>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</si>
  <si>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</si>
  <si>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</si>
  <si>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</si>
  <si>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</si>
  <si>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</si>
  <si>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</si>
  <si>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</si>
  <si>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</si>
  <si>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</si>
  <si>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</si>
  <si>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</si>
  <si>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</si>
  <si>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</si>
  <si>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</si>
  <si>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</si>
  <si>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</si>
  <si>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</si>
  <si>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</si>
  <si>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</si>
  <si>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</si>
  <si>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</si>
  <si>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</si>
  <si>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</si>
  <si>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</si>
  <si>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</si>
  <si>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</si>
  <si>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</si>
  <si>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</si>
  <si>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</si>
  <si>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</si>
  <si>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</si>
  <si>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</si>
  <si>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</si>
  <si>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</si>
  <si>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</si>
  <si>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</si>
  <si>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</si>
  <si>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</si>
  <si>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</si>
  <si>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</si>
  <si>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</si>
  <si>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</si>
  <si>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</si>
  <si>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</si>
  <si>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</si>
  <si>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</si>
  <si>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</si>
  <si>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</si>
  <si>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</si>
  <si>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</si>
  <si>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</si>
  <si>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</si>
  <si>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</si>
  <si>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</si>
  <si>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</si>
  <si>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</si>
  <si>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</si>
  <si>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</si>
  <si>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</si>
  <si>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</si>
  <si>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</si>
  <si>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</si>
  <si>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</si>
  <si>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</si>
  <si>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</si>
  <si>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</si>
  <si>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</si>
  <si>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</si>
  <si>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</si>
  <si>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</si>
  <si>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</si>
  <si>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</si>
  <si>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</si>
  <si>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</si>
  <si>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</si>
  <si>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</si>
  <si>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</si>
  <si>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</si>
  <si>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</si>
  <si>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</si>
  <si>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</si>
  <si>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</si>
  <si>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</si>
  <si>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</si>
  <si>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</si>
  <si>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</si>
  <si>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</si>
  <si>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</si>
  <si>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</si>
  <si>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</si>
  <si>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</si>
  <si>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</si>
  <si>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</si>
  <si>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</si>
  <si>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</si>
  <si>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</si>
  <si>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</si>
  <si>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</si>
  <si>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</si>
  <si>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</si>
  <si>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</si>
  <si>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</si>
  <si>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</si>
  <si>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</si>
  <si>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</si>
  <si>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</si>
  <si>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</si>
  <si>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</si>
  <si>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</si>
  <si>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</si>
  <si>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</si>
  <si>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</si>
  <si>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</si>
  <si>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</si>
  <si>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</si>
  <si>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</si>
  <si>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</si>
  <si>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</si>
  <si>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</si>
  <si>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</si>
  <si>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</si>
  <si>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</si>
  <si>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</si>
  <si>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</si>
  <si>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</si>
  <si>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</si>
  <si>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</si>
  <si>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</si>
  <si>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</si>
  <si>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</si>
  <si>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</si>
  <si>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</si>
  <si>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</si>
  <si>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</si>
  <si>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</si>
  <si>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</si>
  <si>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</si>
  <si>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</si>
  <si>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</si>
  <si>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</si>
  <si>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</si>
  <si>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</si>
  <si>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</si>
  <si>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</si>
  <si>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</si>
  <si>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</si>
  <si>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</si>
  <si>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</si>
  <si>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</si>
  <si>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</si>
  <si>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</si>
  <si>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</si>
  <si>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</si>
  <si>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</si>
  <si>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</si>
  <si>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</si>
  <si>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</si>
  <si>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</si>
  <si>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</si>
  <si>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</si>
  <si>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</si>
  <si>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</si>
  <si>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</si>
  <si>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</si>
  <si>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</si>
  <si>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</si>
  <si>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</si>
  <si>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</si>
  <si>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</si>
  <si>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</si>
  <si>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</si>
  <si>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</si>
  <si>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</si>
  <si>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</si>
  <si>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</si>
  <si>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</si>
  <si>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</si>
  <si>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</si>
  <si>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</si>
  <si>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</si>
  <si>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</si>
  <si>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</si>
  <si>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</si>
  <si>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</si>
  <si>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</si>
  <si>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</si>
  <si>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</si>
  <si>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</si>
  <si>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</si>
  <si>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</si>
  <si>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</si>
  <si>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</si>
  <si>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</si>
  <si>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</si>
  <si>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</si>
  <si>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</si>
  <si>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</si>
  <si>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</si>
  <si>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</si>
  <si>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</si>
  <si>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</si>
  <si>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</si>
  <si>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</si>
  <si>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</si>
  <si>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</si>
  <si>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</si>
  <si>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</si>
  <si>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</si>
  <si>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</si>
  <si>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</si>
  <si>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</si>
  <si>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</si>
  <si>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</si>
  <si>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</si>
  <si>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</si>
  <si>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</si>
  <si>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</si>
  <si>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</si>
  <si>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</si>
  <si>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</si>
  <si>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</si>
  <si>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</si>
  <si>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</si>
  <si>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</si>
  <si>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</si>
  <si>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</si>
  <si>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</si>
  <si>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</si>
  <si>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</si>
  <si>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</si>
  <si>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</si>
  <si>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</si>
  <si>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</si>
  <si>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</si>
  <si>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</si>
  <si>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</si>
  <si>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</si>
  <si>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</si>
  <si>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</si>
  <si>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</si>
  <si>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</si>
  <si>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</si>
  <si>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</si>
  <si>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</si>
  <si>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</si>
  <si>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</si>
  <si>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</si>
  <si>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</si>
  <si>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</si>
  <si>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</si>
  <si>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</si>
  <si>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</si>
  <si>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</si>
  <si>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</si>
  <si>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</si>
  <si>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</si>
  <si>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</si>
  <si>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</si>
  <si>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</si>
  <si>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</si>
  <si>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</si>
  <si>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</si>
  <si>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</si>
  <si>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</si>
  <si>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</si>
  <si>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</si>
  <si>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</si>
  <si>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</si>
  <si>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</si>
  <si>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</si>
  <si>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</si>
  <si>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</si>
  <si>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</si>
  <si>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</si>
  <si>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</si>
  <si>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</si>
  <si>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</si>
  <si>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</si>
  <si>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</si>
  <si>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</si>
  <si>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</si>
  <si>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</si>
  <si>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</si>
  <si>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</si>
  <si>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</si>
  <si>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</si>
  <si>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</si>
  <si>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</si>
  <si>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</si>
  <si>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</si>
  <si>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</si>
  <si>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</si>
  <si>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</si>
  <si>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</si>
  <si>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</si>
  <si>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</si>
  <si>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</si>
  <si>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</si>
  <si>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</si>
  <si>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</si>
  <si>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</si>
  <si>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</si>
  <si>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</si>
  <si>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</si>
  <si>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</si>
  <si>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</si>
  <si>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</si>
  <si>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</si>
  <si>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</si>
  <si>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</si>
  <si>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</si>
  <si>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</si>
  <si>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</si>
  <si>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</si>
  <si>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</si>
  <si>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</si>
  <si>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</si>
  <si>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</si>
  <si>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</si>
  <si>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</si>
  <si>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</si>
  <si>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</si>
  <si>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</si>
  <si>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</si>
  <si>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</si>
  <si>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</si>
  <si>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</si>
  <si>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</si>
  <si>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</si>
  <si>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</si>
  <si>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</si>
  <si>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</si>
  <si>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</si>
  <si>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</si>
  <si>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</si>
  <si>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</si>
  <si>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</si>
  <si>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</si>
  <si>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</si>
  <si>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</si>
  <si>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</si>
  <si>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</si>
  <si>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</si>
  <si>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</si>
  <si>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</si>
  <si>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</si>
  <si>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</si>
  <si>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</si>
  <si>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</si>
  <si>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</si>
  <si>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</si>
  <si>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</si>
  <si>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</si>
  <si>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</si>
  <si>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</si>
  <si>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</si>
  <si>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</si>
  <si>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</si>
  <si>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</si>
  <si>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</si>
  <si>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</si>
  <si>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</si>
  <si>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</si>
  <si>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</si>
  <si>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</si>
  <si>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</si>
  <si>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</si>
  <si>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</si>
  <si>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</si>
  <si>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</si>
  <si>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</si>
  <si>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</si>
  <si>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</si>
  <si>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</si>
  <si>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</si>
  <si>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</si>
  <si>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</si>
  <si>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</si>
  <si>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</si>
  <si>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</si>
  <si>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</si>
  <si>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</si>
  <si>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</si>
  <si>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</si>
  <si>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</si>
  <si>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</si>
  <si>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</si>
  <si>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</si>
  <si>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</si>
  <si>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</si>
  <si>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</si>
  <si>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</si>
  <si>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</si>
  <si>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</si>
  <si>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</si>
  <si>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</si>
  <si>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</si>
  <si>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</si>
  <si>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</si>
  <si>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</si>
  <si>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</si>
  <si>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</si>
  <si>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</si>
  <si>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</si>
  <si>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</si>
  <si>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</si>
  <si>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</si>
  <si>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</si>
  <si>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</si>
  <si>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</si>
  <si>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</si>
  <si>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</si>
  <si>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</si>
  <si>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</si>
  <si>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</si>
  <si>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</si>
  <si>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</si>
  <si>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</si>
  <si>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</si>
  <si>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</si>
  <si>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</si>
  <si>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</si>
  <si>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</si>
  <si>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</si>
  <si>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</si>
  <si>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</si>
  <si>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</si>
  <si>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</si>
  <si>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</si>
  <si>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</si>
  <si>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</si>
  <si>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</si>
  <si>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</si>
  <si>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</si>
  <si>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</si>
  <si>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</si>
  <si>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</si>
  <si>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</si>
  <si>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</si>
  <si>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</si>
  <si>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</si>
  <si>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</si>
  <si>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</si>
  <si>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</si>
  <si>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</si>
  <si>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</si>
  <si>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</si>
  <si>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</si>
  <si>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</si>
  <si>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</si>
  <si>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</si>
  <si>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</si>
  <si>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</si>
  <si>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</si>
  <si>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</si>
  <si>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</si>
  <si>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</si>
  <si>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</si>
  <si>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</si>
  <si>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</si>
  <si>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</si>
  <si>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</si>
  <si>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</si>
  <si>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</si>
  <si>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</si>
  <si>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</si>
  <si>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</si>
  <si>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</si>
  <si>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</si>
  <si>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</si>
  <si>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</si>
  <si>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</si>
  <si>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</si>
  <si>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</si>
  <si>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</si>
  <si>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</si>
  <si>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</si>
  <si>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</si>
  <si>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</si>
  <si>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</si>
  <si>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</si>
  <si>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</si>
  <si>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</si>
  <si>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</si>
  <si>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</si>
  <si>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</si>
  <si>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</si>
  <si>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</si>
  <si>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</si>
  <si>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</si>
  <si>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</si>
  <si>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</si>
  <si>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</si>
  <si>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</si>
  <si>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</si>
  <si>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</si>
  <si>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</si>
  <si>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</si>
  <si>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</si>
  <si>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</si>
  <si>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</si>
  <si>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</si>
  <si>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</si>
  <si>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</si>
  <si>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</si>
  <si>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</si>
  <si>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</si>
  <si>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</si>
  <si>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</si>
  <si>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</si>
  <si>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</si>
  <si>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</si>
  <si>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</si>
  <si>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</si>
  <si>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</si>
  <si>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</si>
  <si>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</si>
  <si>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</si>
  <si>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</si>
  <si>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</si>
  <si>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</si>
  <si>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</si>
  <si>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</si>
  <si>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</si>
  <si>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</si>
  <si>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</si>
  <si>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</si>
  <si>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</si>
  <si>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</si>
  <si>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</si>
  <si>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</si>
  <si>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</si>
  <si>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</si>
  <si>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</si>
  <si>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</si>
  <si>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</si>
  <si>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</si>
  <si>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</si>
  <si>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</si>
  <si>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</si>
  <si>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</si>
  <si>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</si>
  <si>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</si>
  <si>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</si>
  <si>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</si>
  <si>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</si>
  <si>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</si>
  <si>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</si>
  <si>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</si>
  <si>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</si>
  <si>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</si>
  <si>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</si>
  <si>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</si>
  <si>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</si>
  <si>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</si>
  <si>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</si>
  <si>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</si>
  <si>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</si>
  <si>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</si>
  <si>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</si>
  <si>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</si>
  <si>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</si>
  <si>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</si>
  <si>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</si>
  <si>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</si>
  <si>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</si>
  <si>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</si>
  <si>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</si>
  <si>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</si>
  <si>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</si>
  <si>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</si>
  <si>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</si>
  <si>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</si>
  <si>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</si>
  <si>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</si>
  <si>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</si>
  <si>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</si>
  <si>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</si>
  <si>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</si>
  <si>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</si>
  <si>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</si>
  <si>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</si>
  <si>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</si>
  <si>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</si>
  <si>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</si>
  <si>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</si>
  <si>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</si>
  <si>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</si>
  <si>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</si>
  <si>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</si>
  <si>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</si>
  <si>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</si>
  <si>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</si>
  <si>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</si>
  <si>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</si>
  <si>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</si>
  <si>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</si>
  <si>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</si>
  <si>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</si>
  <si>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</si>
  <si>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</si>
  <si>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</si>
  <si>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</si>
  <si>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</si>
  <si>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</si>
  <si>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</si>
  <si>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</si>
  <si>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</si>
  <si>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</si>
  <si>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</si>
  <si>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</si>
  <si>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</si>
  <si>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</si>
  <si>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</si>
  <si>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</si>
  <si>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</si>
  <si>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</si>
  <si>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</si>
  <si>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</si>
  <si>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</si>
  <si>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</si>
  <si>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</si>
  <si>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</si>
  <si>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</si>
  <si>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</si>
  <si>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</si>
  <si>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</si>
  <si>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</si>
  <si>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</si>
  <si>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</si>
  <si>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</si>
  <si>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</si>
  <si>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</si>
  <si>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</si>
  <si>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</si>
  <si>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</si>
  <si>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</si>
  <si>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</si>
  <si>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</si>
  <si>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</si>
  <si>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</si>
  <si>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</si>
  <si>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</si>
  <si>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</si>
  <si>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</si>
  <si>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</si>
  <si>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</si>
  <si>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</si>
  <si>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</si>
  <si>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</si>
  <si>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</si>
  <si>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</si>
  <si>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</si>
  <si>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</si>
  <si>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</si>
  <si>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</si>
  <si>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</si>
  <si>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</si>
  <si>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</si>
  <si>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</si>
  <si>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</si>
  <si>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</si>
  <si>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</si>
  <si>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</si>
  <si>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</si>
  <si>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</si>
  <si>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</si>
  <si>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</si>
  <si>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</si>
  <si>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</si>
  <si>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</si>
  <si>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</si>
  <si>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</si>
  <si>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</si>
  <si>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</si>
  <si>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</si>
  <si>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</si>
  <si>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</si>
  <si>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</si>
  <si>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</si>
  <si>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</si>
  <si>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</si>
  <si>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</si>
  <si>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</si>
  <si>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</si>
  <si>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</si>
  <si>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</si>
  <si>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</si>
  <si>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</si>
  <si>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</si>
  <si>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</si>
  <si>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</si>
  <si>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</si>
  <si>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</si>
  <si>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</si>
  <si>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</si>
  <si>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</si>
  <si>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</si>
  <si>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</si>
  <si>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</si>
  <si>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</si>
  <si>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</si>
  <si>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</si>
  <si>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</si>
  <si>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</si>
  <si>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</si>
  <si>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</si>
  <si>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</si>
  <si>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</si>
  <si>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</si>
  <si>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</si>
  <si>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</si>
  <si>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</si>
  <si>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</si>
  <si>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</si>
  <si>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</si>
  <si>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</si>
  <si>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</si>
  <si>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</si>
  <si>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</si>
  <si>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</si>
  <si>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</si>
  <si>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</si>
  <si>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</si>
  <si>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</si>
  <si>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</si>
  <si>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</si>
  <si>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</si>
  <si>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</si>
  <si>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</si>
  <si>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</si>
  <si>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</si>
  <si>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</si>
  <si>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</si>
  <si>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</si>
  <si>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</si>
  <si>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</si>
  <si>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</si>
  <si>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</si>
  <si>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</si>
  <si>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</si>
  <si>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</si>
  <si>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</si>
  <si>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</si>
  <si>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</si>
  <si>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</si>
  <si>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</si>
  <si>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</si>
  <si>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</si>
  <si>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</si>
  <si>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</si>
  <si>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</si>
  <si>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</si>
  <si>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</si>
  <si>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</si>
  <si>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</si>
  <si>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</si>
  <si>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</si>
  <si>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</si>
  <si>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</si>
  <si>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</si>
  <si>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</si>
  <si>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</si>
  <si>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</si>
  <si>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</si>
  <si>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</si>
  <si>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</si>
  <si>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</si>
  <si>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</si>
  <si>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</si>
  <si>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</si>
  <si>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</si>
  <si>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</si>
  <si>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</si>
  <si>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</si>
  <si>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</si>
  <si>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</si>
  <si>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</si>
  <si>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</si>
  <si>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</si>
  <si>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</si>
  <si>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</si>
  <si>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</si>
  <si>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</si>
  <si>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</si>
  <si>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</si>
  <si>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</si>
  <si>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</si>
  <si>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</si>
  <si>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</si>
  <si>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</si>
  <si>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</si>
  <si>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</si>
  <si>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</si>
  <si>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</si>
  <si>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</si>
  <si>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</si>
  <si>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</si>
  <si>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</si>
  <si>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</si>
  <si>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</si>
  <si>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</si>
  <si>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</si>
  <si>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</si>
  <si>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</si>
  <si>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</si>
  <si>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</si>
  <si>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</si>
  <si>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</si>
  <si>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</si>
  <si>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</si>
  <si>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</si>
  <si>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</si>
  <si>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</si>
  <si>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</si>
  <si>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</si>
  <si>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</si>
  <si>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</si>
  <si>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</si>
  <si>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</si>
  <si>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</si>
  <si>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</si>
  <si>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</si>
  <si>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</si>
  <si>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</si>
  <si>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</si>
  <si>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</si>
  <si>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</si>
  <si>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</si>
  <si>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</si>
  <si>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</si>
  <si>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</si>
  <si>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</si>
  <si>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</si>
  <si>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</si>
  <si>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</si>
  <si>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</si>
  <si>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</si>
  <si>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</si>
  <si>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</si>
  <si>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</si>
  <si>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</si>
  <si>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</si>
  <si>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</si>
  <si>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</si>
  <si>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</si>
  <si>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</si>
  <si>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</si>
  <si>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</si>
  <si>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</si>
  <si>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</si>
  <si>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</si>
  <si>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</si>
  <si>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</si>
  <si>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</si>
  <si>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</si>
  <si>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</si>
  <si>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</si>
  <si>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</si>
  <si>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</si>
  <si>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</si>
  <si>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</si>
  <si>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</si>
  <si>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</si>
  <si>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</si>
  <si>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</si>
  <si>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</si>
  <si>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</si>
  <si>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</si>
  <si>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</si>
  <si>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</si>
  <si>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</si>
  <si>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</si>
  <si>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</si>
  <si>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</si>
  <si>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</si>
  <si>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</si>
  <si>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</si>
  <si>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</si>
  <si>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</si>
  <si>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</si>
  <si>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</si>
  <si>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</si>
  <si>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</si>
  <si>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</si>
  <si>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</si>
  <si>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</si>
  <si>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</si>
  <si>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</si>
  <si>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</si>
  <si>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</si>
  <si>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</si>
  <si>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</si>
  <si>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</si>
  <si>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</si>
  <si>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</si>
  <si>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</si>
  <si>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</si>
  <si>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</si>
  <si>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</si>
  <si>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</si>
  <si>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</si>
  <si>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</si>
  <si>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</si>
  <si>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</si>
  <si>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</si>
  <si>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</si>
  <si>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</si>
  <si>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</si>
  <si>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</si>
  <si>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</si>
  <si>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</si>
  <si>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</si>
  <si>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</si>
  <si>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</si>
  <si>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</si>
  <si>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</si>
  <si>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</si>
  <si>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</si>
  <si>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</si>
  <si>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</si>
  <si>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</si>
  <si>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</si>
  <si>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</si>
  <si>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</si>
  <si>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</si>
  <si>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</si>
  <si>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</si>
  <si>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</si>
  <si>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</si>
  <si>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</si>
  <si>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</si>
  <si>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</si>
  <si>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</si>
  <si>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</si>
  <si>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</si>
  <si>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</si>
  <si>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</si>
  <si>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</si>
  <si>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</si>
  <si>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</si>
  <si>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</si>
  <si>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</si>
  <si>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</si>
  <si>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</si>
  <si>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</si>
  <si>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</si>
  <si>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</si>
  <si>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</si>
  <si>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</si>
  <si>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</si>
  <si>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</si>
  <si>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</si>
  <si>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</si>
  <si>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</si>
  <si>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</si>
  <si>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</si>
  <si>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</si>
  <si>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</si>
  <si>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</si>
  <si>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</si>
  <si>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</si>
  <si>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</si>
  <si>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</si>
  <si>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</si>
  <si>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</si>
  <si>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</si>
  <si>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</si>
  <si>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</si>
  <si>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</si>
  <si>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</si>
  <si>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</si>
  <si>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</si>
  <si>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</si>
  <si>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</si>
  <si>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</si>
  <si>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</si>
  <si>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</si>
  <si>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</si>
  <si>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</si>
  <si>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</si>
  <si>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</si>
  <si>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</si>
  <si>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</si>
  <si>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</si>
  <si>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</si>
  <si>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</si>
  <si>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</si>
  <si>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</si>
  <si>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</si>
  <si>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</si>
  <si>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</si>
  <si>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</si>
  <si>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</si>
  <si>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</si>
  <si>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</si>
  <si>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</si>
  <si>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</si>
  <si>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</si>
  <si>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</si>
  <si>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</si>
  <si>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</si>
  <si>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</si>
  <si>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</si>
  <si>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</si>
  <si>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</si>
  <si>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</si>
  <si>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</si>
  <si>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</si>
  <si>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</si>
  <si>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</si>
  <si>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</si>
  <si>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</si>
  <si>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</si>
  <si>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</si>
  <si>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</si>
  <si>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</si>
  <si>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</si>
  <si>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</si>
  <si>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</si>
  <si>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</si>
  <si>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</si>
  <si>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</si>
  <si>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</si>
  <si>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</si>
  <si>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</si>
  <si>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</si>
  <si>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</si>
  <si>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</si>
  <si>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</si>
  <si>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</si>
  <si>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</si>
  <si>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</si>
  <si>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</si>
  <si>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</si>
  <si>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</si>
  <si>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</si>
  <si>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</si>
  <si>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</si>
  <si>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</si>
  <si>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</si>
  <si>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</si>
  <si>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</si>
  <si>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</si>
  <si>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</si>
  <si>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</si>
  <si>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</si>
  <si>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</si>
  <si>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</si>
  <si>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</si>
  <si>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</si>
  <si>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</si>
  <si>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</si>
  <si>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</si>
  <si>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</si>
  <si>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</si>
  <si>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</si>
  <si>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</si>
  <si>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</si>
  <si>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</si>
  <si>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</si>
  <si>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</si>
  <si>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</si>
  <si>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</si>
  <si>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</si>
  <si>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</si>
  <si>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</si>
  <si>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</si>
  <si>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</si>
  <si>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</si>
  <si>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</si>
  <si>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</si>
  <si>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</si>
  <si>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</si>
  <si>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</si>
  <si>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</si>
  <si>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</si>
  <si>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</si>
  <si>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</si>
  <si>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</si>
  <si>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</si>
  <si>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</si>
  <si>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</si>
  <si>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</si>
  <si>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</si>
  <si>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</si>
  <si>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</si>
  <si>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</si>
  <si>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</si>
  <si>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</si>
  <si>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</si>
  <si>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</si>
  <si>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</si>
  <si>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</si>
  <si>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</si>
  <si>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</si>
  <si>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</si>
  <si>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</si>
  <si>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</si>
  <si>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</si>
  <si>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</si>
  <si>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</si>
  <si>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</si>
  <si>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</si>
  <si>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</si>
  <si>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</si>
  <si>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</si>
  <si>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</si>
  <si>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</si>
  <si>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</si>
  <si>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</si>
  <si>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</si>
  <si>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</si>
  <si>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</si>
  <si>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</si>
  <si>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</si>
  <si>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</si>
  <si>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</si>
  <si>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</si>
  <si>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</si>
  <si>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</si>
  <si>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</si>
  <si>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</si>
  <si>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</si>
  <si>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</si>
  <si>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</si>
  <si>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</si>
  <si>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</si>
  <si>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</si>
  <si>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</si>
  <si>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</si>
  <si>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</si>
  <si>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</si>
  <si>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</si>
  <si>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</si>
  <si>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</si>
  <si>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</si>
  <si>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</si>
  <si>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</si>
  <si>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</si>
  <si>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</si>
  <si>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</si>
  <si>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</si>
  <si>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</si>
  <si>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</si>
  <si>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</si>
  <si>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</si>
  <si>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</si>
  <si>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</si>
  <si>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</si>
  <si>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</si>
  <si>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</si>
  <si>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</si>
  <si>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</si>
  <si>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</si>
  <si>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</si>
  <si>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</si>
  <si>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</si>
  <si>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</si>
  <si>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</si>
  <si>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</si>
  <si>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</si>
  <si>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</si>
  <si>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</si>
  <si>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</si>
  <si>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</si>
  <si>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</si>
  <si>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</si>
  <si>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</si>
  <si>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</si>
  <si>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</si>
  <si>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</si>
  <si>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</si>
  <si>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</si>
  <si>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</si>
  <si>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</si>
  <si>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</si>
  <si>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</si>
  <si>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</si>
  <si>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</si>
  <si>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</si>
  <si>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</si>
  <si>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</si>
  <si>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</si>
  <si>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</si>
  <si>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</si>
  <si>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</si>
  <si>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</si>
  <si>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</si>
  <si>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</si>
  <si>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</si>
  <si>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</si>
  <si>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</si>
  <si>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</si>
  <si>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</si>
  <si>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</si>
  <si>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</si>
  <si>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</si>
  <si>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</si>
  <si>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</si>
  <si>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</si>
  <si>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</si>
  <si>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</si>
  <si>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</si>
  <si>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</si>
  <si>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</si>
  <si>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</si>
  <si>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</si>
  <si>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</si>
  <si>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</si>
  <si>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</si>
  <si>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</si>
  <si>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</si>
  <si>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</si>
  <si>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</si>
  <si>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</si>
  <si>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</si>
  <si>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</si>
  <si>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</si>
  <si>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</si>
  <si>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</si>
  <si>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</si>
  <si>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</si>
  <si>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</si>
  <si>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</si>
  <si>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</si>
  <si>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</si>
  <si>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</si>
  <si>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</si>
  <si>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</si>
  <si>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</si>
  <si>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</si>
  <si>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</si>
  <si>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</si>
  <si>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</si>
  <si>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</si>
  <si>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</si>
  <si>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</si>
  <si>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</si>
  <si>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</si>
  <si>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</si>
  <si>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</si>
  <si>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</si>
  <si>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</si>
  <si>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</si>
  <si>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</si>
  <si>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</si>
  <si>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</si>
  <si>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</si>
  <si>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</si>
  <si>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</si>
  <si>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</si>
  <si>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</si>
  <si>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</si>
  <si>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</si>
  <si>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</si>
  <si>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</si>
  <si>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</si>
  <si>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</si>
  <si>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</si>
  <si>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</si>
  <si>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</si>
  <si>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</si>
  <si>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</si>
  <si>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</si>
  <si>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</si>
  <si>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</si>
  <si>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</si>
  <si>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</si>
  <si>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</si>
  <si>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</si>
  <si>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</si>
  <si>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</si>
  <si>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</si>
  <si>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</si>
  <si>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</si>
  <si>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</si>
  <si>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</si>
  <si>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</si>
  <si>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</si>
  <si>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</si>
  <si>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</si>
  <si>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</si>
  <si>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</si>
  <si>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</si>
  <si>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</si>
  <si>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</si>
  <si>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</si>
  <si>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</si>
  <si>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</si>
  <si>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</si>
  <si>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</si>
  <si>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</si>
  <si>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</si>
  <si>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</si>
  <si>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</si>
  <si>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</si>
  <si>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</si>
  <si>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</si>
  <si>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</si>
  <si>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</si>
  <si>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</si>
  <si>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</si>
  <si>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</si>
  <si>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</si>
  <si>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</si>
  <si>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</si>
  <si>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</si>
  <si>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</si>
  <si>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</si>
  <si>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</si>
  <si>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</si>
  <si>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</si>
  <si>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</si>
  <si>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</si>
  <si>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</si>
  <si>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</si>
  <si>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</si>
  <si>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</si>
  <si>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</si>
  <si>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</si>
  <si>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</si>
  <si>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</si>
  <si>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</si>
  <si>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</si>
  <si>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</si>
  <si>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</si>
  <si>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</si>
  <si>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</si>
  <si>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</si>
  <si>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</si>
  <si>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</si>
  <si>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</si>
  <si>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</si>
  <si>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</si>
  <si>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</si>
  <si>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</si>
  <si>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</si>
  <si>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</si>
  <si>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</si>
  <si>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</si>
  <si>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</si>
  <si>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</si>
  <si>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</si>
  <si>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</si>
  <si>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</si>
  <si>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</si>
  <si>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</si>
  <si>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</si>
  <si>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</si>
  <si>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</si>
  <si>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</si>
  <si>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</si>
  <si>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</si>
  <si>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</si>
  <si>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</si>
  <si>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</si>
  <si>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</si>
  <si>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</si>
  <si>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</si>
  <si>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</si>
  <si>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</si>
  <si>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</si>
  <si>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</si>
  <si>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</si>
  <si>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</si>
  <si>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</si>
  <si>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</si>
  <si>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</si>
  <si>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</si>
  <si>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</si>
  <si>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</si>
  <si>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</si>
  <si>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</si>
  <si>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</si>
  <si>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</si>
  <si>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</si>
  <si>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</si>
  <si>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</si>
  <si>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</si>
  <si>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</si>
  <si>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</si>
  <si>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</si>
  <si>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</si>
  <si>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</si>
  <si>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</si>
  <si>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</si>
  <si>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</si>
  <si>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</si>
  <si>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</si>
  <si>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</si>
  <si>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</si>
  <si>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</si>
  <si>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</si>
  <si>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</si>
  <si>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</si>
  <si>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</si>
  <si>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</si>
  <si>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</si>
  <si>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</si>
  <si>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</si>
  <si>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</si>
  <si>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</si>
  <si>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</si>
  <si>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</si>
  <si>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</si>
  <si>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</si>
  <si>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</si>
  <si>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</si>
  <si>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</si>
  <si>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</si>
  <si>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</si>
  <si>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</si>
  <si>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</si>
  <si>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</si>
  <si>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</si>
  <si>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</si>
  <si>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</si>
  <si>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</si>
  <si>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</si>
  <si>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</si>
  <si>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</si>
  <si>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</si>
  <si>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</si>
  <si>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</si>
  <si>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</si>
  <si>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</si>
  <si>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</si>
  <si>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</si>
  <si>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</si>
  <si>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</si>
  <si>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</si>
  <si>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</si>
  <si>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</si>
  <si>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</si>
  <si>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</si>
  <si>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</si>
  <si>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</si>
  <si>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</si>
  <si>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</si>
  <si>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</si>
  <si>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</si>
  <si>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</si>
  <si>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</si>
  <si>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</si>
  <si>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</si>
  <si>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</si>
  <si>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</si>
  <si>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</si>
  <si>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</si>
  <si>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</si>
  <si>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</si>
  <si>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</si>
  <si>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</si>
  <si>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</si>
  <si>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</si>
  <si>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</si>
  <si>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</si>
  <si>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</si>
  <si>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</si>
  <si>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</si>
  <si>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</si>
  <si>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</si>
  <si>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</si>
  <si>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</si>
  <si>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</si>
  <si>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</si>
  <si>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</si>
  <si>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</si>
  <si>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</si>
  <si>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</si>
  <si>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</si>
  <si>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</si>
  <si>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</si>
  <si>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</si>
  <si>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</si>
  <si>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</si>
  <si>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</si>
  <si>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</si>
  <si>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</si>
  <si>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</si>
  <si>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</si>
  <si>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</si>
  <si>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</si>
  <si>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</si>
  <si>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</si>
  <si>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</si>
  <si>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</si>
  <si>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</si>
  <si>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</si>
  <si>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</si>
  <si>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</si>
  <si>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</si>
  <si>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</si>
  <si>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</si>
  <si>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</si>
  <si>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</si>
  <si>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</si>
  <si>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</si>
  <si>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</si>
  <si>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</si>
  <si>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</si>
  <si>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</si>
  <si>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</si>
  <si>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</si>
  <si>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</si>
  <si>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</si>
  <si>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</si>
  <si>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</si>
  <si>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</si>
  <si>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</si>
  <si>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</si>
  <si>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</si>
  <si>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</si>
  <si>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</si>
  <si>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</si>
  <si>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</si>
  <si>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</si>
  <si>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</si>
  <si>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</si>
  <si>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</si>
  <si>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</si>
  <si>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</si>
  <si>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</si>
  <si>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</si>
  <si>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</si>
  <si>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</si>
  <si>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</si>
  <si>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</si>
  <si>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</si>
  <si>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</si>
  <si>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</si>
  <si>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</si>
  <si>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</si>
  <si>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</si>
  <si>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</si>
  <si>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</si>
  <si>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</si>
  <si>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</si>
  <si>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</si>
  <si>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</si>
  <si>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</si>
  <si>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</si>
  <si>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</si>
  <si>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</si>
  <si>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</si>
  <si>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</si>
  <si>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</si>
  <si>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</si>
  <si>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</si>
  <si>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</si>
  <si>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</si>
  <si>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</si>
  <si>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</si>
  <si>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</si>
  <si>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</si>
  <si>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</si>
  <si>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</si>
  <si>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</si>
  <si>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</si>
  <si>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</si>
  <si>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</si>
  <si>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</si>
  <si>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</si>
  <si>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</si>
  <si>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</si>
  <si>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</si>
  <si>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</si>
  <si>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</si>
  <si>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</si>
  <si>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</si>
  <si>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</si>
  <si>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</si>
  <si>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</si>
  <si>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</si>
  <si>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</si>
  <si>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</si>
  <si>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</si>
  <si>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</si>
  <si>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</si>
  <si>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</si>
  <si>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</si>
  <si>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</si>
  <si>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</si>
  <si>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</si>
  <si>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</si>
  <si>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</si>
  <si>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</si>
  <si>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</si>
  <si>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</si>
  <si>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</si>
  <si>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</si>
  <si>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</si>
  <si>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</si>
  <si>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</si>
  <si>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</si>
  <si>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</si>
  <si>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</si>
  <si>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</si>
  <si>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</si>
  <si>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</si>
  <si>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</si>
  <si>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</si>
  <si>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</si>
  <si>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</si>
  <si>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</si>
  <si>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</si>
  <si>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</si>
  <si>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</si>
  <si>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</si>
  <si>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</si>
  <si>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$50000+</t>
  </si>
  <si>
    <t>Less Than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</si>
  <si>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</si>
  <si>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</si>
  <si>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</si>
  <si>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</si>
  <si>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</si>
  <si>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</si>
  <si>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</si>
  <si>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$40000 to $44999</t>
  </si>
  <si>
    <t>$45000 to $49999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</si>
</sst>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vertical="center"/>
    </xf>
    <xf numFmtId="164" fontId="0" fillId="0" borderId="0" xfId="0" applyNumberFormat="1"/>
    <xf numFmtId="0" fontId="0" fillId="0" borderId="1" xfId="0" applyBorder="1"/>
    <xf numFmtId="10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LSA.xlsx]Sheet1!PivotTable1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Sheet1!$B$6:$B$19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F-4457-A565-5CCF303FAA05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Sheet1!$C$6:$C$19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F-4457-A565-5CCF303FAA05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Sheet1!$D$6:$D$19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CF-4457-A565-5CCF303FAA05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Sheet1!$E$6:$E$19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CF-4457-A565-5CCF303FAA05}"/>
            </c:ext>
          </c:extLst>
        </c:ser>
        <c:ser>
          <c:idx val="4"/>
          <c:order val="4"/>
          <c:tx>
            <c:strRef>
              <c:f>Sheet1!$F$4:$F$5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Sheet1!$F$6:$F$19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CF-4457-A565-5CCF303FA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403080"/>
        <c:axId val="425409640"/>
      </c:lineChart>
      <c:catAx>
        <c:axId val="42540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09640"/>
        <c:crosses val="autoZero"/>
        <c:auto val="1"/>
        <c:lblAlgn val="ctr"/>
        <c:lblOffset val="100"/>
        <c:noMultiLvlLbl val="0"/>
      </c:catAx>
      <c:valAx>
        <c:axId val="42540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0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 by Goal Amount</a:t>
            </a:r>
          </a:p>
        </c:rich>
      </c:tx>
      <c:layout>
        <c:manualLayout>
          <c:xMode val="edge"/>
          <c:yMode val="edge"/>
          <c:x val="0.2219985916394597"/>
          <c:y val="4.7197648888142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Sheet2!$A$2:$A$12</c:f>
              <c:strCache>
                <c:ptCount val="11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$40000 to $44999</c:v>
                </c:pt>
                <c:pt idx="9">
                  <c:v>$45000 to $49999</c:v>
                </c:pt>
                <c:pt idx="10">
                  <c:v>$50000+</c:v>
                </c:pt>
              </c:strCache>
            </c:strRef>
          </c:cat>
          <c:val>
            <c:numRef>
              <c:f>Sheet2!$F$2:$F$12</c:f>
              <c:numCache>
                <c:formatCode>0.00%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A8-4E57-8A16-9C7426E0CB42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Sheet2!$A$2:$A$12</c:f>
              <c:strCache>
                <c:ptCount val="11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$40000 to $44999</c:v>
                </c:pt>
                <c:pt idx="9">
                  <c:v>$45000 to $49999</c:v>
                </c:pt>
                <c:pt idx="10">
                  <c:v>$50000+</c:v>
                </c:pt>
              </c:strCache>
            </c:strRef>
          </c:cat>
          <c:val>
            <c:numRef>
              <c:f>Sheet2!$G$2:$G$12</c:f>
              <c:numCache>
                <c:formatCode>0.00%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A8-4E57-8A16-9C7426E0CB42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Sheet2!$A$2:$A$12</c:f>
              <c:strCache>
                <c:ptCount val="11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$40000 to $44999</c:v>
                </c:pt>
                <c:pt idx="9">
                  <c:v>$45000 to $49999</c:v>
                </c:pt>
                <c:pt idx="10">
                  <c:v>$50000+</c:v>
                </c:pt>
              </c:strCache>
            </c:strRef>
          </c:cat>
          <c:val>
            <c:numRef>
              <c:f>Sheet2!$H$2:$H$12</c:f>
              <c:numCache>
                <c:formatCode>0.00%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A8-4E57-8A16-9C7426E0C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61424"/>
        <c:axId val="4054793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Sheet2!$A$2:$A$12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$14999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$40000 to $44999</c:v>
                      </c:pt>
                      <c:pt idx="9">
                        <c:v>$45000 to $49999</c:v>
                      </c:pt>
                      <c:pt idx="10">
                        <c:v>$50000+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21</c:v>
                      </c:pt>
                      <c:pt idx="9">
                        <c:v>6</c:v>
                      </c:pt>
                      <c:pt idx="10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BA8-4E57-8A16-9C7426E0CB4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$14999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$40000 to $44999</c:v>
                      </c:pt>
                      <c:pt idx="9">
                        <c:v>$45000 to $49999</c:v>
                      </c:pt>
                      <c:pt idx="10">
                        <c:v>$50000+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16</c:v>
                      </c:pt>
                      <c:pt idx="9">
                        <c:v>11</c:v>
                      </c:pt>
                      <c:pt idx="10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BA8-4E57-8A16-9C7426E0CB4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$14999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$40000 to $44999</c:v>
                      </c:pt>
                      <c:pt idx="9">
                        <c:v>$45000 to $49999</c:v>
                      </c:pt>
                      <c:pt idx="10">
                        <c:v>$50000+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BA8-4E57-8A16-9C7426E0CB4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6">
                        <a:lumMod val="60000"/>
                      </a:schemeClr>
                    </a:solidFill>
                  </a:ln>
                  <a:effectLst>
                    <a:glow rad="139700">
                      <a:schemeClr val="accent6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$1000</c:v>
                      </c:pt>
                      <c:pt idx="1">
                        <c:v>$1000 to $4999</c:v>
                      </c:pt>
                      <c:pt idx="2">
                        <c:v>$5000 to $9999</c:v>
                      </c:pt>
                      <c:pt idx="3">
                        <c:v>$10000 to $14999</c:v>
                      </c:pt>
                      <c:pt idx="4">
                        <c:v>$15000 to $19999</c:v>
                      </c:pt>
                      <c:pt idx="5">
                        <c:v>$20000 to $24999</c:v>
                      </c:pt>
                      <c:pt idx="6">
                        <c:v>$25000 to $29999</c:v>
                      </c:pt>
                      <c:pt idx="7">
                        <c:v>$30000 to $34999</c:v>
                      </c:pt>
                      <c:pt idx="8">
                        <c:v>$40000 to $44999</c:v>
                      </c:pt>
                      <c:pt idx="9">
                        <c:v>$45000 to $49999</c:v>
                      </c:pt>
                      <c:pt idx="10">
                        <c:v>$50000+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43</c:v>
                      </c:pt>
                      <c:pt idx="9">
                        <c:v>21</c:v>
                      </c:pt>
                      <c:pt idx="10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BA8-4E57-8A16-9C7426E0CB42}"/>
                  </c:ext>
                </c:extLst>
              </c15:ser>
            </c15:filteredLineSeries>
          </c:ext>
        </c:extLst>
      </c:lineChart>
      <c:catAx>
        <c:axId val="5002614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79320"/>
        <c:crosses val="autoZero"/>
        <c:auto val="1"/>
        <c:lblAlgn val="ctr"/>
        <c:lblOffset val="100"/>
        <c:noMultiLvlLbl val="0"/>
      </c:catAx>
      <c:valAx>
        <c:axId val="4054793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Succesful, Failed, or Canceled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26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LSA.xlsx]By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7-4909-9816-4140211E7916}"/>
            </c:ext>
          </c:extLst>
        </c:ser>
        <c:ser>
          <c:idx val="1"/>
          <c:order val="1"/>
          <c:tx>
            <c:strRef>
              <c:f>'By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9-4C45-B9BB-A86BE8AD388F}"/>
            </c:ext>
          </c:extLst>
        </c:ser>
        <c:ser>
          <c:idx val="2"/>
          <c:order val="2"/>
          <c:tx>
            <c:strRef>
              <c:f>'By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49-4C45-B9BB-A86BE8AD388F}"/>
            </c:ext>
          </c:extLst>
        </c:ser>
        <c:ser>
          <c:idx val="3"/>
          <c:order val="3"/>
          <c:tx>
            <c:strRef>
              <c:f>'By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9-4C45-B9BB-A86BE8AD388F}"/>
            </c:ext>
          </c:extLst>
        </c:ser>
        <c:ser>
          <c:idx val="4"/>
          <c:order val="4"/>
          <c:tx>
            <c:strRef>
              <c:f>'By 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A-3E49-4C45-B9BB-A86BE8AD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386104"/>
        <c:axId val="430383808"/>
      </c:barChart>
      <c:catAx>
        <c:axId val="43038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83808"/>
        <c:crosses val="autoZero"/>
        <c:auto val="1"/>
        <c:lblAlgn val="ctr"/>
        <c:lblOffset val="100"/>
        <c:noMultiLvlLbl val="0"/>
      </c:catAx>
      <c:valAx>
        <c:axId val="4303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86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3</xdr:row>
      <xdr:rowOff>109537</xdr:rowOff>
    </xdr:from>
    <xdr:to>
      <xdr:col>14</xdr:col>
      <xdr:colOff>400050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7CF6C-5ACB-4C64-83EA-C426761E7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5</xdr:row>
      <xdr:rowOff>9525</xdr:rowOff>
    </xdr:from>
    <xdr:to>
      <xdr:col>6</xdr:col>
      <xdr:colOff>1085850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5F7B7-A4CA-4EAE-A674-90188630D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3</xdr:row>
      <xdr:rowOff>109537</xdr:rowOff>
    </xdr:from>
    <xdr:to>
      <xdr:col>16</xdr:col>
      <xdr:colOff>209550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EB053-CF13-4FAF-BC39-4991344C2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mayu Appavu" refreshedDate="43501.931518287034" createdVersion="6" refreshedVersion="6" minRefreshableVersion="3" recordCount="4115" xr:uid="{0DE141F2-0C26-47F0-B368-4B0D36187BE0}">
  <cacheSource type="worksheet">
    <worksheetSource ref="F1:R1048576" sheet="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mayu Appavu" refreshedDate="43503.837762499999" createdVersion="6" refreshedVersion="6" minRefreshableVersion="3" recordCount="4115" xr:uid="{5F2C8145-C088-4FFF-91ED-30C1461A78AA}">
  <cacheSource type="worksheet">
    <worksheetSource ref="F1:T1048576" sheet="Data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6" base="13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4:26:00" maxDate="2017-05-03T14:12:00"/>
    </cacheField>
    <cacheField name="Quarters" numFmtId="0" databaseField="0">
      <fieldGroup base="13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1D2B4-9752-477D-8C58-0D2C17CCE11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17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BB272-FE4D-404C-8AF3-D3A1FF50DE4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3"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Sub-category" fld="12" subtotal="count" baseField="0" baseItem="0"/>
  </dataFields>
  <chartFormats count="5">
    <chartFormat chart="0" format="5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79D-45EB-41BD-B55A-66C626541725}">
  <dimension ref="A1:G19"/>
  <sheetViews>
    <sheetView workbookViewId="0">
      <selection activeCell="B7" sqref="B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8308</v>
      </c>
      <c r="B1" t="s">
        <v>8314</v>
      </c>
    </row>
    <row r="2" spans="1:7" x14ac:dyDescent="0.25">
      <c r="A2" s="6" t="s">
        <v>8330</v>
      </c>
      <c r="B2" t="s">
        <v>8314</v>
      </c>
    </row>
    <row r="4" spans="1:7" x14ac:dyDescent="0.25">
      <c r="A4" s="6" t="s">
        <v>8313</v>
      </c>
      <c r="B4" s="6" t="s">
        <v>8312</v>
      </c>
    </row>
    <row r="5" spans="1:7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8317</v>
      </c>
      <c r="G5" t="s">
        <v>8311</v>
      </c>
    </row>
    <row r="6" spans="1:7" x14ac:dyDescent="0.25">
      <c r="A6" s="7" t="s">
        <v>8317</v>
      </c>
      <c r="B6" s="8"/>
      <c r="C6" s="8"/>
      <c r="D6" s="8"/>
      <c r="E6" s="8"/>
      <c r="F6" s="8"/>
      <c r="G6" s="8"/>
    </row>
    <row r="7" spans="1:7" x14ac:dyDescent="0.25">
      <c r="A7" s="7" t="s">
        <v>8324</v>
      </c>
      <c r="B7" s="8">
        <v>34</v>
      </c>
      <c r="C7" s="8">
        <v>149</v>
      </c>
      <c r="D7" s="8">
        <v>2</v>
      </c>
      <c r="E7" s="8">
        <v>183</v>
      </c>
      <c r="F7" s="8"/>
      <c r="G7" s="8">
        <v>368</v>
      </c>
    </row>
    <row r="8" spans="1:7" x14ac:dyDescent="0.25">
      <c r="A8" s="7" t="s">
        <v>8325</v>
      </c>
      <c r="B8" s="8">
        <v>27</v>
      </c>
      <c r="C8" s="8">
        <v>105</v>
      </c>
      <c r="D8" s="8">
        <v>18</v>
      </c>
      <c r="E8" s="8">
        <v>202</v>
      </c>
      <c r="F8" s="8"/>
      <c r="G8" s="8">
        <v>352</v>
      </c>
    </row>
    <row r="9" spans="1:7" x14ac:dyDescent="0.25">
      <c r="A9" s="7" t="s">
        <v>8326</v>
      </c>
      <c r="B9" s="8">
        <v>28</v>
      </c>
      <c r="C9" s="8">
        <v>108</v>
      </c>
      <c r="D9" s="8">
        <v>30</v>
      </c>
      <c r="E9" s="8">
        <v>179</v>
      </c>
      <c r="F9" s="8"/>
      <c r="G9" s="8">
        <v>345</v>
      </c>
    </row>
    <row r="10" spans="1:7" x14ac:dyDescent="0.25">
      <c r="A10" s="7" t="s">
        <v>8327</v>
      </c>
      <c r="B10" s="8">
        <v>27</v>
      </c>
      <c r="C10" s="8">
        <v>103</v>
      </c>
      <c r="D10" s="8"/>
      <c r="E10" s="8">
        <v>193</v>
      </c>
      <c r="F10" s="8"/>
      <c r="G10" s="8">
        <v>323</v>
      </c>
    </row>
    <row r="11" spans="1:7" x14ac:dyDescent="0.25">
      <c r="A11" s="7" t="s">
        <v>8318</v>
      </c>
      <c r="B11" s="8">
        <v>26</v>
      </c>
      <c r="C11" s="8">
        <v>126</v>
      </c>
      <c r="D11" s="8"/>
      <c r="E11" s="8">
        <v>233</v>
      </c>
      <c r="F11" s="8"/>
      <c r="G11" s="8">
        <v>385</v>
      </c>
    </row>
    <row r="12" spans="1:7" x14ac:dyDescent="0.25">
      <c r="A12" s="7" t="s">
        <v>8328</v>
      </c>
      <c r="B12" s="8">
        <v>27</v>
      </c>
      <c r="C12" s="8">
        <v>148</v>
      </c>
      <c r="D12" s="8"/>
      <c r="E12" s="8">
        <v>213</v>
      </c>
      <c r="F12" s="8"/>
      <c r="G12" s="8">
        <v>388</v>
      </c>
    </row>
    <row r="13" spans="1:7" x14ac:dyDescent="0.25">
      <c r="A13" s="7" t="s">
        <v>8319</v>
      </c>
      <c r="B13" s="8">
        <v>44</v>
      </c>
      <c r="C13" s="8">
        <v>148</v>
      </c>
      <c r="D13" s="8"/>
      <c r="E13" s="8">
        <v>192</v>
      </c>
      <c r="F13" s="8"/>
      <c r="G13" s="8">
        <v>384</v>
      </c>
    </row>
    <row r="14" spans="1:7" x14ac:dyDescent="0.25">
      <c r="A14" s="7" t="s">
        <v>8320</v>
      </c>
      <c r="B14" s="8">
        <v>32</v>
      </c>
      <c r="C14" s="8">
        <v>134</v>
      </c>
      <c r="D14" s="8"/>
      <c r="E14" s="8">
        <v>167</v>
      </c>
      <c r="F14" s="8"/>
      <c r="G14" s="8">
        <v>333</v>
      </c>
    </row>
    <row r="15" spans="1:7" x14ac:dyDescent="0.25">
      <c r="A15" s="7" t="s">
        <v>8321</v>
      </c>
      <c r="B15" s="8">
        <v>24</v>
      </c>
      <c r="C15" s="8">
        <v>127</v>
      </c>
      <c r="D15" s="8"/>
      <c r="E15" s="8">
        <v>148</v>
      </c>
      <c r="F15" s="8"/>
      <c r="G15" s="8">
        <v>299</v>
      </c>
    </row>
    <row r="16" spans="1:7" x14ac:dyDescent="0.25">
      <c r="A16" s="7" t="s">
        <v>8322</v>
      </c>
      <c r="B16" s="8">
        <v>20</v>
      </c>
      <c r="C16" s="8">
        <v>150</v>
      </c>
      <c r="D16" s="8"/>
      <c r="E16" s="8">
        <v>184</v>
      </c>
      <c r="F16" s="8"/>
      <c r="G16" s="8">
        <v>354</v>
      </c>
    </row>
    <row r="17" spans="1:7" x14ac:dyDescent="0.25">
      <c r="A17" s="7" t="s">
        <v>8323</v>
      </c>
      <c r="B17" s="8">
        <v>37</v>
      </c>
      <c r="C17" s="8">
        <v>113</v>
      </c>
      <c r="D17" s="8"/>
      <c r="E17" s="8">
        <v>180</v>
      </c>
      <c r="F17" s="8"/>
      <c r="G17" s="8">
        <v>330</v>
      </c>
    </row>
    <row r="18" spans="1:7" x14ac:dyDescent="0.25">
      <c r="A18" s="7" t="s">
        <v>8329</v>
      </c>
      <c r="B18" s="8">
        <v>23</v>
      </c>
      <c r="C18" s="8">
        <v>119</v>
      </c>
      <c r="D18" s="8"/>
      <c r="E18" s="8">
        <v>111</v>
      </c>
      <c r="F18" s="8"/>
      <c r="G18" s="8">
        <v>253</v>
      </c>
    </row>
    <row r="19" spans="1:7" x14ac:dyDescent="0.25">
      <c r="A19" s="7" t="s">
        <v>8311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59090-BF66-4867-B77E-DD195C87D576}">
  <dimension ref="A1:H12"/>
  <sheetViews>
    <sheetView workbookViewId="0">
      <selection activeCell="J16" sqref="J1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4" t="s">
        <v>8331</v>
      </c>
      <c r="B1" s="14" t="s">
        <v>8332</v>
      </c>
      <c r="C1" s="14" t="s">
        <v>8333</v>
      </c>
      <c r="D1" s="14" t="s">
        <v>8334</v>
      </c>
      <c r="E1" s="14" t="s">
        <v>8335</v>
      </c>
      <c r="F1" s="14" t="s">
        <v>8336</v>
      </c>
      <c r="G1" s="14" t="s">
        <v>8337</v>
      </c>
      <c r="H1" s="14" t="s">
        <v>8338</v>
      </c>
    </row>
    <row r="2" spans="1:8" x14ac:dyDescent="0.25">
      <c r="A2" s="15" t="s">
        <v>8382</v>
      </c>
      <c r="B2" s="12">
        <f>COUNTIFS(Data!$F:$F,"successful",Data!$D:$D,"&lt;"&amp;1000)</f>
        <v>322</v>
      </c>
      <c r="C2" s="12">
        <f>COUNTIFS(Data!$F:$F,"failed",Data!$D:$D,"&lt;"&amp;1000)</f>
        <v>113</v>
      </c>
      <c r="D2" s="12">
        <f>COUNTIFS(Data!$F:$F,"canceled",Data!$D:$D,"&lt;"&amp;1000)</f>
        <v>18</v>
      </c>
      <c r="E2" s="1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15" t="s">
        <v>8383</v>
      </c>
      <c r="B3" s="12">
        <f>COUNTIFS(Data!$F:$F,"successful",Data!$D:$D,"&gt;="&amp;1000,Data!$D:$D,"&lt;"&amp;5000)</f>
        <v>932</v>
      </c>
      <c r="C3" s="12">
        <f>COUNTIFS(Data!$F:$F,"failed",Data!$D:$D,"&gt;="&amp;1000,Data!$D:$D,"&lt;"&amp;5000)</f>
        <v>420</v>
      </c>
      <c r="D3" s="12">
        <f>COUNTIFS(Data!$F:$F,"canceled",Data!$D:$D,"&gt;="&amp;1000,Data!$D:$D,"&lt;"&amp;5000)</f>
        <v>60</v>
      </c>
      <c r="E3" s="12">
        <f t="shared" ref="E3:E12" si="0">SUM(B3:D3)</f>
        <v>1412</v>
      </c>
      <c r="F3" s="13">
        <f t="shared" ref="F3:F12" si="1">B3/E3</f>
        <v>0.66005665722379603</v>
      </c>
      <c r="G3" s="13">
        <f t="shared" ref="G3:G12" si="2">C3/E3</f>
        <v>0.29745042492917845</v>
      </c>
      <c r="H3" s="13">
        <f t="shared" ref="H3:H12" si="3">D3/E3</f>
        <v>4.2492917847025496E-2</v>
      </c>
    </row>
    <row r="4" spans="1:8" x14ac:dyDescent="0.25">
      <c r="A4" s="15" t="s">
        <v>8384</v>
      </c>
      <c r="B4" s="12">
        <f>COUNTIFS(Data!$F:$F,"successful",Data!$D:$D,"&gt;="&amp;5000,Data!$D:$D,"&lt;"&amp;10000)</f>
        <v>381</v>
      </c>
      <c r="C4" s="12">
        <f>COUNTIFS(Data!$F:$F,"failed",Data!$D:$D,"&gt;="&amp;5000,Data!$D:$D,"&lt;"&amp;10000)</f>
        <v>283</v>
      </c>
      <c r="D4" s="12">
        <f>COUNTIFS(Data!$F:$F,"canceled",Data!$D:$D,"&gt;="&amp;5000,Data!$D:$D,"&lt;"&amp;10000)</f>
        <v>52</v>
      </c>
      <c r="E4" s="12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s="15" t="s">
        <v>8385</v>
      </c>
      <c r="B5" s="12">
        <f>COUNTIFS(Data!$F:$F,"successful",Data!$D:$D,"&gt;="&amp;10000,Data!$D:$D,"&lt;"&amp;15000)</f>
        <v>168</v>
      </c>
      <c r="C5" s="12">
        <f>COUNTIFS(Data!$F:$F,"failed",Data!$D:$D,"&gt;="&amp;10000,Data!$D:$D,"&lt;"&amp;15000)</f>
        <v>144</v>
      </c>
      <c r="D5" s="12">
        <f>COUNTIFS(Data!$F:$F,"canceled",Data!$D:$D,"&gt;="&amp;10000,Data!$D:$D,"&lt;"&amp;15000)</f>
        <v>40</v>
      </c>
      <c r="E5" s="12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15" t="s">
        <v>8386</v>
      </c>
      <c r="B6" s="12">
        <f>COUNTIFS(Data!$F:$F,"successful",Data!$D:$D,"&gt;="&amp;15000,Data!$D:$D,"&lt;"&amp;20000)</f>
        <v>94</v>
      </c>
      <c r="C6" s="12">
        <f>COUNTIFS(Data!$F:$F,"failed",Data!$D:$D,"&gt;="&amp;15000,Data!$D:$D,"&lt;"&amp;20000)</f>
        <v>90</v>
      </c>
      <c r="D6" s="12">
        <f>COUNTIFS(Data!$F:$F,"canceled",Data!$D:$D,"&gt;="&amp;15000,Data!$D:$D,"&lt;"&amp;20000)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s="15" t="s">
        <v>8387</v>
      </c>
      <c r="B7" s="12">
        <f>COUNTIFS(Data!$F:$F,"successful",Data!$D:$D,"&gt;="&amp;20000,Data!$D:$D,"&lt;"&amp;25000)</f>
        <v>62</v>
      </c>
      <c r="C7" s="12">
        <f>COUNTIFS(Data!$F:$F,"failed",Data!$D:$D,"&gt;="&amp;20000,Data!$D:$D,"&lt;"&amp;25000)</f>
        <v>72</v>
      </c>
      <c r="D7" s="12">
        <f>COUNTIFS(Data!$F:$F,"canceled",Data!$D:$D,"&gt;="&amp;20000,Data!$D:$D,"&lt;"&amp;25000)</f>
        <v>14</v>
      </c>
      <c r="E7" s="12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s="15" t="s">
        <v>8388</v>
      </c>
      <c r="B8" s="12">
        <f>COUNTIFS(Data!$F:$F,"successful",Data!$D:$D,"&gt;="&amp;25000,Data!$D:$D,"&lt;"&amp;30000)</f>
        <v>55</v>
      </c>
      <c r="C8" s="12">
        <f>COUNTIFS(Data!$F:$F,"failed",Data!$D:$D,"&gt;="&amp;25000,Data!$D:$D,"&lt;"&amp;30000)</f>
        <v>64</v>
      </c>
      <c r="D8" s="12">
        <f>COUNTIFS(Data!$F:$F,"canceled",Data!$D:$D,"&gt;="&amp;25000,Data!$D:$D,"&lt;"&amp;30000)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s="15" t="s">
        <v>8389</v>
      </c>
      <c r="B9" s="12">
        <f>COUNTIFS(Data!$F:$F,"successful",Data!$D:$D,"&gt;="&amp;30000,Data!$D:$D,"&lt;"&amp;35000)</f>
        <v>32</v>
      </c>
      <c r="C9" s="12">
        <f>COUNTIFS(Data!$F:$F,"failed",Data!$D:$D,"&gt;="&amp;30000,Data!$D:$D,"&lt;"&amp;35000)</f>
        <v>37</v>
      </c>
      <c r="D9" s="12">
        <f>COUNTIFS(Data!$F:$F,"canceled",Data!$D:$D,"&gt;="&amp;30000,Data!$D:$D,"&lt;"&amp;35000)</f>
        <v>13</v>
      </c>
      <c r="E9" s="12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s="15" t="s">
        <v>8390</v>
      </c>
      <c r="B10" s="12">
        <f>COUNTIFS(Data!$F:$F,"successful",Data!$D:$D,"&gt;="&amp;40000,Data!$D:$D,"&lt;"&amp;45000)</f>
        <v>21</v>
      </c>
      <c r="C10" s="12">
        <f>COUNTIFS(Data!$F:$F,"failed",Data!$D:$D,"&gt;="&amp;40000,Data!$D:$D,"&lt;"&amp;45000)</f>
        <v>16</v>
      </c>
      <c r="D10" s="12">
        <f>COUNTIFS(Data!$F:$F,"canceled",Data!$D:$D,"&gt;="&amp;40000,Data!$D:$D,"&lt;"&amp;45000)</f>
        <v>6</v>
      </c>
      <c r="E10" s="12">
        <f t="shared" si="0"/>
        <v>43</v>
      </c>
      <c r="F10" s="13">
        <f t="shared" si="1"/>
        <v>0.48837209302325579</v>
      </c>
      <c r="G10" s="13">
        <f t="shared" si="2"/>
        <v>0.37209302325581395</v>
      </c>
      <c r="H10" s="13">
        <f t="shared" si="3"/>
        <v>0.13953488372093023</v>
      </c>
    </row>
    <row r="11" spans="1:8" x14ac:dyDescent="0.25">
      <c r="A11" s="15" t="s">
        <v>8391</v>
      </c>
      <c r="B11" s="12">
        <f>COUNTIFS(Data!$F:$F,"successful",Data!$D:$D,"&gt;="&amp;45000,Data!$D:$D,"&lt;"&amp;50000)</f>
        <v>6</v>
      </c>
      <c r="C11" s="12">
        <f>COUNTIFS(Data!$F:$F,"failed",Data!$D:$D,"&gt;="&amp;45000,Data!$D:$D,"&lt;"&amp;50000)</f>
        <v>11</v>
      </c>
      <c r="D11" s="12">
        <f>COUNTIFS(Data!$F:$F,"canceled",Data!$D:$D,"&gt;="&amp;45000,Data!$D:$D,"&lt;"&amp;50000)</f>
        <v>4</v>
      </c>
      <c r="E11" s="12">
        <f t="shared" si="0"/>
        <v>21</v>
      </c>
      <c r="F11" s="13">
        <f t="shared" si="1"/>
        <v>0.2857142857142857</v>
      </c>
      <c r="G11" s="13">
        <f t="shared" si="2"/>
        <v>0.52380952380952384</v>
      </c>
      <c r="H11" s="13">
        <f t="shared" si="3"/>
        <v>0.19047619047619047</v>
      </c>
    </row>
    <row r="12" spans="1:8" x14ac:dyDescent="0.25">
      <c r="A12" s="15" t="s">
        <v>8381</v>
      </c>
      <c r="B12" s="12">
        <f>COUNTIFS(Data!$F:$F,"successful",Data!$D:$D,"&gt;="&amp;50000)</f>
        <v>86</v>
      </c>
      <c r="C12" s="12">
        <f>COUNTIFS(Data!$F:$F,"failed",Data!$D:$D,"&gt;="&amp;50000)</f>
        <v>258</v>
      </c>
      <c r="D12" s="12">
        <f>COUNTIFS(Data!$F:$F,"canceled",Data!$D:$D,"&gt;="&amp;50000)</f>
        <v>100</v>
      </c>
      <c r="E12" s="12">
        <f t="shared" si="0"/>
        <v>444</v>
      </c>
      <c r="F12" s="13">
        <f t="shared" si="1"/>
        <v>0.19369369369369369</v>
      </c>
      <c r="G12" s="13">
        <f t="shared" si="2"/>
        <v>0.58108108108108103</v>
      </c>
      <c r="H12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23.7109375" bestFit="1" customWidth="1"/>
    <col min="17" max="17" width="34.7109375" bestFit="1" customWidth="1"/>
    <col min="18" max="18" width="18.28515625" bestFit="1" customWidth="1"/>
    <col min="19" max="19" width="32.5703125" style="11" bestFit="1" customWidth="1"/>
    <col min="20" max="20" width="30.5703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8315</v>
      </c>
      <c r="T1" s="9" t="s">
        <v>8316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 - 1)</f>
        <v>film &amp; video</v>
      </c>
      <c r="R2" t="str">
        <f>RIGHT(N2,LEN(N2) - FIND("/",N2))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 - 1)</f>
        <v>film &amp; video</v>
      </c>
      <c r="R3" t="str">
        <f t="shared" ref="R3:R66" si="3">RIGHT(N3,LEN(N3) - FIND("/",N3))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 - 1)</f>
        <v>film &amp; video</v>
      </c>
      <c r="R67" t="str">
        <f t="shared" ref="R67:R130" si="9">RIGHT(N67,LEN(N67) - FIND("/",N67))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 - 1)</f>
        <v>film &amp; video</v>
      </c>
      <c r="R131" t="str">
        <f t="shared" ref="R131:R194" si="15">RIGHT(N131,LEN(N131) - FIND("/",N131))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 - 1)</f>
        <v>film &amp; video</v>
      </c>
      <c r="R195" t="str">
        <f t="shared" ref="R195:R258" si="21">RIGHT(N195,LEN(N195) - FIND("/",N195))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 - 1)</f>
        <v>film &amp; video</v>
      </c>
      <c r="R259" t="str">
        <f t="shared" ref="R259:R322" si="27">RIGHT(N259,LEN(N259) - FIND("/",N259))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 - 1)</f>
        <v>film &amp; video</v>
      </c>
      <c r="R323" t="str">
        <f t="shared" ref="R323:R386" si="33">RIGHT(N323,LEN(N323) - FIND("/",N323))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 - 1)</f>
        <v>film &amp; video</v>
      </c>
      <c r="R387" t="str">
        <f t="shared" ref="R387:R450" si="39">RIGHT(N387,LEN(N387) - FIND("/",N387))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 - 1)</f>
        <v>film &amp; video</v>
      </c>
      <c r="R451" t="str">
        <f t="shared" ref="R451:R514" si="45">RIGHT(N451,LEN(N451) - FIND("/",N451))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 - 1)</f>
        <v>film &amp; video</v>
      </c>
      <c r="R515" t="str">
        <f t="shared" ref="R515:R578" si="51">RIGHT(N515,LEN(N515) - FIND("/",N515))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 - 1)</f>
        <v>technology</v>
      </c>
      <c r="R579" t="str">
        <f t="shared" ref="R579:R642" si="57">RIGHT(N579,LEN(N579) - FIND("/",N579))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 - 1)</f>
        <v>technology</v>
      </c>
      <c r="R643" t="str">
        <f t="shared" ref="R643:R706" si="63">RIGHT(N643,LEN(N643) - FIND("/",N643))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 - 1)</f>
        <v>technology</v>
      </c>
      <c r="R707" t="str">
        <f t="shared" ref="R707:R770" si="69">RIGHT(N707,LEN(N707) - FIND("/",N707))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 - 1)</f>
        <v>publishing</v>
      </c>
      <c r="R771" t="str">
        <f t="shared" ref="R771:R834" si="75">RIGHT(N771,LEN(N771) - FIND("/",N771))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 - 1)</f>
        <v>music</v>
      </c>
      <c r="R835" t="str">
        <f t="shared" ref="R835:R898" si="81">RIGHT(N835,LEN(N835) - FIND("/",N835))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 - 1)</f>
        <v>music</v>
      </c>
      <c r="R899" t="str">
        <f t="shared" ref="R899:R962" si="87">RIGHT(N899,LEN(N899) - FIND("/",N899))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 - 1)</f>
        <v>technology</v>
      </c>
      <c r="R963" t="str">
        <f t="shared" ref="R963:R1026" si="93">RIGHT(N963,LEN(N963) - FIND("/",N963))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 - 1)</f>
        <v>music</v>
      </c>
      <c r="R1027" t="str">
        <f t="shared" ref="R1027:R1090" si="99">RIGHT(N1027,LEN(N1027) - FIND("/",N1027))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 - 1)</f>
        <v>games</v>
      </c>
      <c r="R1091" t="str">
        <f t="shared" ref="R1091:R1154" si="105">RIGHT(N1091,LEN(N1091) - FIND("/",N1091))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 - 1)</f>
        <v>food</v>
      </c>
      <c r="R1155" t="str">
        <f t="shared" ref="R1155:R1218" si="111">RIGHT(N1155,LEN(N1155) - FIND("/",N1155))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 - 1)</f>
        <v>photography</v>
      </c>
      <c r="R1219" t="str">
        <f t="shared" ref="R1219:R1282" si="117">RIGHT(N1219,LEN(N1219) - FIND("/",N1219))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 - 1)</f>
        <v>music</v>
      </c>
      <c r="R1283" t="str">
        <f t="shared" ref="R1283:R1346" si="123">RIGHT(N1283,LEN(N1283) - FIND("/",N1283))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 - 1)</f>
        <v>publishing</v>
      </c>
      <c r="R1347" t="str">
        <f t="shared" ref="R1347:R1410" si="129">RIGHT(N1347,LEN(N1347) - FIND("/",N1347))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 - 1)</f>
        <v>publishing</v>
      </c>
      <c r="R1411" t="str">
        <f t="shared" ref="R1411:R1474" si="135">RIGHT(N1411,LEN(N1411) - FIND("/",N1411))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 - 1)</f>
        <v>publishing</v>
      </c>
      <c r="R1475" t="str">
        <f t="shared" ref="R1475:R1538" si="141">RIGHT(N1475,LEN(N1475) - FIND("/",N1475))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 - 1)</f>
        <v>photography</v>
      </c>
      <c r="R1539" t="str">
        <f t="shared" ref="R1539:R1602" si="147">RIGHT(N1539,LEN(N1539) - FIND("/",N1539))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 - 1)</f>
        <v>music</v>
      </c>
      <c r="R1603" t="str">
        <f t="shared" ref="R1603:R1666" si="153">RIGHT(N1603,LEN(N1603) - FIND("/",N1603))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 - 1)</f>
        <v>music</v>
      </c>
      <c r="R1667" t="str">
        <f t="shared" ref="R1667:R1730" si="159">RIGHT(N1667,LEN(N1667) - FIND("/",N1667))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 - 1)</f>
        <v>music</v>
      </c>
      <c r="R1731" t="str">
        <f t="shared" ref="R1731:R1794" si="165">RIGHT(N1731,LEN(N1731) - FIND("/",N1731))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 - 1)</f>
        <v>photography</v>
      </c>
      <c r="R1795" t="str">
        <f t="shared" ref="R1795:R1858" si="171">RIGHT(N1795,LEN(N1795) - FIND("/",N1795))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 - 1)</f>
        <v>music</v>
      </c>
      <c r="R1859" t="str">
        <f t="shared" ref="R1859:R1922" si="177">RIGHT(N1859,LEN(N1859) - FIND("/",N1859))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 - 1)</f>
        <v>music</v>
      </c>
      <c r="R1923" t="str">
        <f t="shared" ref="R1923:R1986" si="183">RIGHT(N1923,LEN(N1923) - FIND("/",N1923))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 - 1)</f>
        <v>photography</v>
      </c>
      <c r="R1987" t="str">
        <f t="shared" ref="R1987:R2050" si="189">RIGHT(N1987,LEN(N1987) - FIND("/",N1987))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 - 1)</f>
        <v>technology</v>
      </c>
      <c r="R2051" t="str">
        <f t="shared" ref="R2051:R2114" si="195">RIGHT(N2051,LEN(N2051) - FIND("/",N2051))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 - 1)</f>
        <v>music</v>
      </c>
      <c r="R2115" t="str">
        <f t="shared" ref="R2115:R2178" si="201">RIGHT(N2115,LEN(N2115) - FIND("/",N2115))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 - 1)</f>
        <v>music</v>
      </c>
      <c r="R2179" t="str">
        <f t="shared" ref="R2179:R2242" si="207">RIGHT(N2179,LEN(N2179) - FIND("/",N2179))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 - 1)</f>
        <v>games</v>
      </c>
      <c r="R2243" t="str">
        <f t="shared" ref="R2243:R2306" si="213">RIGHT(N2243,LEN(N2243) - FIND("/",N2243))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 - 1)</f>
        <v>music</v>
      </c>
      <c r="R2307" t="str">
        <f t="shared" ref="R2307:R2370" si="219">RIGHT(N2307,LEN(N2307) - FIND("/",N2307))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 - 1)</f>
        <v>technology</v>
      </c>
      <c r="R2371" t="str">
        <f t="shared" ref="R2371:R2434" si="225">RIGHT(N2371,LEN(N2371) - FIND("/",N2371))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 - 1)</f>
        <v>food</v>
      </c>
      <c r="R2435" t="str">
        <f t="shared" ref="R2435:R2498" si="231">RIGHT(N2435,LEN(N2435) - FIND("/",N2435))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 - 1)</f>
        <v>music</v>
      </c>
      <c r="R2499" t="str">
        <f t="shared" ref="R2499:R2562" si="237">RIGHT(N2499,LEN(N2499) - FIND("/",N2499))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 - 1)</f>
        <v>food</v>
      </c>
      <c r="R2563" t="str">
        <f t="shared" ref="R2563:R2626" si="243">RIGHT(N2563,LEN(N2563) - FIND("/",N2563))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 - 1)</f>
        <v>technology</v>
      </c>
      <c r="R2627" t="str">
        <f t="shared" ref="R2627:R2690" si="249">RIGHT(N2627,LEN(N2627) - FIND("/",N2627))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 - 1)</f>
        <v>food</v>
      </c>
      <c r="R2691" t="str">
        <f t="shared" ref="R2691:R2754" si="255">RIGHT(N2691,LEN(N2691) - FIND("/",N2691))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 - 1)</f>
        <v>publishing</v>
      </c>
      <c r="R2755" t="str">
        <f t="shared" ref="R2755:R2818" si="261">RIGHT(N2755,LEN(N2755) - FIND("/",N2755))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 - 1)</f>
        <v>theater</v>
      </c>
      <c r="R2819" t="str">
        <f t="shared" ref="R2819:R2882" si="267">RIGHT(N2819,LEN(N2819) - FIND("/",N2819))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 - 1)</f>
        <v>theater</v>
      </c>
      <c r="R2883" t="str">
        <f t="shared" ref="R2883:R2946" si="273">RIGHT(N2883,LEN(N2883) - FIND("/",N2883))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 - 1)</f>
        <v>theater</v>
      </c>
      <c r="R2947" t="str">
        <f t="shared" ref="R2947:R3010" si="279">RIGHT(N2947,LEN(N2947) - FIND("/",N2947))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 - 1)</f>
        <v>theater</v>
      </c>
      <c r="R3011" t="str">
        <f t="shared" ref="R3011:R3074" si="285">RIGHT(N3011,LEN(N3011) - FIND("/",N3011))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 - 1)</f>
        <v>theater</v>
      </c>
      <c r="R3075" t="str">
        <f t="shared" ref="R3075:R3138" si="291">RIGHT(N3075,LEN(N3075) - FIND("/",N3075))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 - 1)</f>
        <v>theater</v>
      </c>
      <c r="R3139" t="str">
        <f t="shared" ref="R3139:R3202" si="297">RIGHT(N3139,LEN(N3139) - FIND("/",N3139))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 - 1)</f>
        <v>theater</v>
      </c>
      <c r="R3203" t="str">
        <f t="shared" ref="R3203:R3266" si="303">RIGHT(N3203,LEN(N3203) - FIND("/",N3203))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 - 1)</f>
        <v>theater</v>
      </c>
      <c r="R3267" t="str">
        <f t="shared" ref="R3267:R3330" si="309">RIGHT(N3267,LEN(N3267) - FIND("/",N3267))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 - 1)</f>
        <v>theater</v>
      </c>
      <c r="R3331" t="str">
        <f t="shared" ref="R3331:R3394" si="315">RIGHT(N3331,LEN(N3331) - FIND("/",N3331))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 - 1)</f>
        <v>theater</v>
      </c>
      <c r="R3395" t="str">
        <f t="shared" ref="R3395:R3458" si="321">RIGHT(N3395,LEN(N3395) - FIND("/",N3395))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 - 1)</f>
        <v>theater</v>
      </c>
      <c r="R3459" t="str">
        <f t="shared" ref="R3459:R3522" si="327">RIGHT(N3459,LEN(N3459) - FIND("/",N3459))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 - 1)</f>
        <v>theater</v>
      </c>
      <c r="R3523" t="str">
        <f t="shared" ref="R3523:R3586" si="333">RIGHT(N3523,LEN(N3523) - FIND("/",N3523))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 - 1)</f>
        <v>theater</v>
      </c>
      <c r="R3587" t="str">
        <f t="shared" ref="R3587:R3650" si="339">RIGHT(N3587,LEN(N3587) - FIND("/",N3587))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 - 1)</f>
        <v>theater</v>
      </c>
      <c r="R3651" t="str">
        <f t="shared" ref="R3651:R3714" si="345">RIGHT(N3651,LEN(N3651) - FIND("/",N3651))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 - 1)</f>
        <v>theater</v>
      </c>
      <c r="R3715" t="str">
        <f t="shared" ref="R3715:R3778" si="351">RIGHT(N3715,LEN(N3715) - FIND("/",N3715))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 - 1)</f>
        <v>theater</v>
      </c>
      <c r="R3779" t="str">
        <f t="shared" ref="R3779:R3842" si="357">RIGHT(N3779,LEN(N3779) - FIND("/",N3779))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 - 1)</f>
        <v>theater</v>
      </c>
      <c r="R3843" t="str">
        <f t="shared" ref="R3843:R3906" si="363">RIGHT(N3843,LEN(N3843) - FIND("/",N3843))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 - 1)</f>
        <v>theater</v>
      </c>
      <c r="R3907" t="str">
        <f t="shared" ref="R3907:R3970" si="369">RIGHT(N3907,LEN(N3907) - FIND("/",N3907))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 - 1)</f>
        <v>theater</v>
      </c>
      <c r="R3971" t="str">
        <f t="shared" ref="R3971:R4034" si="375">RIGHT(N3971,LEN(N3971) - FIND("/",N3971))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 - 1)</f>
        <v>theater</v>
      </c>
      <c r="R4035" t="str">
        <f t="shared" ref="R4035:R4098" si="381">RIGHT(N4035,LEN(N4035) - FIND("/",N4035))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 - 1)</f>
        <v>theater</v>
      </c>
      <c r="R4099" t="str">
        <f t="shared" ref="R4099:R4115" si="387">RIGHT(N4099,LEN(N4099) - FIND("/",N4099))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live">
      <formula>NOT(ISERROR(SEARCH("live",F1)))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P1:T1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46C9-C8E1-4529-9EFE-A64208F0CF80}">
  <dimension ref="A1:G48"/>
  <sheetViews>
    <sheetView tabSelected="1" workbookViewId="0">
      <selection activeCell="I20" sqref="I20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8223</v>
      </c>
      <c r="B1" t="s">
        <v>8314</v>
      </c>
    </row>
    <row r="2" spans="1:7" x14ac:dyDescent="0.25">
      <c r="A2" s="6" t="s">
        <v>8308</v>
      </c>
      <c r="B2" t="s">
        <v>8314</v>
      </c>
    </row>
    <row r="4" spans="1:7" x14ac:dyDescent="0.25">
      <c r="A4" s="6" t="s">
        <v>8380</v>
      </c>
      <c r="B4" s="6" t="s">
        <v>8312</v>
      </c>
    </row>
    <row r="5" spans="1:7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8317</v>
      </c>
      <c r="G5" t="s">
        <v>8311</v>
      </c>
    </row>
    <row r="6" spans="1:7" x14ac:dyDescent="0.25">
      <c r="A6" s="7" t="s">
        <v>8339</v>
      </c>
      <c r="B6" s="8"/>
      <c r="C6" s="8">
        <v>100</v>
      </c>
      <c r="D6" s="8"/>
      <c r="E6" s="8"/>
      <c r="F6" s="8"/>
      <c r="G6" s="8">
        <v>100</v>
      </c>
    </row>
    <row r="7" spans="1:7" x14ac:dyDescent="0.25">
      <c r="A7" s="7" t="s">
        <v>8340</v>
      </c>
      <c r="B7" s="8">
        <v>20</v>
      </c>
      <c r="C7" s="8"/>
      <c r="D7" s="8"/>
      <c r="E7" s="8"/>
      <c r="F7" s="8"/>
      <c r="G7" s="8">
        <v>20</v>
      </c>
    </row>
    <row r="8" spans="1:7" x14ac:dyDescent="0.25">
      <c r="A8" s="7" t="s">
        <v>8341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7" t="s">
        <v>8342</v>
      </c>
      <c r="B9" s="8"/>
      <c r="C9" s="8">
        <v>40</v>
      </c>
      <c r="D9" s="8"/>
      <c r="E9" s="8"/>
      <c r="F9" s="8"/>
      <c r="G9" s="8">
        <v>40</v>
      </c>
    </row>
    <row r="10" spans="1:7" x14ac:dyDescent="0.25">
      <c r="A10" s="7" t="s">
        <v>8343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5">
      <c r="A11" s="7" t="s">
        <v>8344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5">
      <c r="A12" s="7" t="s">
        <v>8345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5">
      <c r="A13" s="7" t="s">
        <v>8346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5">
      <c r="A14" s="7" t="s">
        <v>8347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5">
      <c r="A15" s="7" t="s">
        <v>8348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5">
      <c r="A16" s="7" t="s">
        <v>8349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5">
      <c r="A17" s="7" t="s">
        <v>8350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5">
      <c r="A18" s="7" t="s">
        <v>8351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5">
      <c r="A19" s="7" t="s">
        <v>8352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5">
      <c r="A20" s="7" t="s">
        <v>8353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5">
      <c r="A21" s="7" t="s">
        <v>8354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5">
      <c r="A22" s="7" t="s">
        <v>8355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5">
      <c r="A23" s="7" t="s">
        <v>8356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5">
      <c r="A24" s="7" t="s">
        <v>8357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5">
      <c r="A25" s="7" t="s">
        <v>8358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5">
      <c r="A26" s="7" t="s">
        <v>8359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5">
      <c r="A27" s="7" t="s">
        <v>8360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5">
      <c r="A28" s="7" t="s">
        <v>8361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5">
      <c r="A29" s="7" t="s">
        <v>8362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5">
      <c r="A30" s="7" t="s">
        <v>8363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5">
      <c r="A31" s="7" t="s">
        <v>8364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5">
      <c r="A32" s="7" t="s">
        <v>8365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5">
      <c r="A33" s="7" t="s">
        <v>8366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5">
      <c r="A34" s="7" t="s">
        <v>8367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5">
      <c r="A35" s="7" t="s">
        <v>8368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5">
      <c r="A36" s="7" t="s">
        <v>8369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5">
      <c r="A37" s="7" t="s">
        <v>8370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5">
      <c r="A38" s="7" t="s">
        <v>8371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5">
      <c r="A39" s="7" t="s">
        <v>8372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5">
      <c r="A40" s="7" t="s">
        <v>8373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5">
      <c r="A41" s="7" t="s">
        <v>8374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5">
      <c r="A42" s="7" t="s">
        <v>8375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5">
      <c r="A43" s="7" t="s">
        <v>8376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5">
      <c r="A44" s="7" t="s">
        <v>8377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5">
      <c r="A45" s="7" t="s">
        <v>8378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5">
      <c r="A46" s="7" t="s">
        <v>8379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5">
      <c r="A47" s="7" t="s">
        <v>8317</v>
      </c>
      <c r="B47" s="8"/>
      <c r="C47" s="8"/>
      <c r="D47" s="8"/>
      <c r="E47" s="8"/>
      <c r="F47" s="8"/>
      <c r="G47" s="8"/>
    </row>
    <row r="48" spans="1:7" x14ac:dyDescent="0.25">
      <c r="A48" s="7" t="s">
        <v>8311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Data</vt:lpstr>
      <vt:lpstr>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Linmayu Appavu</cp:lastModifiedBy>
  <dcterms:created xsi:type="dcterms:W3CDTF">2017-04-20T15:17:24Z</dcterms:created>
  <dcterms:modified xsi:type="dcterms:W3CDTF">2019-02-10T20:52:37Z</dcterms:modified>
</cp:coreProperties>
</file>