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hidePivotFieldList="1"/>
  <mc:AlternateContent xmlns:mc="http://schemas.openxmlformats.org/markup-compatibility/2006">
    <mc:Choice Requires="x15">
      <x15ac:absPath xmlns:x15ac="http://schemas.microsoft.com/office/spreadsheetml/2010/11/ac" url="D:\OneDrive - hnu.edu.cn\桌面\毕业设计\开发记录\参考资料\架构图和指令分析\64I\"/>
    </mc:Choice>
  </mc:AlternateContent>
  <xr:revisionPtr revIDLastSave="0" documentId="13_ncr:1_{F4C56CFA-8E26-4120-8646-EA752ED4EC2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V-64I" sheetId="1" r:id="rId1"/>
    <sheet name="ControlSignals" sheetId="7" r:id="rId2"/>
    <sheet name="immediate" sheetId="4" r:id="rId3"/>
    <sheet name="Register" sheetId="6" r:id="rId4"/>
  </sheets>
  <definedNames>
    <definedName name="_xlnm._FilterDatabase" localSheetId="0" hidden="1">'RV-64I'!$AL$13:$BU$62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6" i="1" l="1"/>
  <c r="BI41" i="1" l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14" i="1"/>
  <c r="BL15" i="1" l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14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14" i="1"/>
  <c r="AN44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14" i="1"/>
  <c r="AP27" i="1"/>
  <c r="AS27" i="1" s="1"/>
  <c r="BM27" i="1" s="1"/>
  <c r="AP30" i="1"/>
  <c r="AS30" i="1" s="1"/>
  <c r="BM30" i="1" s="1"/>
  <c r="AP34" i="1"/>
  <c r="AS34" i="1" s="1"/>
  <c r="BM34" i="1" s="1"/>
  <c r="AH14" i="1"/>
  <c r="AM14" i="1" s="1"/>
  <c r="AN15" i="1"/>
  <c r="AN16" i="1"/>
  <c r="AN17" i="1"/>
  <c r="AN18" i="1"/>
  <c r="AN19" i="1"/>
  <c r="AL19" i="1" s="1"/>
  <c r="AN20" i="1"/>
  <c r="AN21" i="1"/>
  <c r="AN22" i="1"/>
  <c r="AN23" i="1"/>
  <c r="AN24" i="1"/>
  <c r="AN25" i="1"/>
  <c r="AN26" i="1"/>
  <c r="AN27" i="1"/>
  <c r="AL27" i="1" s="1"/>
  <c r="AN28" i="1"/>
  <c r="AN29" i="1"/>
  <c r="AN30" i="1"/>
  <c r="AN31" i="1"/>
  <c r="AN32" i="1"/>
  <c r="AN33" i="1"/>
  <c r="AN34" i="1"/>
  <c r="AN35" i="1"/>
  <c r="AN36" i="1"/>
  <c r="AL36" i="1" s="1"/>
  <c r="AN37" i="1"/>
  <c r="AN38" i="1"/>
  <c r="AN39" i="1"/>
  <c r="AN40" i="1"/>
  <c r="AN41" i="1"/>
  <c r="AN42" i="1"/>
  <c r="AN43" i="1"/>
  <c r="AL43" i="1" s="1"/>
  <c r="AN45" i="1"/>
  <c r="AL45" i="1" s="1"/>
  <c r="AN46" i="1"/>
  <c r="AN47" i="1"/>
  <c r="AN48" i="1"/>
  <c r="AN49" i="1"/>
  <c r="AN50" i="1"/>
  <c r="AN51" i="1"/>
  <c r="AN52" i="1"/>
  <c r="AL52" i="1" s="1"/>
  <c r="AN53" i="1"/>
  <c r="AL53" i="1" s="1"/>
  <c r="AN54" i="1"/>
  <c r="AN55" i="1"/>
  <c r="AN56" i="1"/>
  <c r="AN57" i="1"/>
  <c r="AN58" i="1"/>
  <c r="AN59" i="1"/>
  <c r="AN60" i="1"/>
  <c r="AL60" i="1" s="1"/>
  <c r="AN61" i="1"/>
  <c r="AL61" i="1" s="1"/>
  <c r="AN62" i="1"/>
  <c r="AN14" i="1"/>
  <c r="AL54" i="1" l="1"/>
  <c r="AL46" i="1"/>
  <c r="AL29" i="1"/>
  <c r="AL21" i="1"/>
  <c r="AL55" i="1"/>
  <c r="AL47" i="1"/>
  <c r="AL38" i="1"/>
  <c r="AX37" i="1"/>
  <c r="AL37" i="1"/>
  <c r="AX28" i="1"/>
  <c r="AL28" i="1"/>
  <c r="AX14" i="1"/>
  <c r="AL14" i="1"/>
  <c r="AX30" i="1"/>
  <c r="AL30" i="1"/>
  <c r="AX20" i="1"/>
  <c r="AL20" i="1"/>
  <c r="AX35" i="1"/>
  <c r="AL35" i="1"/>
  <c r="AX59" i="1"/>
  <c r="AL59" i="1"/>
  <c r="AX51" i="1"/>
  <c r="AL51" i="1"/>
  <c r="AX42" i="1"/>
  <c r="AL42" i="1"/>
  <c r="AX34" i="1"/>
  <c r="AL34" i="1"/>
  <c r="AX26" i="1"/>
  <c r="AL26" i="1"/>
  <c r="AX18" i="1"/>
  <c r="AL18" i="1"/>
  <c r="AX22" i="1"/>
  <c r="AL22" i="1"/>
  <c r="AX62" i="1"/>
  <c r="AL62" i="1"/>
  <c r="AX58" i="1"/>
  <c r="AL58" i="1"/>
  <c r="AX50" i="1"/>
  <c r="AL50" i="1"/>
  <c r="AX41" i="1"/>
  <c r="AL41" i="1"/>
  <c r="AX33" i="1"/>
  <c r="AL33" i="1"/>
  <c r="AX25" i="1"/>
  <c r="AL25" i="1"/>
  <c r="AX17" i="1"/>
  <c r="AL17" i="1"/>
  <c r="AL44" i="1"/>
  <c r="AL57" i="1"/>
  <c r="AX49" i="1"/>
  <c r="AL49" i="1"/>
  <c r="AX40" i="1"/>
  <c r="AL40" i="1"/>
  <c r="AX32" i="1"/>
  <c r="AL32" i="1"/>
  <c r="AX24" i="1"/>
  <c r="AL24" i="1"/>
  <c r="AX16" i="1"/>
  <c r="AL16" i="1"/>
  <c r="AL56" i="1"/>
  <c r="AL48" i="1"/>
  <c r="AX39" i="1"/>
  <c r="AL39" i="1"/>
  <c r="AX31" i="1"/>
  <c r="AL31" i="1"/>
  <c r="AL23" i="1"/>
  <c r="AL15" i="1"/>
  <c r="AY15" i="1"/>
  <c r="AX15" i="1"/>
  <c r="AY47" i="1"/>
  <c r="AX47" i="1"/>
  <c r="AY54" i="1"/>
  <c r="AX54" i="1"/>
  <c r="BJ46" i="1"/>
  <c r="AX46" i="1"/>
  <c r="BJ29" i="1"/>
  <c r="AX29" i="1"/>
  <c r="BJ21" i="1"/>
  <c r="AX21" i="1"/>
  <c r="BJ61" i="1"/>
  <c r="AX61" i="1"/>
  <c r="BJ60" i="1"/>
  <c r="AX60" i="1"/>
  <c r="BJ52" i="1"/>
  <c r="AX52" i="1"/>
  <c r="BJ43" i="1"/>
  <c r="AX43" i="1"/>
  <c r="BJ27" i="1"/>
  <c r="AX27" i="1"/>
  <c r="BJ19" i="1"/>
  <c r="AX19" i="1"/>
  <c r="BJ57" i="1"/>
  <c r="AX57" i="1"/>
  <c r="BJ53" i="1"/>
  <c r="AX53" i="1"/>
  <c r="BJ36" i="1"/>
  <c r="AX36" i="1"/>
  <c r="BJ45" i="1"/>
  <c r="AX45" i="1"/>
  <c r="BJ44" i="1"/>
  <c r="AX44" i="1"/>
  <c r="BJ56" i="1"/>
  <c r="AX56" i="1"/>
  <c r="BJ48" i="1"/>
  <c r="AX48" i="1"/>
  <c r="AY23" i="1"/>
  <c r="AX23" i="1"/>
  <c r="AY55" i="1"/>
  <c r="AX55" i="1"/>
  <c r="BJ38" i="1"/>
  <c r="AX38" i="1"/>
  <c r="AY44" i="1"/>
  <c r="AY38" i="1"/>
  <c r="AY37" i="1"/>
  <c r="BU37" i="1" s="1"/>
  <c r="BJ15" i="1"/>
  <c r="AY62" i="1"/>
  <c r="BT62" i="1" s="1"/>
  <c r="BJ62" i="1"/>
  <c r="AY53" i="1"/>
  <c r="AY52" i="1"/>
  <c r="BJ55" i="1"/>
  <c r="BJ59" i="1"/>
  <c r="AY59" i="1"/>
  <c r="AZ59" i="1" s="1"/>
  <c r="BJ51" i="1"/>
  <c r="AY51" i="1"/>
  <c r="BJ42" i="1"/>
  <c r="AY42" i="1"/>
  <c r="AZ42" i="1" s="1"/>
  <c r="BJ34" i="1"/>
  <c r="AY34" i="1"/>
  <c r="BJ26" i="1"/>
  <c r="BJ18" i="1"/>
  <c r="AY18" i="1"/>
  <c r="AY14" i="1"/>
  <c r="AZ14" i="1" s="1"/>
  <c r="BJ14" i="1"/>
  <c r="AY41" i="1"/>
  <c r="AZ41" i="1" s="1"/>
  <c r="BJ41" i="1"/>
  <c r="BJ25" i="1"/>
  <c r="AY25" i="1"/>
  <c r="AZ25" i="1" s="1"/>
  <c r="BJ58" i="1"/>
  <c r="AY58" i="1"/>
  <c r="BJ50" i="1"/>
  <c r="AY50" i="1"/>
  <c r="BJ33" i="1"/>
  <c r="AY33" i="1"/>
  <c r="AZ33" i="1" s="1"/>
  <c r="BJ17" i="1"/>
  <c r="AY17" i="1"/>
  <c r="AY57" i="1"/>
  <c r="AY49" i="1"/>
  <c r="BJ49" i="1"/>
  <c r="BJ40" i="1"/>
  <c r="AY40" i="1"/>
  <c r="BJ32" i="1"/>
  <c r="AY32" i="1"/>
  <c r="BJ24" i="1"/>
  <c r="AY24" i="1"/>
  <c r="AZ24" i="1" s="1"/>
  <c r="AY16" i="1"/>
  <c r="BC14" i="1"/>
  <c r="BD14" i="1" s="1"/>
  <c r="AR14" i="1"/>
  <c r="AW14" i="1"/>
  <c r="AT14" i="1"/>
  <c r="AY26" i="1"/>
  <c r="BJ16" i="1"/>
  <c r="AY39" i="1"/>
  <c r="BJ39" i="1"/>
  <c r="AY35" i="1"/>
  <c r="AZ35" i="1" s="1"/>
  <c r="AY61" i="1"/>
  <c r="AY48" i="1"/>
  <c r="AY36" i="1"/>
  <c r="BJ37" i="1"/>
  <c r="BJ54" i="1"/>
  <c r="BJ30" i="1"/>
  <c r="AY30" i="1"/>
  <c r="AZ30" i="1" s="1"/>
  <c r="AY22" i="1"/>
  <c r="AZ22" i="1" s="1"/>
  <c r="BJ22" i="1"/>
  <c r="AY21" i="1"/>
  <c r="AY60" i="1"/>
  <c r="AY46" i="1"/>
  <c r="BJ35" i="1"/>
  <c r="AY19" i="1"/>
  <c r="AY45" i="1"/>
  <c r="BJ47" i="1"/>
  <c r="BJ31" i="1"/>
  <c r="AY31" i="1"/>
  <c r="BU31" i="1" s="1"/>
  <c r="AY28" i="1"/>
  <c r="BT28" i="1" s="1"/>
  <c r="BJ28" i="1"/>
  <c r="AY20" i="1"/>
  <c r="BU20" i="1" s="1"/>
  <c r="BJ20" i="1"/>
  <c r="AY56" i="1"/>
  <c r="AY29" i="1"/>
  <c r="AY43" i="1"/>
  <c r="BJ23" i="1"/>
  <c r="AY27" i="1"/>
  <c r="AH58" i="1"/>
  <c r="AM58" i="1" s="1"/>
  <c r="AH59" i="1"/>
  <c r="AM59" i="1" s="1"/>
  <c r="AH60" i="1"/>
  <c r="AM60" i="1" s="1"/>
  <c r="AH61" i="1"/>
  <c r="AM61" i="1" s="1"/>
  <c r="AH62" i="1"/>
  <c r="AM62" i="1" s="1"/>
  <c r="AH44" i="1"/>
  <c r="AM44" i="1" s="1"/>
  <c r="AH45" i="1"/>
  <c r="AM45" i="1" s="1"/>
  <c r="AH46" i="1"/>
  <c r="AM46" i="1" s="1"/>
  <c r="AH47" i="1"/>
  <c r="AM47" i="1" s="1"/>
  <c r="AH34" i="1"/>
  <c r="AM34" i="1" s="1"/>
  <c r="BB34" i="1" s="1"/>
  <c r="BE34" i="1" s="1"/>
  <c r="AH27" i="1"/>
  <c r="AM27" i="1" s="1"/>
  <c r="BB27" i="1" s="1"/>
  <c r="BE27" i="1" s="1"/>
  <c r="AH30" i="1"/>
  <c r="AM30" i="1" s="1"/>
  <c r="BB30" i="1" s="1"/>
  <c r="BE30" i="1" s="1"/>
  <c r="AZ26" i="1" l="1"/>
  <c r="AZ34" i="1"/>
  <c r="AZ40" i="1"/>
  <c r="AZ16" i="1"/>
  <c r="AZ49" i="1"/>
  <c r="AZ58" i="1"/>
  <c r="AZ50" i="1"/>
  <c r="AZ15" i="1"/>
  <c r="AZ51" i="1"/>
  <c r="AZ18" i="1"/>
  <c r="AZ39" i="1"/>
  <c r="AZ17" i="1"/>
  <c r="BU32" i="1"/>
  <c r="AZ38" i="1"/>
  <c r="AZ56" i="1"/>
  <c r="AZ53" i="1"/>
  <c r="AZ43" i="1"/>
  <c r="AZ21" i="1"/>
  <c r="AZ47" i="1"/>
  <c r="AZ55" i="1"/>
  <c r="AZ20" i="1"/>
  <c r="AZ44" i="1"/>
  <c r="AZ57" i="1"/>
  <c r="AZ52" i="1"/>
  <c r="AZ29" i="1"/>
  <c r="AZ28" i="1"/>
  <c r="AZ23" i="1"/>
  <c r="AZ45" i="1"/>
  <c r="AZ19" i="1"/>
  <c r="AZ60" i="1"/>
  <c r="AZ46" i="1"/>
  <c r="AZ37" i="1"/>
  <c r="AZ31" i="1"/>
  <c r="AZ32" i="1"/>
  <c r="AZ62" i="1"/>
  <c r="AZ48" i="1"/>
  <c r="AZ36" i="1"/>
  <c r="AZ27" i="1"/>
  <c r="AZ61" i="1"/>
  <c r="AZ54" i="1"/>
  <c r="BU62" i="1"/>
  <c r="BT20" i="1"/>
  <c r="BT31" i="1"/>
  <c r="BT35" i="1"/>
  <c r="BU35" i="1"/>
  <c r="BT30" i="1"/>
  <c r="BU30" i="1"/>
  <c r="BT57" i="1"/>
  <c r="BU57" i="1"/>
  <c r="BT50" i="1"/>
  <c r="BU50" i="1"/>
  <c r="BU46" i="1"/>
  <c r="BT46" i="1"/>
  <c r="BT43" i="1"/>
  <c r="BU43" i="1"/>
  <c r="BU53" i="1"/>
  <c r="BT53" i="1"/>
  <c r="BU21" i="1"/>
  <c r="BT21" i="1"/>
  <c r="BT60" i="1"/>
  <c r="BU60" i="1"/>
  <c r="BU52" i="1"/>
  <c r="BT52" i="1"/>
  <c r="BT29" i="1"/>
  <c r="BU29" i="1"/>
  <c r="BU40" i="1"/>
  <c r="BT40" i="1"/>
  <c r="BU17" i="1"/>
  <c r="BT17" i="1"/>
  <c r="BU41" i="1"/>
  <c r="BT41" i="1"/>
  <c r="BU55" i="1"/>
  <c r="BT55" i="1"/>
  <c r="BT27" i="1"/>
  <c r="BU27" i="1"/>
  <c r="BU16" i="1"/>
  <c r="BT16" i="1"/>
  <c r="BU26" i="1"/>
  <c r="BT26" i="1"/>
  <c r="BT44" i="1"/>
  <c r="BU44" i="1"/>
  <c r="BU61" i="1"/>
  <c r="BT61" i="1"/>
  <c r="BT58" i="1"/>
  <c r="BU58" i="1"/>
  <c r="BU51" i="1"/>
  <c r="BT51" i="1"/>
  <c r="BU15" i="1"/>
  <c r="BT15" i="1"/>
  <c r="BT36" i="1"/>
  <c r="BU36" i="1"/>
  <c r="BU19" i="1"/>
  <c r="BT19" i="1"/>
  <c r="BU14" i="1"/>
  <c r="BT14" i="1"/>
  <c r="BT47" i="1"/>
  <c r="BU47" i="1"/>
  <c r="BT37" i="1"/>
  <c r="BT32" i="1"/>
  <c r="BU39" i="1"/>
  <c r="BT39" i="1"/>
  <c r="BU23" i="1"/>
  <c r="BT23" i="1"/>
  <c r="BU56" i="1"/>
  <c r="BT56" i="1"/>
  <c r="BU48" i="1"/>
  <c r="BT48" i="1"/>
  <c r="BU33" i="1"/>
  <c r="BT33" i="1"/>
  <c r="BU34" i="1"/>
  <c r="BT34" i="1"/>
  <c r="BU59" i="1"/>
  <c r="BT59" i="1"/>
  <c r="BU38" i="1"/>
  <c r="BT38" i="1"/>
  <c r="BU28" i="1"/>
  <c r="BU22" i="1"/>
  <c r="BT22" i="1"/>
  <c r="BU49" i="1"/>
  <c r="BT49" i="1"/>
  <c r="BU24" i="1"/>
  <c r="BT24" i="1"/>
  <c r="BU25" i="1"/>
  <c r="BT25" i="1"/>
  <c r="BU18" i="1"/>
  <c r="BT18" i="1"/>
  <c r="BT42" i="1"/>
  <c r="BU42" i="1"/>
  <c r="BU54" i="1"/>
  <c r="BT54" i="1"/>
  <c r="BU45" i="1"/>
  <c r="BT45" i="1"/>
  <c r="BC46" i="1"/>
  <c r="BD46" i="1" s="1"/>
  <c r="AW46" i="1"/>
  <c r="AT46" i="1"/>
  <c r="AR46" i="1"/>
  <c r="AW45" i="1"/>
  <c r="BC45" i="1"/>
  <c r="BD45" i="1" s="1"/>
  <c r="AT45" i="1"/>
  <c r="AR45" i="1"/>
  <c r="BC62" i="1"/>
  <c r="BD62" i="1" s="1"/>
  <c r="AT62" i="1"/>
  <c r="AW62" i="1"/>
  <c r="AR62" i="1"/>
  <c r="AW44" i="1"/>
  <c r="BC44" i="1"/>
  <c r="BD44" i="1" s="1"/>
  <c r="AR44" i="1"/>
  <c r="AT44" i="1"/>
  <c r="BC30" i="1"/>
  <c r="BD30" i="1" s="1"/>
  <c r="AT30" i="1"/>
  <c r="AR30" i="1"/>
  <c r="AW30" i="1"/>
  <c r="AW61" i="1"/>
  <c r="BC61" i="1"/>
  <c r="BD61" i="1" s="1"/>
  <c r="AT61" i="1"/>
  <c r="AR61" i="1"/>
  <c r="BC27" i="1"/>
  <c r="BD27" i="1" s="1"/>
  <c r="AR27" i="1"/>
  <c r="AW27" i="1"/>
  <c r="AT27" i="1"/>
  <c r="AW60" i="1"/>
  <c r="BC60" i="1"/>
  <c r="BD60" i="1" s="1"/>
  <c r="AR60" i="1"/>
  <c r="AT60" i="1"/>
  <c r="AW34" i="1"/>
  <c r="BC34" i="1"/>
  <c r="BD34" i="1" s="1"/>
  <c r="AR34" i="1"/>
  <c r="AT34" i="1"/>
  <c r="BC59" i="1"/>
  <c r="BD59" i="1" s="1"/>
  <c r="AR59" i="1"/>
  <c r="AW59" i="1"/>
  <c r="AT59" i="1"/>
  <c r="BC47" i="1"/>
  <c r="BD47" i="1" s="1"/>
  <c r="AW47" i="1"/>
  <c r="AT47" i="1"/>
  <c r="AR47" i="1"/>
  <c r="AW58" i="1"/>
  <c r="BC58" i="1"/>
  <c r="BD58" i="1" s="1"/>
  <c r="AR58" i="1"/>
  <c r="AT58" i="1"/>
  <c r="AH9" i="1"/>
  <c r="AI14" i="1" s="1"/>
  <c r="AP14" i="1" s="1"/>
  <c r="AH15" i="1"/>
  <c r="AM15" i="1" s="1"/>
  <c r="AH16" i="1"/>
  <c r="AM16" i="1" s="1"/>
  <c r="BC16" i="1" s="1"/>
  <c r="AH17" i="1"/>
  <c r="AM17" i="1" s="1"/>
  <c r="AH18" i="1"/>
  <c r="AM18" i="1" s="1"/>
  <c r="AH19" i="1"/>
  <c r="AM19" i="1" s="1"/>
  <c r="AH20" i="1"/>
  <c r="AM20" i="1" s="1"/>
  <c r="AH21" i="1"/>
  <c r="AM21" i="1" s="1"/>
  <c r="AH22" i="1"/>
  <c r="AM22" i="1" s="1"/>
  <c r="AH23" i="1"/>
  <c r="AM23" i="1" s="1"/>
  <c r="AH24" i="1"/>
  <c r="AM24" i="1" s="1"/>
  <c r="AH25" i="1"/>
  <c r="AM25" i="1" s="1"/>
  <c r="AH26" i="1"/>
  <c r="AM26" i="1" s="1"/>
  <c r="AH28" i="1"/>
  <c r="AM28" i="1" s="1"/>
  <c r="AH29" i="1"/>
  <c r="AM29" i="1" s="1"/>
  <c r="AH31" i="1"/>
  <c r="AM31" i="1" s="1"/>
  <c r="AH32" i="1"/>
  <c r="AM32" i="1" s="1"/>
  <c r="AH33" i="1"/>
  <c r="AM33" i="1" s="1"/>
  <c r="AH35" i="1"/>
  <c r="AM35" i="1" s="1"/>
  <c r="AH36" i="1"/>
  <c r="AM36" i="1" s="1"/>
  <c r="AH37" i="1"/>
  <c r="AM37" i="1" s="1"/>
  <c r="AH38" i="1"/>
  <c r="AM38" i="1" s="1"/>
  <c r="AH39" i="1"/>
  <c r="AM39" i="1" s="1"/>
  <c r="AH40" i="1"/>
  <c r="AM40" i="1" s="1"/>
  <c r="AH41" i="1"/>
  <c r="AM41" i="1" s="1"/>
  <c r="AH42" i="1"/>
  <c r="AM42" i="1" s="1"/>
  <c r="AH43" i="1"/>
  <c r="AM43" i="1" s="1"/>
  <c r="AH48" i="1"/>
  <c r="AM48" i="1" s="1"/>
  <c r="AH49" i="1"/>
  <c r="AM49" i="1" s="1"/>
  <c r="AH50" i="1"/>
  <c r="AM50" i="1" s="1"/>
  <c r="AH51" i="1"/>
  <c r="AM51" i="1" s="1"/>
  <c r="AH52" i="1"/>
  <c r="AM52" i="1" s="1"/>
  <c r="AH53" i="1"/>
  <c r="AM53" i="1" s="1"/>
  <c r="AH54" i="1"/>
  <c r="AM54" i="1" s="1"/>
  <c r="AH55" i="1"/>
  <c r="AM55" i="1" s="1"/>
  <c r="AH56" i="1"/>
  <c r="AM56" i="1" s="1"/>
  <c r="AH57" i="1"/>
  <c r="AM57" i="1" s="1"/>
  <c r="AH63" i="1"/>
  <c r="AH64" i="1"/>
  <c r="AH65" i="1"/>
  <c r="AH4" i="4"/>
  <c r="AH5" i="4"/>
  <c r="AH6" i="4"/>
  <c r="AH7" i="4"/>
  <c r="BB14" i="1" l="1"/>
  <c r="BE14" i="1" s="1"/>
  <c r="AS14" i="1"/>
  <c r="BM14" i="1" s="1"/>
  <c r="BC25" i="1"/>
  <c r="BD25" i="1" s="1"/>
  <c r="AW25" i="1"/>
  <c r="AT25" i="1"/>
  <c r="AR25" i="1"/>
  <c r="AW24" i="1"/>
  <c r="AT24" i="1"/>
  <c r="AR24" i="1"/>
  <c r="BC24" i="1"/>
  <c r="BD24" i="1" s="1"/>
  <c r="AT54" i="1"/>
  <c r="AW54" i="1"/>
  <c r="AR54" i="1"/>
  <c r="BC54" i="1"/>
  <c r="BD54" i="1" s="1"/>
  <c r="AW42" i="1"/>
  <c r="BC42" i="1"/>
  <c r="BD42" i="1" s="1"/>
  <c r="AR42" i="1"/>
  <c r="AT42" i="1"/>
  <c r="BC33" i="1"/>
  <c r="BD33" i="1" s="1"/>
  <c r="AW33" i="1"/>
  <c r="AT33" i="1"/>
  <c r="AR33" i="1"/>
  <c r="AW23" i="1"/>
  <c r="AR23" i="1"/>
  <c r="AT23" i="1"/>
  <c r="BC23" i="1"/>
  <c r="BD23" i="1" s="1"/>
  <c r="AW15" i="1"/>
  <c r="BC15" i="1"/>
  <c r="BD15" i="1" s="1"/>
  <c r="AR15" i="1"/>
  <c r="AT15" i="1"/>
  <c r="AW56" i="1"/>
  <c r="AT56" i="1"/>
  <c r="BC56" i="1"/>
  <c r="BD56" i="1" s="1"/>
  <c r="AR56" i="1"/>
  <c r="AT55" i="1"/>
  <c r="BC55" i="1"/>
  <c r="BD55" i="1" s="1"/>
  <c r="AR55" i="1"/>
  <c r="AW55" i="1"/>
  <c r="AW53" i="1"/>
  <c r="AT53" i="1"/>
  <c r="AR53" i="1"/>
  <c r="BC53" i="1"/>
  <c r="BD53" i="1" s="1"/>
  <c r="BC41" i="1"/>
  <c r="BD41" i="1" s="1"/>
  <c r="AT41" i="1"/>
  <c r="AR41" i="1"/>
  <c r="AW41" i="1"/>
  <c r="AW32" i="1"/>
  <c r="AR32" i="1"/>
  <c r="BC32" i="1"/>
  <c r="BD32" i="1" s="1"/>
  <c r="AT32" i="1"/>
  <c r="AT22" i="1"/>
  <c r="AW22" i="1"/>
  <c r="BC22" i="1"/>
  <c r="BD22" i="1" s="1"/>
  <c r="AR22" i="1"/>
  <c r="AW36" i="1"/>
  <c r="BC36" i="1"/>
  <c r="BD36" i="1" s="1"/>
  <c r="AR36" i="1"/>
  <c r="AT36" i="1"/>
  <c r="BC35" i="1"/>
  <c r="BD35" i="1" s="1"/>
  <c r="AR35" i="1"/>
  <c r="AW35" i="1"/>
  <c r="AT35" i="1"/>
  <c r="AW52" i="1"/>
  <c r="BC52" i="1"/>
  <c r="BD52" i="1" s="1"/>
  <c r="AR52" i="1"/>
  <c r="AT52" i="1"/>
  <c r="AW40" i="1"/>
  <c r="AT40" i="1"/>
  <c r="AR40" i="1"/>
  <c r="BC40" i="1"/>
  <c r="BD40" i="1" s="1"/>
  <c r="AW31" i="1"/>
  <c r="BC31" i="1"/>
  <c r="BD31" i="1" s="1"/>
  <c r="AT31" i="1"/>
  <c r="AR31" i="1"/>
  <c r="AT21" i="1"/>
  <c r="AW21" i="1"/>
  <c r="BC21" i="1"/>
  <c r="BD21" i="1" s="1"/>
  <c r="AR21" i="1"/>
  <c r="AW17" i="1"/>
  <c r="BC17" i="1"/>
  <c r="BD17" i="1" s="1"/>
  <c r="AR17" i="1"/>
  <c r="AT17" i="1"/>
  <c r="BD16" i="1"/>
  <c r="AR16" i="1"/>
  <c r="AT16" i="1"/>
  <c r="AW16" i="1"/>
  <c r="BC51" i="1"/>
  <c r="BD51" i="1" s="1"/>
  <c r="AR51" i="1"/>
  <c r="AW51" i="1"/>
  <c r="AT51" i="1"/>
  <c r="AT39" i="1"/>
  <c r="BC39" i="1"/>
  <c r="BD39" i="1" s="1"/>
  <c r="AW39" i="1"/>
  <c r="AR39" i="1"/>
  <c r="AW29" i="1"/>
  <c r="BC29" i="1"/>
  <c r="BD29" i="1" s="1"/>
  <c r="AT29" i="1"/>
  <c r="AR29" i="1"/>
  <c r="AW20" i="1"/>
  <c r="AR20" i="1"/>
  <c r="BC20" i="1"/>
  <c r="BD20" i="1" s="1"/>
  <c r="AT20" i="1"/>
  <c r="BC48" i="1"/>
  <c r="BD48" i="1" s="1"/>
  <c r="AW48" i="1"/>
  <c r="AT48" i="1"/>
  <c r="AR48" i="1"/>
  <c r="BC43" i="1"/>
  <c r="BD43" i="1" s="1"/>
  <c r="AW43" i="1"/>
  <c r="AR43" i="1"/>
  <c r="AT43" i="1"/>
  <c r="AW50" i="1"/>
  <c r="BC50" i="1"/>
  <c r="BD50" i="1" s="1"/>
  <c r="AR50" i="1"/>
  <c r="AT50" i="1"/>
  <c r="AT38" i="1"/>
  <c r="AW38" i="1"/>
  <c r="AR38" i="1"/>
  <c r="BC38" i="1"/>
  <c r="BD38" i="1" s="1"/>
  <c r="AW28" i="1"/>
  <c r="BC28" i="1"/>
  <c r="BD28" i="1" s="1"/>
  <c r="AR28" i="1"/>
  <c r="AT28" i="1"/>
  <c r="AW19" i="1"/>
  <c r="AR19" i="1"/>
  <c r="BC19" i="1"/>
  <c r="BD19" i="1" s="1"/>
  <c r="AT19" i="1"/>
  <c r="BC57" i="1"/>
  <c r="BD57" i="1" s="1"/>
  <c r="AW57" i="1"/>
  <c r="AT57" i="1"/>
  <c r="AR57" i="1"/>
  <c r="BC49" i="1"/>
  <c r="BD49" i="1" s="1"/>
  <c r="AW49" i="1"/>
  <c r="AT49" i="1"/>
  <c r="AR49" i="1"/>
  <c r="AW37" i="1"/>
  <c r="AT37" i="1"/>
  <c r="AR37" i="1"/>
  <c r="BC37" i="1"/>
  <c r="BD37" i="1" s="1"/>
  <c r="BC26" i="1"/>
  <c r="BD26" i="1" s="1"/>
  <c r="AW26" i="1"/>
  <c r="AR26" i="1"/>
  <c r="AT26" i="1"/>
  <c r="AW18" i="1"/>
  <c r="AR18" i="1"/>
  <c r="BC18" i="1"/>
  <c r="BD18" i="1" s="1"/>
  <c r="AT18" i="1"/>
  <c r="AI15" i="1"/>
  <c r="AP15" i="1" s="1"/>
  <c r="AH3" i="4"/>
  <c r="AH6" i="1"/>
  <c r="AH7" i="1"/>
  <c r="AH8" i="1"/>
  <c r="AH10" i="1"/>
  <c r="AI16" i="1" s="1"/>
  <c r="AP16" i="1" s="1"/>
  <c r="BE16" i="1" s="1"/>
  <c r="AH5" i="1"/>
  <c r="AS15" i="1" l="1"/>
  <c r="BM15" i="1" s="1"/>
  <c r="BB15" i="1"/>
  <c r="BE15" i="1" s="1"/>
  <c r="AS16" i="1"/>
  <c r="BM16" i="1" s="1"/>
  <c r="AI58" i="1"/>
  <c r="AP58" i="1" s="1"/>
  <c r="AI59" i="1"/>
  <c r="AP59" i="1" s="1"/>
  <c r="AI60" i="1"/>
  <c r="AP60" i="1" s="1"/>
  <c r="AI61" i="1"/>
  <c r="AP61" i="1" s="1"/>
  <c r="AI62" i="1"/>
  <c r="AP62" i="1" s="1"/>
  <c r="AI44" i="1"/>
  <c r="AP44" i="1" s="1"/>
  <c r="AI45" i="1"/>
  <c r="AP45" i="1" s="1"/>
  <c r="AI46" i="1"/>
  <c r="AP46" i="1" s="1"/>
  <c r="AI47" i="1"/>
  <c r="AP47" i="1" s="1"/>
  <c r="AI56" i="1"/>
  <c r="AP56" i="1" s="1"/>
  <c r="AI49" i="1"/>
  <c r="AP49" i="1" s="1"/>
  <c r="AI57" i="1"/>
  <c r="AP57" i="1" s="1"/>
  <c r="AI50" i="1"/>
  <c r="AP50" i="1" s="1"/>
  <c r="AI48" i="1"/>
  <c r="AP48" i="1" s="1"/>
  <c r="AI51" i="1"/>
  <c r="AP51" i="1" s="1"/>
  <c r="AI52" i="1"/>
  <c r="AP52" i="1" s="1"/>
  <c r="AI53" i="1"/>
  <c r="AP53" i="1" s="1"/>
  <c r="AI54" i="1"/>
  <c r="AP54" i="1" s="1"/>
  <c r="AI55" i="1"/>
  <c r="AP55" i="1" s="1"/>
  <c r="AI18" i="1"/>
  <c r="AP18" i="1" s="1"/>
  <c r="AI19" i="1"/>
  <c r="AP19" i="1" s="1"/>
  <c r="AI20" i="1"/>
  <c r="AP20" i="1" s="1"/>
  <c r="AI21" i="1"/>
  <c r="AP21" i="1" s="1"/>
  <c r="AI22" i="1"/>
  <c r="AP22" i="1" s="1"/>
  <c r="AI23" i="1"/>
  <c r="AP23" i="1" s="1"/>
  <c r="AI41" i="1"/>
  <c r="AP41" i="1" s="1"/>
  <c r="AI24" i="1"/>
  <c r="AP24" i="1" s="1"/>
  <c r="AI42" i="1"/>
  <c r="AP42" i="1" s="1"/>
  <c r="AI17" i="1"/>
  <c r="AP17" i="1" s="1"/>
  <c r="AI43" i="1"/>
  <c r="AP43" i="1" s="1"/>
  <c r="AI36" i="1"/>
  <c r="AP36" i="1" s="1"/>
  <c r="AI35" i="1"/>
  <c r="AP35" i="1" s="1"/>
  <c r="AI37" i="1"/>
  <c r="AP37" i="1" s="1"/>
  <c r="AI25" i="1"/>
  <c r="AP25" i="1" s="1"/>
  <c r="AI38" i="1"/>
  <c r="AP38" i="1" s="1"/>
  <c r="AI26" i="1"/>
  <c r="AP26" i="1" s="1"/>
  <c r="AI39" i="1"/>
  <c r="AP39" i="1" s="1"/>
  <c r="AI28" i="1"/>
  <c r="AP28" i="1" s="1"/>
  <c r="AI40" i="1"/>
  <c r="AP40" i="1" s="1"/>
  <c r="AI29" i="1"/>
  <c r="AP29" i="1" s="1"/>
  <c r="AI31" i="1"/>
  <c r="AP31" i="1" s="1"/>
  <c r="AI32" i="1"/>
  <c r="AP32" i="1" s="1"/>
  <c r="AI33" i="1"/>
  <c r="AP33" i="1" s="1"/>
  <c r="AS57" i="1" l="1"/>
  <c r="BB57" i="1"/>
  <c r="BE57" i="1" s="1"/>
  <c r="AS24" i="1"/>
  <c r="BM24" i="1" s="1"/>
  <c r="BB24" i="1"/>
  <c r="BE24" i="1" s="1"/>
  <c r="AS49" i="1"/>
  <c r="BM49" i="1" s="1"/>
  <c r="BB49" i="1"/>
  <c r="BE49" i="1" s="1"/>
  <c r="AS32" i="1"/>
  <c r="BM32" i="1" s="1"/>
  <c r="BB32" i="1"/>
  <c r="BE32" i="1" s="1"/>
  <c r="AS41" i="1"/>
  <c r="BB41" i="1"/>
  <c r="BE41" i="1" s="1"/>
  <c r="AS54" i="1"/>
  <c r="BB54" i="1"/>
  <c r="BE54" i="1" s="1"/>
  <c r="AS56" i="1"/>
  <c r="BB56" i="1"/>
  <c r="BE56" i="1" s="1"/>
  <c r="AS59" i="1"/>
  <c r="BM59" i="1" s="1"/>
  <c r="BB59" i="1"/>
  <c r="BE59" i="1" s="1"/>
  <c r="AS42" i="1"/>
  <c r="BB42" i="1"/>
  <c r="BE42" i="1" s="1"/>
  <c r="AS33" i="1"/>
  <c r="BM33" i="1" s="1"/>
  <c r="BB33" i="1"/>
  <c r="BE33" i="1" s="1"/>
  <c r="AS55" i="1"/>
  <c r="BB55" i="1"/>
  <c r="BE55" i="1" s="1"/>
  <c r="AS60" i="1"/>
  <c r="BB60" i="1"/>
  <c r="BE60" i="1" s="1"/>
  <c r="AS25" i="1"/>
  <c r="BM25" i="1" s="1"/>
  <c r="BB25" i="1"/>
  <c r="BE25" i="1" s="1"/>
  <c r="AS31" i="1"/>
  <c r="BM31" i="1" s="1"/>
  <c r="BB31" i="1"/>
  <c r="BE31" i="1" s="1"/>
  <c r="AS37" i="1"/>
  <c r="BB37" i="1"/>
  <c r="BE37" i="1" s="1"/>
  <c r="AS23" i="1"/>
  <c r="BM23" i="1" s="1"/>
  <c r="BB23" i="1"/>
  <c r="BE23" i="1" s="1"/>
  <c r="AS53" i="1"/>
  <c r="BB53" i="1"/>
  <c r="BE53" i="1" s="1"/>
  <c r="AS47" i="1"/>
  <c r="BB47" i="1"/>
  <c r="BE47" i="1" s="1"/>
  <c r="AS58" i="1"/>
  <c r="BB58" i="1"/>
  <c r="BE58" i="1" s="1"/>
  <c r="AS26" i="1"/>
  <c r="BM26" i="1" s="1"/>
  <c r="BB26" i="1"/>
  <c r="BE26" i="1" s="1"/>
  <c r="AS35" i="1"/>
  <c r="BB35" i="1"/>
  <c r="BE35" i="1" s="1"/>
  <c r="AS40" i="1"/>
  <c r="BB40" i="1"/>
  <c r="BE40" i="1" s="1"/>
  <c r="AS21" i="1"/>
  <c r="BM21" i="1" s="1"/>
  <c r="BB21" i="1"/>
  <c r="BE21" i="1" s="1"/>
  <c r="AS51" i="1"/>
  <c r="BB51" i="1"/>
  <c r="BE51" i="1" s="1"/>
  <c r="AS45" i="1"/>
  <c r="BB45" i="1"/>
  <c r="BE45" i="1" s="1"/>
  <c r="AS18" i="1"/>
  <c r="BM18" i="1" s="1"/>
  <c r="BB18" i="1"/>
  <c r="BE18" i="1" s="1"/>
  <c r="AS38" i="1"/>
  <c r="BB38" i="1"/>
  <c r="BE38" i="1" s="1"/>
  <c r="AS22" i="1"/>
  <c r="BM22" i="1" s="1"/>
  <c r="BB22" i="1"/>
  <c r="BE22" i="1" s="1"/>
  <c r="AS46" i="1"/>
  <c r="BB46" i="1"/>
  <c r="BE46" i="1" s="1"/>
  <c r="AS28" i="1"/>
  <c r="BM28" i="1" s="1"/>
  <c r="BB28" i="1"/>
  <c r="BE28" i="1" s="1"/>
  <c r="AS61" i="1"/>
  <c r="BM61" i="1" s="1"/>
  <c r="BM46" i="1" s="1"/>
  <c r="BB61" i="1"/>
  <c r="BE61" i="1" s="1"/>
  <c r="AS29" i="1"/>
  <c r="BM29" i="1" s="1"/>
  <c r="BB29" i="1"/>
  <c r="BE29" i="1" s="1"/>
  <c r="AS52" i="1"/>
  <c r="BB52" i="1"/>
  <c r="BE52" i="1" s="1"/>
  <c r="AS36" i="1"/>
  <c r="BB36" i="1"/>
  <c r="BE36" i="1" s="1"/>
  <c r="AS43" i="1"/>
  <c r="BB43" i="1"/>
  <c r="BE43" i="1" s="1"/>
  <c r="AS20" i="1"/>
  <c r="BM20" i="1" s="1"/>
  <c r="BB20" i="1"/>
  <c r="BE20" i="1" s="1"/>
  <c r="AS48" i="1"/>
  <c r="BB48" i="1"/>
  <c r="BE48" i="1" s="1"/>
  <c r="AS44" i="1"/>
  <c r="BB44" i="1"/>
  <c r="BE44" i="1" s="1"/>
  <c r="AS39" i="1"/>
  <c r="BB39" i="1"/>
  <c r="BE39" i="1" s="1"/>
  <c r="AS17" i="1"/>
  <c r="BM17" i="1" s="1"/>
  <c r="BB17" i="1"/>
  <c r="BE17" i="1" s="1"/>
  <c r="AS19" i="1"/>
  <c r="BM19" i="1" s="1"/>
  <c r="BB19" i="1"/>
  <c r="BE19" i="1" s="1"/>
  <c r="AS50" i="1"/>
  <c r="BB50" i="1"/>
  <c r="BE50" i="1" s="1"/>
  <c r="AS62" i="1"/>
  <c r="BM62" i="1" s="1"/>
  <c r="BM47" i="1" s="1"/>
  <c r="BB62" i="1"/>
  <c r="BE62" i="1" s="1"/>
  <c r="BM51" i="1" l="1"/>
  <c r="BM36" i="1" s="1"/>
  <c r="BM60" i="1"/>
  <c r="BM45" i="1" s="1"/>
  <c r="BM58" i="1"/>
  <c r="BM44" i="1" s="1"/>
  <c r="BM55" i="1"/>
  <c r="BM43" i="1" s="1"/>
  <c r="BM56" i="1"/>
  <c r="BM39" i="1" s="1"/>
  <c r="BM50" i="1"/>
  <c r="BM41" i="1" s="1"/>
  <c r="BM54" i="1"/>
  <c r="BM42" i="1" s="1"/>
  <c r="BM48" i="1"/>
  <c r="BM35" i="1" s="1"/>
  <c r="BM52" i="1"/>
  <c r="BM37" i="1" s="1"/>
  <c r="BM53" i="1"/>
  <c r="BM38" i="1" s="1"/>
  <c r="BM57" i="1"/>
  <c r="BM40" i="1" s="1"/>
</calcChain>
</file>

<file path=xl/sharedStrings.xml><?xml version="1.0" encoding="utf-8"?>
<sst xmlns="http://schemas.openxmlformats.org/spreadsheetml/2006/main" count="762" uniqueCount="270">
  <si>
    <t>opcode</t>
    <phoneticPr fontId="1" type="noConversion"/>
  </si>
  <si>
    <t>rd</t>
    <phoneticPr fontId="1" type="noConversion"/>
  </si>
  <si>
    <t>funct3</t>
  </si>
  <si>
    <t>funct3</t>
    <phoneticPr fontId="1" type="noConversion"/>
  </si>
  <si>
    <t>rs1</t>
  </si>
  <si>
    <t>rs1</t>
    <phoneticPr fontId="1" type="noConversion"/>
  </si>
  <si>
    <t>rs2</t>
  </si>
  <si>
    <t>rs2</t>
    <phoneticPr fontId="1" type="noConversion"/>
  </si>
  <si>
    <t>funct7</t>
    <phoneticPr fontId="1" type="noConversion"/>
  </si>
  <si>
    <t>R-type</t>
    <phoneticPr fontId="1" type="noConversion"/>
  </si>
  <si>
    <t>I-type</t>
    <phoneticPr fontId="1" type="noConversion"/>
  </si>
  <si>
    <t>S-type</t>
    <phoneticPr fontId="1" type="noConversion"/>
  </si>
  <si>
    <t>B-type</t>
    <phoneticPr fontId="1" type="noConversion"/>
  </si>
  <si>
    <t>U-type</t>
    <phoneticPr fontId="1" type="noConversion"/>
  </si>
  <si>
    <t>J-type</t>
    <phoneticPr fontId="1" type="noConversion"/>
  </si>
  <si>
    <t>imm[4:0]</t>
    <phoneticPr fontId="1" type="noConversion"/>
  </si>
  <si>
    <t>imm[4:1|11]</t>
  </si>
  <si>
    <t>imm[4:1|11]</t>
    <phoneticPr fontId="1" type="noConversion"/>
  </si>
  <si>
    <t>imm[11:0]</t>
  </si>
  <si>
    <t>imm[11:0]</t>
    <phoneticPr fontId="1" type="noConversion"/>
  </si>
  <si>
    <t>imm[11:5]</t>
  </si>
  <si>
    <t>imm[11:5]</t>
    <phoneticPr fontId="1" type="noConversion"/>
  </si>
  <si>
    <t>imm[12|10:5]</t>
  </si>
  <si>
    <t>imm[12|10:5]</t>
    <phoneticPr fontId="1" type="noConversion"/>
  </si>
  <si>
    <t>imm[31:12]</t>
  </si>
  <si>
    <t>imm[31:12]</t>
    <phoneticPr fontId="1" type="noConversion"/>
  </si>
  <si>
    <t>imm[20|10:1|11|19:12]</t>
  </si>
  <si>
    <t>imm[20|10:1|11|19:12]</t>
    <phoneticPr fontId="1" type="noConversion"/>
  </si>
  <si>
    <t>AUIPC</t>
  </si>
  <si>
    <t>JAL</t>
  </si>
  <si>
    <t>JALR</t>
  </si>
  <si>
    <t>BEQ</t>
  </si>
  <si>
    <t>BNE</t>
  </si>
  <si>
    <t>BLT</t>
  </si>
  <si>
    <t>BGE</t>
  </si>
  <si>
    <t>BLTU</t>
  </si>
  <si>
    <t>BGEU</t>
  </si>
  <si>
    <t>LB</t>
  </si>
  <si>
    <t>LH</t>
  </si>
  <si>
    <t>LW</t>
  </si>
  <si>
    <t>LBU</t>
  </si>
  <si>
    <t>LHU</t>
  </si>
  <si>
    <t>SB</t>
  </si>
  <si>
    <t>SH</t>
  </si>
  <si>
    <t>SW</t>
  </si>
  <si>
    <t>ADDI</t>
  </si>
  <si>
    <t>SLTI</t>
  </si>
  <si>
    <t>SLTIU</t>
  </si>
  <si>
    <t>XORI</t>
  </si>
  <si>
    <t>ORI</t>
  </si>
  <si>
    <t>ANDI</t>
  </si>
  <si>
    <t>shamt</t>
  </si>
  <si>
    <t>SLLI</t>
  </si>
  <si>
    <t>SRLI</t>
  </si>
  <si>
    <t>SRAI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</si>
  <si>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</si>
  <si>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</si>
  <si>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</si>
  <si>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</si>
  <si>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</si>
  <si>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</si>
  <si>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</si>
  <si>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</si>
  <si>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</si>
  <si>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</si>
  <si>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fm</t>
  </si>
  <si>
    <t>pred</t>
  </si>
  <si>
    <t>succ</t>
  </si>
  <si>
    <t>ECALL</t>
  </si>
  <si>
    <t>EBREAK</t>
  </si>
  <si>
    <t>RV32I Base Instruction Set</t>
    <phoneticPr fontId="1" type="noConversion"/>
  </si>
  <si>
    <t>RISC-V base instruction formats</t>
    <phoneticPr fontId="1" type="noConversion"/>
  </si>
  <si>
    <t xml:space="preserve"> Types of immediate produced by RISC-V instructions</t>
    <phoneticPr fontId="1" type="noConversion"/>
  </si>
  <si>
    <t>I-immediate</t>
    <phoneticPr fontId="1" type="noConversion"/>
  </si>
  <si>
    <t>inst[20]</t>
    <phoneticPr fontId="1" type="noConversion"/>
  </si>
  <si>
    <t>inst[24:21]</t>
    <phoneticPr fontId="1" type="noConversion"/>
  </si>
  <si>
    <t>inst[30:25]</t>
    <phoneticPr fontId="1" type="noConversion"/>
  </si>
  <si>
    <t>— inst[31] —</t>
    <phoneticPr fontId="1" type="noConversion"/>
  </si>
  <si>
    <t>inst[11:8]</t>
    <phoneticPr fontId="1" type="noConversion"/>
  </si>
  <si>
    <t xml:space="preserve">inst[7] </t>
    <phoneticPr fontId="1" type="noConversion"/>
  </si>
  <si>
    <t>inst[7]</t>
    <phoneticPr fontId="1" type="noConversion"/>
  </si>
  <si>
    <t>inst[30:25]</t>
    <phoneticPr fontId="1" type="noConversion"/>
  </si>
  <si>
    <t>— inst[31] —</t>
    <phoneticPr fontId="1" type="noConversion"/>
  </si>
  <si>
    <t>inst[11:8]</t>
    <phoneticPr fontId="1" type="noConversion"/>
  </si>
  <si>
    <t>B-immediate</t>
    <phoneticPr fontId="1" type="noConversion"/>
  </si>
  <si>
    <t>S-immediate</t>
    <phoneticPr fontId="1" type="noConversion"/>
  </si>
  <si>
    <t>U-immediate</t>
    <phoneticPr fontId="1" type="noConversion"/>
  </si>
  <si>
    <t>J-immediate</t>
    <phoneticPr fontId="1" type="noConversion"/>
  </si>
  <si>
    <t>inst[31]</t>
    <phoneticPr fontId="1" type="noConversion"/>
  </si>
  <si>
    <t xml:space="preserve">inst[30:20] </t>
    <phoneticPr fontId="1" type="noConversion"/>
  </si>
  <si>
    <t xml:space="preserve">inst[19:12] </t>
    <phoneticPr fontId="1" type="noConversion"/>
  </si>
  <si>
    <t>— 0 —</t>
    <phoneticPr fontId="1" type="noConversion"/>
  </si>
  <si>
    <t>inst[20]</t>
    <phoneticPr fontId="1" type="noConversion"/>
  </si>
  <si>
    <t xml:space="preserve">inst[30:25] </t>
    <phoneticPr fontId="1" type="noConversion"/>
  </si>
  <si>
    <t xml:space="preserve">inst[24:21] </t>
    <phoneticPr fontId="1" type="noConversion"/>
  </si>
  <si>
    <t>LUI</t>
    <phoneticPr fontId="1" type="noConversion"/>
  </si>
  <si>
    <t>FENCE</t>
    <phoneticPr fontId="1" type="noConversion"/>
  </si>
  <si>
    <t>rd</t>
    <phoneticPr fontId="1" type="noConversion"/>
  </si>
  <si>
    <t>imm[4:1|11]</t>
    <phoneticPr fontId="1" type="noConversion"/>
  </si>
  <si>
    <t>imm[4:0]</t>
    <phoneticPr fontId="1" type="noConversion"/>
  </si>
  <si>
    <t>0110111</t>
  </si>
  <si>
    <t>0010111</t>
  </si>
  <si>
    <t>1101111</t>
  </si>
  <si>
    <t>000</t>
  </si>
  <si>
    <t>1100111</t>
  </si>
  <si>
    <t>1100011</t>
  </si>
  <si>
    <t>001</t>
  </si>
  <si>
    <t>100</t>
  </si>
  <si>
    <t>101</t>
  </si>
  <si>
    <t>110</t>
  </si>
  <si>
    <t>111</t>
  </si>
  <si>
    <t>0000011</t>
  </si>
  <si>
    <t>010</t>
  </si>
  <si>
    <t>0100011</t>
  </si>
  <si>
    <t>0010011</t>
  </si>
  <si>
    <t>011</t>
  </si>
  <si>
    <t>0000000</t>
  </si>
  <si>
    <t>0100000</t>
  </si>
  <si>
    <t>0110011</t>
  </si>
  <si>
    <t>000000000000</t>
  </si>
  <si>
    <t>00000</t>
  </si>
  <si>
    <t>1110011</t>
  </si>
  <si>
    <t>000000000001</t>
  </si>
  <si>
    <t>I-type</t>
    <phoneticPr fontId="1" type="noConversion"/>
  </si>
  <si>
    <t>other</t>
    <phoneticPr fontId="1" type="noConversion"/>
  </si>
  <si>
    <t>0001111</t>
    <phoneticPr fontId="1" type="noConversion"/>
  </si>
  <si>
    <t>000</t>
    <phoneticPr fontId="1" type="noConversion"/>
  </si>
  <si>
    <t>ABI Name</t>
    <phoneticPr fontId="1" type="noConversion"/>
  </si>
  <si>
    <t>Hard-wired zero</t>
    <phoneticPr fontId="1" type="noConversion"/>
  </si>
  <si>
    <t>Return address</t>
    <phoneticPr fontId="1" type="noConversion"/>
  </si>
  <si>
    <t>Stack pointer</t>
    <phoneticPr fontId="1" type="noConversion"/>
  </si>
  <si>
    <t>Global pointer</t>
    <phoneticPr fontId="1" type="noConversion"/>
  </si>
  <si>
    <t>Thread pointer</t>
    <phoneticPr fontId="1" type="noConversion"/>
  </si>
  <si>
    <t>Temporary/alternate link register</t>
    <phoneticPr fontId="1" type="noConversion"/>
  </si>
  <si>
    <t>Saved register</t>
    <phoneticPr fontId="1" type="noConversion"/>
  </si>
  <si>
    <t>Function arguments</t>
    <phoneticPr fontId="1" type="noConversion"/>
  </si>
  <si>
    <t>Saved registers</t>
    <phoneticPr fontId="1" type="noConversion"/>
  </si>
  <si>
    <t>Caller</t>
    <phoneticPr fontId="1" type="noConversion"/>
  </si>
  <si>
    <t>FP temporaries</t>
    <phoneticPr fontId="1" type="noConversion"/>
  </si>
  <si>
    <t>Function arguments/return values</t>
    <phoneticPr fontId="1" type="noConversion"/>
  </si>
  <si>
    <t>Saved register/frame pointer</t>
    <phoneticPr fontId="1" type="noConversion"/>
  </si>
  <si>
    <t>pc</t>
    <phoneticPr fontId="1" type="noConversion"/>
  </si>
  <si>
    <t>Register</t>
    <phoneticPr fontId="1" type="noConversion"/>
  </si>
  <si>
    <t>Description</t>
    <phoneticPr fontId="1" type="noConversion"/>
  </si>
  <si>
    <t>Saver</t>
    <phoneticPr fontId="1" type="noConversion"/>
  </si>
  <si>
    <t>x0</t>
    <phoneticPr fontId="1" type="noConversion"/>
  </si>
  <si>
    <t>zero</t>
    <phoneticPr fontId="1" type="noConversion"/>
  </si>
  <si>
    <t>—</t>
    <phoneticPr fontId="1" type="noConversion"/>
  </si>
  <si>
    <t>x1</t>
    <phoneticPr fontId="1" type="noConversion"/>
  </si>
  <si>
    <t>ra</t>
    <phoneticPr fontId="1" type="noConversion"/>
  </si>
  <si>
    <t>x2</t>
    <phoneticPr fontId="1" type="noConversion"/>
  </si>
  <si>
    <t>sp</t>
    <phoneticPr fontId="1" type="noConversion"/>
  </si>
  <si>
    <t>Callee</t>
    <phoneticPr fontId="1" type="noConversion"/>
  </si>
  <si>
    <t>x3</t>
    <phoneticPr fontId="1" type="noConversion"/>
  </si>
  <si>
    <t>gp</t>
    <phoneticPr fontId="1" type="noConversion"/>
  </si>
  <si>
    <t>x4</t>
    <phoneticPr fontId="1" type="noConversion"/>
  </si>
  <si>
    <t>tp</t>
    <phoneticPr fontId="1" type="noConversion"/>
  </si>
  <si>
    <t>x5</t>
    <phoneticPr fontId="1" type="noConversion"/>
  </si>
  <si>
    <t>t0</t>
    <phoneticPr fontId="1" type="noConversion"/>
  </si>
  <si>
    <t>x6–7</t>
    <phoneticPr fontId="1" type="noConversion"/>
  </si>
  <si>
    <t>t1–2</t>
    <phoneticPr fontId="1" type="noConversion"/>
  </si>
  <si>
    <t>Temporaries</t>
    <phoneticPr fontId="1" type="noConversion"/>
  </si>
  <si>
    <t>x8</t>
    <phoneticPr fontId="1" type="noConversion"/>
  </si>
  <si>
    <t>s0/fp</t>
    <phoneticPr fontId="1" type="noConversion"/>
  </si>
  <si>
    <t>x9</t>
    <phoneticPr fontId="1" type="noConversion"/>
  </si>
  <si>
    <t>s1</t>
    <phoneticPr fontId="1" type="noConversion"/>
  </si>
  <si>
    <t>x10–11</t>
    <phoneticPr fontId="1" type="noConversion"/>
  </si>
  <si>
    <t>a0–1</t>
    <phoneticPr fontId="1" type="noConversion"/>
  </si>
  <si>
    <t>x12–17</t>
    <phoneticPr fontId="1" type="noConversion"/>
  </si>
  <si>
    <t>a2–7</t>
    <phoneticPr fontId="1" type="noConversion"/>
  </si>
  <si>
    <t>x18–27</t>
    <phoneticPr fontId="1" type="noConversion"/>
  </si>
  <si>
    <t>s2–11</t>
    <phoneticPr fontId="1" type="noConversion"/>
  </si>
  <si>
    <t>x28–31</t>
    <phoneticPr fontId="1" type="noConversion"/>
  </si>
  <si>
    <t>t3–6</t>
    <phoneticPr fontId="1" type="noConversion"/>
  </si>
  <si>
    <t>f0–7</t>
    <phoneticPr fontId="1" type="noConversion"/>
  </si>
  <si>
    <t>ft0–7</t>
    <phoneticPr fontId="1" type="noConversion"/>
  </si>
  <si>
    <t>32I</t>
  </si>
  <si>
    <t>32I</t>
    <phoneticPr fontId="1" type="noConversion"/>
  </si>
  <si>
    <t>rd</t>
  </si>
  <si>
    <t>rd</t>
    <phoneticPr fontId="1" type="noConversion"/>
  </si>
  <si>
    <t>imm[4:0]</t>
  </si>
  <si>
    <t>ADDIW</t>
  </si>
  <si>
    <t>SLLIW</t>
  </si>
  <si>
    <t>SRLIW</t>
  </si>
  <si>
    <t>SRAIW</t>
  </si>
  <si>
    <t>ADDW</t>
  </si>
  <si>
    <t>SUBW</t>
  </si>
  <si>
    <t>SLLW</t>
  </si>
  <si>
    <t>SRLW</t>
  </si>
  <si>
    <t>SRAW</t>
  </si>
  <si>
    <t>0011011</t>
  </si>
  <si>
    <t>0111011</t>
  </si>
  <si>
    <t>LWU</t>
    <phoneticPr fontId="1" type="noConversion"/>
  </si>
  <si>
    <t>110</t>
    <phoneticPr fontId="1" type="noConversion"/>
  </si>
  <si>
    <t>I-type</t>
    <phoneticPr fontId="1" type="noConversion"/>
  </si>
  <si>
    <t>64I</t>
  </si>
  <si>
    <t>64I</t>
    <phoneticPr fontId="1" type="noConversion"/>
  </si>
  <si>
    <t>LD</t>
    <phoneticPr fontId="1" type="noConversion"/>
  </si>
  <si>
    <t>SD</t>
    <phoneticPr fontId="1" type="noConversion"/>
  </si>
  <si>
    <t>S-type</t>
    <phoneticPr fontId="1" type="noConversion"/>
  </si>
  <si>
    <t>000000</t>
    <phoneticPr fontId="1" type="noConversion"/>
  </si>
  <si>
    <t>010000</t>
    <phoneticPr fontId="1" type="noConversion"/>
  </si>
  <si>
    <t>32I-64I</t>
    <phoneticPr fontId="1" type="noConversion"/>
  </si>
  <si>
    <t>0011011</t>
    <phoneticPr fontId="1" type="noConversion"/>
  </si>
  <si>
    <t>0</t>
    <phoneticPr fontId="1" type="noConversion"/>
  </si>
  <si>
    <t>0111011</t>
    <phoneticPr fontId="1" type="noConversion"/>
  </si>
  <si>
    <t>isJump</t>
    <phoneticPr fontId="1" type="noConversion"/>
  </si>
  <si>
    <t>isBType</t>
    <phoneticPr fontId="1" type="noConversion"/>
  </si>
  <si>
    <t>isJALR</t>
    <phoneticPr fontId="1" type="noConversion"/>
  </si>
  <si>
    <t>immALUToReg</t>
    <phoneticPr fontId="1" type="noConversion"/>
  </si>
  <si>
    <t>memRead</t>
    <phoneticPr fontId="1" type="noConversion"/>
  </si>
  <si>
    <t>memWrite</t>
    <phoneticPr fontId="1" type="noConversion"/>
  </si>
  <si>
    <t>immRs2ToALU</t>
    <phoneticPr fontId="1" type="noConversion"/>
  </si>
  <si>
    <t>pcRs1ToALU</t>
    <phoneticPr fontId="1" type="noConversion"/>
  </si>
  <si>
    <t>isIType</t>
    <phoneticPr fontId="1" type="noConversion"/>
  </si>
  <si>
    <t>ifWriteToReg</t>
    <phoneticPr fontId="1" type="noConversion"/>
  </si>
  <si>
    <t>opcode</t>
    <phoneticPr fontId="1" type="noConversion"/>
  </si>
  <si>
    <t>funct3</t>
    <phoneticPr fontId="1" type="noConversion"/>
  </si>
  <si>
    <t>funct7</t>
    <phoneticPr fontId="1" type="noConversion"/>
  </si>
  <si>
    <t>ALU.x</t>
    <phoneticPr fontId="1" type="noConversion"/>
  </si>
  <si>
    <t>ALU.y</t>
    <phoneticPr fontId="1" type="noConversion"/>
  </si>
  <si>
    <t>aluOperation</t>
    <phoneticPr fontId="1" type="noConversion"/>
  </si>
  <si>
    <t>bitType</t>
    <phoneticPr fontId="1" type="noConversion"/>
  </si>
  <si>
    <t>isSigned</t>
    <phoneticPr fontId="1" type="noConversion"/>
  </si>
  <si>
    <t>nextPC</t>
    <phoneticPr fontId="1" type="noConversion"/>
  </si>
  <si>
    <t>resultToReg</t>
    <phoneticPr fontId="1" type="noConversion"/>
  </si>
  <si>
    <t>0100011</t>
    <phoneticPr fontId="1" type="noConversion"/>
  </si>
  <si>
    <t>Type</t>
    <phoneticPr fontId="1" type="noConversion"/>
  </si>
  <si>
    <t>Name</t>
    <phoneticPr fontId="1" type="noConversion"/>
  </si>
  <si>
    <t>Kind</t>
    <phoneticPr fontId="1" type="noConversion"/>
  </si>
  <si>
    <t>LUI</t>
    <phoneticPr fontId="1" type="noConversion"/>
  </si>
  <si>
    <t>AUIPC</t>
    <phoneticPr fontId="1" type="noConversion"/>
  </si>
  <si>
    <t>JAL</t>
    <phoneticPr fontId="1" type="noConversion"/>
  </si>
  <si>
    <t>JALR</t>
    <phoneticPr fontId="1" type="noConversion"/>
  </si>
  <si>
    <t>B-type</t>
    <phoneticPr fontId="1" type="noConversion"/>
  </si>
  <si>
    <t>Load</t>
    <phoneticPr fontId="1" type="noConversion"/>
  </si>
  <si>
    <t>Store</t>
    <phoneticPr fontId="1" type="noConversion"/>
  </si>
  <si>
    <t>I-type</t>
    <phoneticPr fontId="1" type="noConversion"/>
  </si>
  <si>
    <t>R-type</t>
    <phoneticPr fontId="1" type="noConversion"/>
  </si>
  <si>
    <t>ALU.result</t>
    <phoneticPr fontId="1" type="noConversion"/>
  </si>
  <si>
    <t>rs1, rs2</t>
  </si>
  <si>
    <t>rs1, rs2</t>
    <phoneticPr fontId="1" type="noConversion"/>
  </si>
  <si>
    <t>rs1, rs3</t>
  </si>
  <si>
    <t>rs1, rs4</t>
  </si>
  <si>
    <t>rs1, rs5</t>
  </si>
  <si>
    <t>rs1, rs6</t>
  </si>
  <si>
    <t>rs1, rs7</t>
  </si>
  <si>
    <t>rs1, imm</t>
  </si>
  <si>
    <t>rs1, imm</t>
    <phoneticPr fontId="1" type="noConversion"/>
  </si>
  <si>
    <t>?</t>
    <phoneticPr fontId="1" type="noConversion"/>
  </si>
  <si>
    <t>PC, imm</t>
    <phoneticPr fontId="1" type="noConversion"/>
  </si>
  <si>
    <t>ALU</t>
  </si>
  <si>
    <t>ALU</t>
    <phoneticPr fontId="1" type="noConversion"/>
  </si>
  <si>
    <t>readData</t>
    <phoneticPr fontId="1" type="noConversion"/>
  </si>
  <si>
    <t>No</t>
    <phoneticPr fontId="1" type="noConversion"/>
  </si>
  <si>
    <t>imm</t>
    <phoneticPr fontId="1" type="noConversion"/>
  </si>
  <si>
    <t>ALU(PC+imm)</t>
    <phoneticPr fontId="1" type="noConversion"/>
  </si>
  <si>
    <t>pc+4</t>
  </si>
  <si>
    <t>pc+4</t>
    <phoneticPr fontId="1" type="noConversion"/>
  </si>
  <si>
    <t>pc+imm/pc+4</t>
  </si>
  <si>
    <t>pc+imm/pc+4</t>
    <phoneticPr fontId="1" type="noConversion"/>
  </si>
  <si>
    <t>pc+imm</t>
    <phoneticPr fontId="1" type="noConversion"/>
  </si>
  <si>
    <t>ALU(rs1+imm)</t>
    <phoneticPr fontId="1" type="noConversion"/>
  </si>
  <si>
    <t>writeEnable</t>
    <phoneticPr fontId="1" type="noConversion"/>
  </si>
  <si>
    <t>isRType</t>
    <phoneticPr fontId="1" type="noConversion"/>
  </si>
  <si>
    <t>isWord</t>
    <phoneticPr fontId="1" type="noConversion"/>
  </si>
  <si>
    <t>memValid</t>
    <phoneticPr fontId="1" type="noConversion"/>
  </si>
  <si>
    <t>isValid</t>
    <phoneticPr fontId="1" type="noConversion"/>
  </si>
  <si>
    <t>隐藏</t>
    <phoneticPr fontId="1" type="noConversion"/>
  </si>
  <si>
    <t>Select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</si>
</sst>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8" borderId="0" xfId="0" applyNumberFormat="1" applyFont="1" applyFill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 wrapText="1"/>
    </xf>
    <xf numFmtId="49" fontId="2" fillId="10" borderId="0" xfId="0" applyNumberFormat="1" applyFont="1" applyFill="1" applyAlignment="1">
      <alignment horizontal="center" vertical="center" wrapText="1"/>
    </xf>
    <xf numFmtId="49" fontId="2" fillId="11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11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3"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65"/>
  <sheetViews>
    <sheetView tabSelected="1" topLeftCell="AC8" zoomScale="70" zoomScaleNormal="70" workbookViewId="0">
      <selection activeCell="BB64" sqref="BB64"/>
    </sheetView>
  </sheetViews>
  <sheetFormatPr defaultColWidth="20.33203125" defaultRowHeight="13.8" x14ac:dyDescent="0.25"/>
  <cols>
    <col min="1" max="1" width="9.21875" style="5" bestFit="1" customWidth="1"/>
    <col min="2" max="23" width="3.33203125" style="5" bestFit="1" customWidth="1"/>
    <col min="24" max="33" width="2.44140625" style="5" bestFit="1" customWidth="1"/>
    <col min="34" max="34" width="9.21875" style="5" bestFit="1" customWidth="1"/>
    <col min="35" max="35" width="8.5546875" style="5" bestFit="1" customWidth="1"/>
    <col min="36" max="36" width="8.88671875" style="5" bestFit="1" customWidth="1"/>
    <col min="37" max="37" width="18.21875" style="5" customWidth="1"/>
    <col min="38" max="38" width="7.6640625" style="10" bestFit="1" customWidth="1"/>
    <col min="39" max="39" width="12.6640625" style="10" bestFit="1" customWidth="1"/>
    <col min="40" max="40" width="14.44140625" style="10" bestFit="1" customWidth="1"/>
    <col min="41" max="41" width="11.33203125" style="10" bestFit="1" customWidth="1"/>
    <col min="42" max="42" width="11.77734375" style="10" bestFit="1" customWidth="1"/>
    <col min="43" max="43" width="3.44140625" style="10" customWidth="1"/>
    <col min="44" max="44" width="13" style="10" bestFit="1" customWidth="1"/>
    <col min="45" max="45" width="14.44140625" style="10" bestFit="1" customWidth="1"/>
    <col min="46" max="46" width="13.5546875" style="10" bestFit="1" customWidth="1"/>
    <col min="47" max="47" width="16.21875" style="10" hidden="1" customWidth="1"/>
    <col min="48" max="48" width="2.77734375" style="10" customWidth="1"/>
    <col min="49" max="49" width="22.109375" style="10" bestFit="1" customWidth="1"/>
    <col min="50" max="50" width="16.88671875" style="10" bestFit="1" customWidth="1"/>
    <col min="51" max="51" width="17.21875" style="10" bestFit="1" customWidth="1"/>
    <col min="52" max="52" width="16.5546875" style="10" bestFit="1" customWidth="1"/>
    <col min="53" max="53" width="3.6640625" style="10" customWidth="1"/>
    <col min="54" max="54" width="21.5546875" style="10" bestFit="1" customWidth="1"/>
    <col min="55" max="55" width="19.5546875" style="10" bestFit="1" customWidth="1"/>
    <col min="56" max="57" width="12.5546875" style="10" hidden="1" customWidth="1"/>
    <col min="58" max="58" width="17" style="10" hidden="1" customWidth="1"/>
    <col min="59" max="59" width="2.6640625" style="10" customWidth="1"/>
    <col min="60" max="60" width="13.88671875" style="10" bestFit="1" customWidth="1"/>
    <col min="61" max="61" width="14.44140625" style="10" bestFit="1" customWidth="1"/>
    <col min="62" max="62" width="13.88671875" style="10" bestFit="1" customWidth="1"/>
    <col min="63" max="64" width="13.21875" style="10" hidden="1" customWidth="1"/>
    <col min="65" max="65" width="19.88671875" style="10" hidden="1" customWidth="1"/>
    <col min="66" max="66" width="3.21875" style="10" customWidth="1"/>
    <col min="67" max="67" width="20.21875" style="10" bestFit="1" customWidth="1"/>
    <col min="68" max="68" width="18.88671875" style="10" hidden="1" customWidth="1"/>
    <col min="69" max="69" width="2.6640625" style="10" customWidth="1"/>
    <col min="70" max="70" width="13.21875" style="10" bestFit="1" customWidth="1"/>
    <col min="71" max="71" width="2.6640625" style="10" customWidth="1"/>
    <col min="72" max="72" width="14.33203125" style="10" bestFit="1" customWidth="1"/>
    <col min="73" max="73" width="15.109375" style="10" bestFit="1" customWidth="1"/>
    <col min="74" max="16384" width="20.33203125" style="5"/>
  </cols>
  <sheetData>
    <row r="1" spans="1:73" x14ac:dyDescent="0.25">
      <c r="B1" s="6">
        <v>31</v>
      </c>
      <c r="C1" s="7">
        <v>30</v>
      </c>
      <c r="D1" s="7">
        <v>29</v>
      </c>
      <c r="E1" s="7">
        <v>28</v>
      </c>
      <c r="F1" s="7">
        <v>27</v>
      </c>
      <c r="G1" s="7">
        <v>26</v>
      </c>
      <c r="H1" s="8">
        <v>25</v>
      </c>
      <c r="I1" s="8">
        <v>24</v>
      </c>
      <c r="J1" s="7">
        <v>23</v>
      </c>
      <c r="K1" s="7">
        <v>22</v>
      </c>
      <c r="L1" s="7">
        <v>21</v>
      </c>
      <c r="M1" s="8">
        <v>20</v>
      </c>
      <c r="N1" s="8">
        <v>19</v>
      </c>
      <c r="O1" s="7">
        <v>18</v>
      </c>
      <c r="P1" s="7">
        <v>17</v>
      </c>
      <c r="Q1" s="7">
        <v>16</v>
      </c>
      <c r="R1" s="8">
        <v>15</v>
      </c>
      <c r="S1" s="8">
        <v>14</v>
      </c>
      <c r="T1" s="7">
        <v>13</v>
      </c>
      <c r="U1" s="8">
        <v>12</v>
      </c>
      <c r="V1" s="8">
        <v>11</v>
      </c>
      <c r="W1" s="7">
        <v>10</v>
      </c>
      <c r="X1" s="7">
        <v>9</v>
      </c>
      <c r="Y1" s="7">
        <v>8</v>
      </c>
      <c r="Z1" s="8">
        <v>7</v>
      </c>
      <c r="AA1" s="8">
        <v>6</v>
      </c>
      <c r="AB1" s="7">
        <v>5</v>
      </c>
      <c r="AC1" s="7">
        <v>4</v>
      </c>
      <c r="AD1" s="7">
        <v>3</v>
      </c>
      <c r="AE1" s="7">
        <v>2</v>
      </c>
      <c r="AF1" s="7">
        <v>1</v>
      </c>
      <c r="AG1" s="8">
        <v>0</v>
      </c>
    </row>
    <row r="3" spans="1:73" x14ac:dyDescent="0.25">
      <c r="I3" s="25" t="s">
        <v>71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73" s="7" customFormat="1" ht="11.4" x14ac:dyDescent="0.25">
      <c r="B4" s="6">
        <v>31</v>
      </c>
      <c r="C4" s="7">
        <v>30</v>
      </c>
      <c r="D4" s="7">
        <v>29</v>
      </c>
      <c r="E4" s="7">
        <v>28</v>
      </c>
      <c r="F4" s="7">
        <v>27</v>
      </c>
      <c r="G4" s="7">
        <v>26</v>
      </c>
      <c r="H4" s="8">
        <v>25</v>
      </c>
      <c r="I4" s="8">
        <v>24</v>
      </c>
      <c r="J4" s="7">
        <v>23</v>
      </c>
      <c r="K4" s="7">
        <v>22</v>
      </c>
      <c r="L4" s="7">
        <v>21</v>
      </c>
      <c r="M4" s="8">
        <v>20</v>
      </c>
      <c r="N4" s="8">
        <v>19</v>
      </c>
      <c r="O4" s="7">
        <v>18</v>
      </c>
      <c r="P4" s="7">
        <v>17</v>
      </c>
      <c r="Q4" s="7">
        <v>16</v>
      </c>
      <c r="R4" s="8">
        <v>15</v>
      </c>
      <c r="S4" s="8">
        <v>14</v>
      </c>
      <c r="T4" s="7">
        <v>13</v>
      </c>
      <c r="U4" s="8">
        <v>12</v>
      </c>
      <c r="V4" s="8">
        <v>11</v>
      </c>
      <c r="W4" s="7">
        <v>10</v>
      </c>
      <c r="X4" s="7">
        <v>9</v>
      </c>
      <c r="Y4" s="7">
        <v>8</v>
      </c>
      <c r="Z4" s="8">
        <v>7</v>
      </c>
      <c r="AA4" s="8">
        <v>6</v>
      </c>
      <c r="AB4" s="7">
        <v>5</v>
      </c>
      <c r="AC4" s="7">
        <v>4</v>
      </c>
      <c r="AD4" s="7">
        <v>3</v>
      </c>
      <c r="AE4" s="7">
        <v>2</v>
      </c>
      <c r="AF4" s="7">
        <v>1</v>
      </c>
      <c r="AG4" s="8">
        <v>0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25">
      <c r="A5" s="5" t="s">
        <v>9</v>
      </c>
      <c r="B5" s="25" t="s">
        <v>8</v>
      </c>
      <c r="C5" s="25"/>
      <c r="D5" s="25"/>
      <c r="E5" s="25"/>
      <c r="F5" s="25"/>
      <c r="G5" s="25"/>
      <c r="H5" s="25"/>
      <c r="I5" s="25" t="s">
        <v>7</v>
      </c>
      <c r="J5" s="25"/>
      <c r="K5" s="25"/>
      <c r="L5" s="25"/>
      <c r="M5" s="25"/>
      <c r="N5" s="25" t="s">
        <v>5</v>
      </c>
      <c r="O5" s="25"/>
      <c r="P5" s="25"/>
      <c r="Q5" s="25"/>
      <c r="R5" s="25"/>
      <c r="S5" s="25" t="s">
        <v>3</v>
      </c>
      <c r="T5" s="25"/>
      <c r="U5" s="25"/>
      <c r="V5" s="25" t="s">
        <v>1</v>
      </c>
      <c r="W5" s="25"/>
      <c r="X5" s="25"/>
      <c r="Y5" s="25"/>
      <c r="Z5" s="25"/>
      <c r="AA5" s="25" t="s">
        <v>0</v>
      </c>
      <c r="AB5" s="25"/>
      <c r="AC5" s="25"/>
      <c r="AD5" s="25"/>
      <c r="AE5" s="25"/>
      <c r="AF5" s="25"/>
      <c r="AG5" s="25"/>
      <c r="AH5" s="5" t="str">
        <f t="shared" ref="AH5:AH10" si="0">A5</f>
        <v>R-type</v>
      </c>
    </row>
    <row r="6" spans="1:73" x14ac:dyDescent="0.25">
      <c r="A6" s="5" t="s">
        <v>10</v>
      </c>
      <c r="B6" s="25" t="s">
        <v>19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 t="s">
        <v>5</v>
      </c>
      <c r="O6" s="25"/>
      <c r="P6" s="25"/>
      <c r="Q6" s="25"/>
      <c r="R6" s="25"/>
      <c r="S6" s="25" t="s">
        <v>3</v>
      </c>
      <c r="T6" s="25"/>
      <c r="U6" s="25"/>
      <c r="V6" s="25" t="s">
        <v>1</v>
      </c>
      <c r="W6" s="25"/>
      <c r="X6" s="25"/>
      <c r="Y6" s="25"/>
      <c r="Z6" s="25"/>
      <c r="AA6" s="25" t="s">
        <v>0</v>
      </c>
      <c r="AB6" s="25"/>
      <c r="AC6" s="25"/>
      <c r="AD6" s="25"/>
      <c r="AE6" s="25"/>
      <c r="AF6" s="25"/>
      <c r="AG6" s="25"/>
      <c r="AH6" s="5" t="str">
        <f t="shared" si="0"/>
        <v>I-type</v>
      </c>
    </row>
    <row r="7" spans="1:73" x14ac:dyDescent="0.25">
      <c r="A7" s="5" t="s">
        <v>11</v>
      </c>
      <c r="B7" s="25" t="s">
        <v>21</v>
      </c>
      <c r="C7" s="25"/>
      <c r="D7" s="25"/>
      <c r="E7" s="25"/>
      <c r="F7" s="25"/>
      <c r="G7" s="25"/>
      <c r="H7" s="25"/>
      <c r="I7" s="25" t="s">
        <v>7</v>
      </c>
      <c r="J7" s="25"/>
      <c r="K7" s="25"/>
      <c r="L7" s="25"/>
      <c r="M7" s="25"/>
      <c r="N7" s="25" t="s">
        <v>4</v>
      </c>
      <c r="O7" s="25"/>
      <c r="P7" s="25"/>
      <c r="Q7" s="25"/>
      <c r="R7" s="25"/>
      <c r="S7" s="25" t="s">
        <v>2</v>
      </c>
      <c r="T7" s="25"/>
      <c r="U7" s="25"/>
      <c r="V7" s="25" t="s">
        <v>15</v>
      </c>
      <c r="W7" s="25"/>
      <c r="X7" s="25"/>
      <c r="Y7" s="25"/>
      <c r="Z7" s="25"/>
      <c r="AA7" s="25" t="s">
        <v>0</v>
      </c>
      <c r="AB7" s="25"/>
      <c r="AC7" s="25"/>
      <c r="AD7" s="25"/>
      <c r="AE7" s="25"/>
      <c r="AF7" s="25"/>
      <c r="AG7" s="25"/>
      <c r="AH7" s="5" t="str">
        <f t="shared" si="0"/>
        <v>S-type</v>
      </c>
    </row>
    <row r="8" spans="1:73" x14ac:dyDescent="0.25">
      <c r="A8" s="5" t="s">
        <v>12</v>
      </c>
      <c r="B8" s="25" t="s">
        <v>23</v>
      </c>
      <c r="C8" s="25"/>
      <c r="D8" s="25"/>
      <c r="E8" s="25"/>
      <c r="F8" s="25"/>
      <c r="G8" s="25"/>
      <c r="H8" s="25"/>
      <c r="I8" s="25" t="s">
        <v>7</v>
      </c>
      <c r="J8" s="25"/>
      <c r="K8" s="25"/>
      <c r="L8" s="25"/>
      <c r="M8" s="25"/>
      <c r="N8" s="25" t="s">
        <v>4</v>
      </c>
      <c r="O8" s="25"/>
      <c r="P8" s="25"/>
      <c r="Q8" s="25"/>
      <c r="R8" s="25"/>
      <c r="S8" s="25" t="s">
        <v>2</v>
      </c>
      <c r="T8" s="25"/>
      <c r="U8" s="25"/>
      <c r="V8" s="25" t="s">
        <v>17</v>
      </c>
      <c r="W8" s="25"/>
      <c r="X8" s="25"/>
      <c r="Y8" s="25"/>
      <c r="Z8" s="25"/>
      <c r="AA8" s="25" t="s">
        <v>0</v>
      </c>
      <c r="AB8" s="25"/>
      <c r="AC8" s="25"/>
      <c r="AD8" s="25"/>
      <c r="AE8" s="25"/>
      <c r="AF8" s="25"/>
      <c r="AG8" s="25"/>
      <c r="AH8" s="5" t="str">
        <f t="shared" si="0"/>
        <v>B-type</v>
      </c>
    </row>
    <row r="9" spans="1:73" x14ac:dyDescent="0.25">
      <c r="A9" s="5" t="s">
        <v>13</v>
      </c>
      <c r="B9" s="25" t="s">
        <v>25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 t="s">
        <v>1</v>
      </c>
      <c r="W9" s="25"/>
      <c r="X9" s="25"/>
      <c r="Y9" s="25"/>
      <c r="Z9" s="25"/>
      <c r="AA9" s="25" t="s">
        <v>0</v>
      </c>
      <c r="AB9" s="25"/>
      <c r="AC9" s="25"/>
      <c r="AD9" s="25"/>
      <c r="AE9" s="25"/>
      <c r="AF9" s="25"/>
      <c r="AG9" s="25"/>
      <c r="AH9" s="5" t="str">
        <f t="shared" si="0"/>
        <v>U-type</v>
      </c>
    </row>
    <row r="10" spans="1:73" x14ac:dyDescent="0.25">
      <c r="A10" s="5" t="s">
        <v>14</v>
      </c>
      <c r="B10" s="25" t="s">
        <v>27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 t="s">
        <v>1</v>
      </c>
      <c r="W10" s="25"/>
      <c r="X10" s="25"/>
      <c r="Y10" s="25"/>
      <c r="Z10" s="25"/>
      <c r="AA10" s="25" t="s">
        <v>0</v>
      </c>
      <c r="AB10" s="25"/>
      <c r="AC10" s="25"/>
      <c r="AD10" s="25"/>
      <c r="AE10" s="25"/>
      <c r="AF10" s="25"/>
      <c r="AG10" s="25"/>
      <c r="AH10" s="5" t="str">
        <f t="shared" si="0"/>
        <v>J-type</v>
      </c>
    </row>
    <row r="11" spans="1:73" x14ac:dyDescent="0.25">
      <c r="AU11" s="10" t="s">
        <v>268</v>
      </c>
      <c r="BD11" s="10" t="s">
        <v>268</v>
      </c>
      <c r="BE11" s="10" t="s">
        <v>268</v>
      </c>
      <c r="BF11" s="10" t="s">
        <v>268</v>
      </c>
      <c r="BK11" s="10" t="s">
        <v>268</v>
      </c>
      <c r="BL11" s="10" t="s">
        <v>268</v>
      </c>
      <c r="BM11" s="10" t="s">
        <v>268</v>
      </c>
      <c r="BP11" s="10" t="s">
        <v>268</v>
      </c>
    </row>
    <row r="12" spans="1:73" x14ac:dyDescent="0.25">
      <c r="I12" s="25" t="s">
        <v>70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BO12" s="10" t="s">
        <v>263</v>
      </c>
    </row>
    <row r="13" spans="1:73" x14ac:dyDescent="0.25">
      <c r="B13" s="6">
        <v>31</v>
      </c>
      <c r="C13" s="7">
        <v>30</v>
      </c>
      <c r="D13" s="7">
        <v>29</v>
      </c>
      <c r="E13" s="7">
        <v>28</v>
      </c>
      <c r="F13" s="7">
        <v>27</v>
      </c>
      <c r="G13" s="8">
        <v>26</v>
      </c>
      <c r="H13" s="8">
        <v>25</v>
      </c>
      <c r="I13" s="8">
        <v>24</v>
      </c>
      <c r="J13" s="7">
        <v>23</v>
      </c>
      <c r="K13" s="7">
        <v>22</v>
      </c>
      <c r="L13" s="7">
        <v>21</v>
      </c>
      <c r="M13" s="8">
        <v>20</v>
      </c>
      <c r="N13" s="8">
        <v>19</v>
      </c>
      <c r="O13" s="7">
        <v>18</v>
      </c>
      <c r="P13" s="7">
        <v>17</v>
      </c>
      <c r="Q13" s="7">
        <v>16</v>
      </c>
      <c r="R13" s="8">
        <v>15</v>
      </c>
      <c r="S13" s="8">
        <v>14</v>
      </c>
      <c r="T13" s="7">
        <v>13</v>
      </c>
      <c r="U13" s="8">
        <v>12</v>
      </c>
      <c r="V13" s="8">
        <v>11</v>
      </c>
      <c r="W13" s="7">
        <v>10</v>
      </c>
      <c r="X13" s="7">
        <v>9</v>
      </c>
      <c r="Y13" s="7">
        <v>8</v>
      </c>
      <c r="Z13" s="8">
        <v>7</v>
      </c>
      <c r="AA13" s="8">
        <v>6</v>
      </c>
      <c r="AB13" s="7">
        <v>5</v>
      </c>
      <c r="AC13" s="7">
        <v>4</v>
      </c>
      <c r="AD13" s="7">
        <v>3</v>
      </c>
      <c r="AE13" s="7">
        <v>2</v>
      </c>
      <c r="AF13" s="7">
        <v>1</v>
      </c>
      <c r="AG13" s="8">
        <v>0</v>
      </c>
      <c r="AL13" s="10" t="s">
        <v>269</v>
      </c>
      <c r="AM13" s="10" t="s">
        <v>228</v>
      </c>
      <c r="AN13" s="10" t="s">
        <v>216</v>
      </c>
      <c r="AO13" s="10" t="s">
        <v>229</v>
      </c>
      <c r="AP13" s="10" t="s">
        <v>227</v>
      </c>
      <c r="AR13" s="10" t="s">
        <v>208</v>
      </c>
      <c r="AS13" s="10" t="s">
        <v>207</v>
      </c>
      <c r="AT13" s="10" t="s">
        <v>206</v>
      </c>
      <c r="AU13" s="10" t="s">
        <v>224</v>
      </c>
      <c r="AW13" s="10" t="s">
        <v>209</v>
      </c>
      <c r="AX13" s="10" t="s">
        <v>210</v>
      </c>
      <c r="AY13" s="10" t="s">
        <v>211</v>
      </c>
      <c r="AZ13" s="10" t="s">
        <v>266</v>
      </c>
      <c r="BB13" s="10" t="s">
        <v>212</v>
      </c>
      <c r="BC13" s="10" t="s">
        <v>213</v>
      </c>
      <c r="BD13" s="10" t="s">
        <v>219</v>
      </c>
      <c r="BE13" s="10" t="s">
        <v>220</v>
      </c>
      <c r="BF13" s="10" t="s">
        <v>239</v>
      </c>
      <c r="BH13" s="10" t="s">
        <v>214</v>
      </c>
      <c r="BI13" s="10" t="s">
        <v>264</v>
      </c>
      <c r="BJ13" s="10" t="s">
        <v>265</v>
      </c>
      <c r="BK13" s="10" t="s">
        <v>217</v>
      </c>
      <c r="BL13" s="10" t="s">
        <v>218</v>
      </c>
      <c r="BM13" s="10" t="s">
        <v>221</v>
      </c>
      <c r="BO13" s="10" t="s">
        <v>215</v>
      </c>
      <c r="BP13" s="10" t="s">
        <v>225</v>
      </c>
      <c r="BR13" s="10" t="s">
        <v>267</v>
      </c>
      <c r="BT13" s="10" t="s">
        <v>222</v>
      </c>
      <c r="BU13" s="10" t="s">
        <v>223</v>
      </c>
    </row>
    <row r="14" spans="1:73" x14ac:dyDescent="0.25">
      <c r="A14" s="5" t="s">
        <v>95</v>
      </c>
      <c r="B14" s="25" t="s">
        <v>24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 t="s">
        <v>97</v>
      </c>
      <c r="W14" s="25"/>
      <c r="X14" s="25"/>
      <c r="Y14" s="25"/>
      <c r="Z14" s="25"/>
      <c r="AA14" s="25" t="s">
        <v>100</v>
      </c>
      <c r="AB14" s="25"/>
      <c r="AC14" s="25"/>
      <c r="AD14" s="25"/>
      <c r="AE14" s="25"/>
      <c r="AF14" s="25"/>
      <c r="AG14" s="25"/>
      <c r="AH14" s="5" t="str">
        <f>A14</f>
        <v>LUI</v>
      </c>
      <c r="AI14" s="5" t="str">
        <f>AH9</f>
        <v>U-type</v>
      </c>
      <c r="AJ14" s="5" t="s">
        <v>177</v>
      </c>
      <c r="AL14" s="10" t="b">
        <f>NOT(AN14=AN13)</f>
        <v>1</v>
      </c>
      <c r="AM14" s="5" t="str">
        <f>AH14</f>
        <v>LUI</v>
      </c>
      <c r="AN14" s="20" t="str">
        <f>AA14</f>
        <v>0110111</v>
      </c>
      <c r="AO14" s="20" t="s">
        <v>230</v>
      </c>
      <c r="AP14" s="5" t="str">
        <f t="shared" ref="AP14:AP45" si="1">AI14</f>
        <v>U-type</v>
      </c>
      <c r="AQ14" s="9"/>
      <c r="AR14" s="10" t="b">
        <f t="shared" ref="AR14:AR45" si="2">AM14="JALR"</f>
        <v>0</v>
      </c>
      <c r="AS14" s="10" t="b">
        <f t="shared" ref="AS14:AS45" si="3">AP14="B-type"</f>
        <v>0</v>
      </c>
      <c r="AT14" s="10" t="b">
        <f t="shared" ref="AT14:AT45" si="4">OR(AM14="JAL",AM14="JALR")</f>
        <v>0</v>
      </c>
      <c r="AU14" s="10" t="s">
        <v>258</v>
      </c>
      <c r="AW14" s="22" t="b">
        <f t="shared" ref="AW14:AW45" si="5">AM14="LUI"</f>
        <v>1</v>
      </c>
      <c r="AX14" s="10" t="b">
        <f t="shared" ref="AX14:AX45" si="6">AN14="0000011"</f>
        <v>0</v>
      </c>
      <c r="AY14" s="10" t="b">
        <f t="shared" ref="AY14:AY45" si="7">AN14="0100011"</f>
        <v>0</v>
      </c>
      <c r="AZ14" s="10" t="b">
        <f>OR(AX14,AY14)</f>
        <v>0</v>
      </c>
      <c r="BB14" s="10" t="b">
        <f>OR(AP14="I-type", AN14="0000011",AN14="0100011",AM14="AUIPC",AM14="JALR")</f>
        <v>0</v>
      </c>
      <c r="BC14" s="10" t="b">
        <f t="shared" ref="BC14:BC45" si="8">AM14="AUIPC"</f>
        <v>0</v>
      </c>
      <c r="BD14" s="10" t="str">
        <f t="shared" ref="BD14:BD45" si="9">IF(BC14,"PC","rs1")</f>
        <v>rs1</v>
      </c>
      <c r="BE14" s="10" t="str">
        <f t="shared" ref="BE14:BE45" si="10">IF(BB14,"imm","rs2")</f>
        <v>rs2</v>
      </c>
      <c r="BF14" s="10" t="s">
        <v>249</v>
      </c>
      <c r="BH14" s="10" t="b">
        <f t="shared" ref="BH14:BH45" si="11">AO14="I-type"</f>
        <v>0</v>
      </c>
      <c r="BI14" s="10" t="b">
        <f t="shared" ref="BI14:BI45" si="12">AO14="R-type"</f>
        <v>0</v>
      </c>
      <c r="BJ14" s="10" t="b">
        <f t="shared" ref="BJ14:BJ45" si="13">OR(AN14="0011011",AN14="0111011")</f>
        <v>0</v>
      </c>
      <c r="BK14" s="10" t="str">
        <f t="shared" ref="BK14:BK45" si="14">IF(S14=0,"???",S14)</f>
        <v>???</v>
      </c>
      <c r="BL14" s="10" t="str">
        <f t="shared" ref="BL14:BL45" si="15">IF(AO14="R-type",B14,"???????")</f>
        <v>???????</v>
      </c>
      <c r="BM14" s="10" t="str">
        <f t="shared" ref="BM14:BM34" si="16">IF(OR(AS14,BI14),BK14&amp;(MID(BL14,2,1))&amp;(IF(BJ14,"1","0"))&amp;(IF(AS14,"1","0")),"DEFAULT")</f>
        <v>DEFAULT</v>
      </c>
      <c r="BO14" s="10" t="b">
        <f t="shared" ref="BO14:BO45" si="17">NOT(OR(AO14="Store",AO14="B-type"))</f>
        <v>1</v>
      </c>
      <c r="BP14" s="10" t="s">
        <v>255</v>
      </c>
      <c r="BR14" s="10" t="b">
        <v>1</v>
      </c>
      <c r="BT14" s="10" t="str">
        <f t="shared" ref="BT14:BT45" si="18">IF(OR(AX14,AY14),MID(BK14,2,2),"??")</f>
        <v>??</v>
      </c>
      <c r="BU14" s="10" t="str">
        <f t="shared" ref="BU14:BU45" si="19">IF(OR(AX14,AY14),LEFT(BK14,1),"?")</f>
        <v>?</v>
      </c>
    </row>
    <row r="15" spans="1:73" x14ac:dyDescent="0.25">
      <c r="A15" s="5" t="s">
        <v>28</v>
      </c>
      <c r="B15" s="25" t="s">
        <v>24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 t="s">
        <v>97</v>
      </c>
      <c r="W15" s="25"/>
      <c r="X15" s="25"/>
      <c r="Y15" s="25"/>
      <c r="Z15" s="25"/>
      <c r="AA15" s="25" t="s">
        <v>101</v>
      </c>
      <c r="AB15" s="25"/>
      <c r="AC15" s="25"/>
      <c r="AD15" s="25"/>
      <c r="AE15" s="25"/>
      <c r="AF15" s="25"/>
      <c r="AG15" s="25"/>
      <c r="AH15" s="5" t="str">
        <f t="shared" ref="AH15:AH65" si="20">A15</f>
        <v>AUIPC</v>
      </c>
      <c r="AI15" s="5" t="str">
        <f>AH9</f>
        <v>U-type</v>
      </c>
      <c r="AJ15" s="5" t="s">
        <v>177</v>
      </c>
      <c r="AL15" s="10" t="b">
        <f t="shared" ref="AL15:AL62" si="21">NOT(AN15=AN14)</f>
        <v>1</v>
      </c>
      <c r="AM15" s="5" t="str">
        <f t="shared" ref="AM15:AM62" si="22">AH15</f>
        <v>AUIPC</v>
      </c>
      <c r="AN15" s="15" t="str">
        <f t="shared" ref="AN15:AN62" si="23">AA15</f>
        <v>0010111</v>
      </c>
      <c r="AO15" s="15" t="s">
        <v>231</v>
      </c>
      <c r="AP15" s="5" t="str">
        <f t="shared" si="1"/>
        <v>U-type</v>
      </c>
      <c r="AQ15" s="9"/>
      <c r="AR15" s="10" t="b">
        <f t="shared" si="2"/>
        <v>0</v>
      </c>
      <c r="AS15" s="10" t="b">
        <f t="shared" si="3"/>
        <v>0</v>
      </c>
      <c r="AT15" s="10" t="b">
        <f t="shared" si="4"/>
        <v>0</v>
      </c>
      <c r="AU15" s="10" t="s">
        <v>258</v>
      </c>
      <c r="AW15" s="10" t="b">
        <f t="shared" si="5"/>
        <v>0</v>
      </c>
      <c r="AX15" s="10" t="b">
        <f t="shared" si="6"/>
        <v>0</v>
      </c>
      <c r="AY15" s="10" t="b">
        <f t="shared" si="7"/>
        <v>0</v>
      </c>
      <c r="AZ15" s="10" t="b">
        <f t="shared" ref="AZ15:AZ62" si="24">OR(AX15,AY15)</f>
        <v>0</v>
      </c>
      <c r="BB15" s="22" t="b">
        <f>OR(AP15="I-type", AN15="0000011",AN15="0100011",AM15="AUIPC",AM15="JALR")</f>
        <v>1</v>
      </c>
      <c r="BC15" s="22" t="b">
        <f t="shared" si="8"/>
        <v>1</v>
      </c>
      <c r="BD15" s="10" t="str">
        <f t="shared" si="9"/>
        <v>PC</v>
      </c>
      <c r="BE15" s="10" t="str">
        <f t="shared" si="10"/>
        <v>imm</v>
      </c>
      <c r="BF15" s="10" t="s">
        <v>250</v>
      </c>
      <c r="BH15" s="10" t="b">
        <f t="shared" si="11"/>
        <v>0</v>
      </c>
      <c r="BI15" s="10" t="b">
        <f t="shared" si="12"/>
        <v>0</v>
      </c>
      <c r="BJ15" s="10" t="b">
        <f t="shared" si="13"/>
        <v>0</v>
      </c>
      <c r="BK15" s="10" t="str">
        <f t="shared" si="14"/>
        <v>???</v>
      </c>
      <c r="BL15" s="10" t="str">
        <f t="shared" si="15"/>
        <v>???????</v>
      </c>
      <c r="BM15" s="10" t="str">
        <f t="shared" si="16"/>
        <v>DEFAULT</v>
      </c>
      <c r="BO15" s="10" t="b">
        <f t="shared" si="17"/>
        <v>1</v>
      </c>
      <c r="BP15" s="10" t="s">
        <v>256</v>
      </c>
      <c r="BR15" s="10" t="b">
        <v>1</v>
      </c>
      <c r="BT15" s="10" t="str">
        <f t="shared" si="18"/>
        <v>??</v>
      </c>
      <c r="BU15" s="10" t="str">
        <f t="shared" si="19"/>
        <v>?</v>
      </c>
    </row>
    <row r="16" spans="1:73" x14ac:dyDescent="0.25">
      <c r="A16" s="5" t="s">
        <v>29</v>
      </c>
      <c r="B16" s="25" t="s">
        <v>26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 t="s">
        <v>97</v>
      </c>
      <c r="W16" s="25"/>
      <c r="X16" s="25"/>
      <c r="Y16" s="25"/>
      <c r="Z16" s="25"/>
      <c r="AA16" s="25" t="s">
        <v>102</v>
      </c>
      <c r="AB16" s="25"/>
      <c r="AC16" s="25"/>
      <c r="AD16" s="25"/>
      <c r="AE16" s="25"/>
      <c r="AF16" s="25"/>
      <c r="AG16" s="25"/>
      <c r="AH16" s="5" t="str">
        <f t="shared" si="20"/>
        <v>JAL</v>
      </c>
      <c r="AI16" s="5" t="str">
        <f>AH$10</f>
        <v>J-type</v>
      </c>
      <c r="AJ16" s="5" t="s">
        <v>176</v>
      </c>
      <c r="AL16" s="10" t="b">
        <f t="shared" si="21"/>
        <v>1</v>
      </c>
      <c r="AM16" s="5" t="str">
        <f t="shared" si="22"/>
        <v>JAL</v>
      </c>
      <c r="AN16" s="18" t="str">
        <f t="shared" si="23"/>
        <v>1101111</v>
      </c>
      <c r="AO16" s="18" t="s">
        <v>232</v>
      </c>
      <c r="AP16" s="5" t="str">
        <f t="shared" si="1"/>
        <v>J-type</v>
      </c>
      <c r="AQ16" s="9"/>
      <c r="AR16" s="10" t="b">
        <f t="shared" si="2"/>
        <v>0</v>
      </c>
      <c r="AS16" s="10" t="b">
        <f t="shared" si="3"/>
        <v>0</v>
      </c>
      <c r="AT16" s="22" t="b">
        <f t="shared" si="4"/>
        <v>1</v>
      </c>
      <c r="AU16" s="10" t="s">
        <v>261</v>
      </c>
      <c r="AW16" s="10" t="b">
        <f t="shared" si="5"/>
        <v>0</v>
      </c>
      <c r="AX16" s="10" t="b">
        <f t="shared" si="6"/>
        <v>0</v>
      </c>
      <c r="AY16" s="10" t="b">
        <f t="shared" si="7"/>
        <v>0</v>
      </c>
      <c r="AZ16" s="10" t="b">
        <f t="shared" si="24"/>
        <v>0</v>
      </c>
      <c r="BB16" s="10" t="b">
        <f>OR(AP16="I-type", AN16="0000011",AN16="0100011",AM16="AUIPC",AM16="JALR")</f>
        <v>0</v>
      </c>
      <c r="BC16" s="10" t="b">
        <f t="shared" si="8"/>
        <v>0</v>
      </c>
      <c r="BD16" s="10" t="str">
        <f t="shared" si="9"/>
        <v>rs1</v>
      </c>
      <c r="BE16" s="10" t="str">
        <f t="shared" si="10"/>
        <v>rs2</v>
      </c>
      <c r="BF16" s="10" t="s">
        <v>249</v>
      </c>
      <c r="BH16" s="10" t="b">
        <f t="shared" si="11"/>
        <v>0</v>
      </c>
      <c r="BI16" s="10" t="b">
        <f t="shared" si="12"/>
        <v>0</v>
      </c>
      <c r="BJ16" s="10" t="b">
        <f t="shared" si="13"/>
        <v>0</v>
      </c>
      <c r="BK16" s="10" t="str">
        <f t="shared" si="14"/>
        <v>???</v>
      </c>
      <c r="BL16" s="10" t="str">
        <f t="shared" si="15"/>
        <v>???????</v>
      </c>
      <c r="BM16" s="10" t="str">
        <f t="shared" si="16"/>
        <v>DEFAULT</v>
      </c>
      <c r="BO16" s="10" t="b">
        <f t="shared" si="17"/>
        <v>1</v>
      </c>
      <c r="BP16" s="10" t="s">
        <v>258</v>
      </c>
      <c r="BR16" s="10" t="b">
        <v>1</v>
      </c>
      <c r="BT16" s="10" t="str">
        <f t="shared" si="18"/>
        <v>??</v>
      </c>
      <c r="BU16" s="10" t="str">
        <f t="shared" si="19"/>
        <v>?</v>
      </c>
    </row>
    <row r="17" spans="1:73" x14ac:dyDescent="0.25">
      <c r="A17" s="5" t="s">
        <v>30</v>
      </c>
      <c r="B17" s="25" t="s">
        <v>18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 t="s">
        <v>4</v>
      </c>
      <c r="O17" s="25"/>
      <c r="P17" s="25"/>
      <c r="Q17" s="25"/>
      <c r="R17" s="25"/>
      <c r="S17" s="25" t="s">
        <v>103</v>
      </c>
      <c r="T17" s="25"/>
      <c r="U17" s="25"/>
      <c r="V17" s="25" t="s">
        <v>97</v>
      </c>
      <c r="W17" s="25"/>
      <c r="X17" s="25"/>
      <c r="Y17" s="25"/>
      <c r="Z17" s="25"/>
      <c r="AA17" s="25" t="s">
        <v>104</v>
      </c>
      <c r="AB17" s="25"/>
      <c r="AC17" s="25"/>
      <c r="AD17" s="25"/>
      <c r="AE17" s="25"/>
      <c r="AF17" s="25"/>
      <c r="AG17" s="25"/>
      <c r="AH17" s="5" t="str">
        <f t="shared" si="20"/>
        <v>JALR</v>
      </c>
      <c r="AI17" s="5" t="str">
        <f>AH$6</f>
        <v>I-type</v>
      </c>
      <c r="AJ17" s="5" t="s">
        <v>176</v>
      </c>
      <c r="AL17" s="10" t="b">
        <f t="shared" si="21"/>
        <v>1</v>
      </c>
      <c r="AM17" s="5" t="str">
        <f t="shared" si="22"/>
        <v>JALR</v>
      </c>
      <c r="AN17" s="14" t="str">
        <f t="shared" si="23"/>
        <v>1100111</v>
      </c>
      <c r="AO17" s="14" t="s">
        <v>233</v>
      </c>
      <c r="AP17" s="5" t="str">
        <f t="shared" si="1"/>
        <v>I-type</v>
      </c>
      <c r="AQ17" s="9"/>
      <c r="AR17" s="22" t="b">
        <f t="shared" si="2"/>
        <v>1</v>
      </c>
      <c r="AS17" s="10" t="b">
        <f t="shared" si="3"/>
        <v>0</v>
      </c>
      <c r="AT17" s="22" t="b">
        <f t="shared" si="4"/>
        <v>1</v>
      </c>
      <c r="AU17" s="10" t="s">
        <v>262</v>
      </c>
      <c r="AW17" s="10" t="b">
        <f t="shared" si="5"/>
        <v>0</v>
      </c>
      <c r="AX17" s="10" t="b">
        <f t="shared" si="6"/>
        <v>0</v>
      </c>
      <c r="AY17" s="10" t="b">
        <f t="shared" si="7"/>
        <v>0</v>
      </c>
      <c r="AZ17" s="10" t="b">
        <f t="shared" si="24"/>
        <v>0</v>
      </c>
      <c r="BB17" s="22" t="b">
        <f t="shared" ref="BB17:BB62" si="25">OR(AP17="I-type", AN17="0000011",AN17="0100011",AM17="AUIPC",AM17="JALR")</f>
        <v>1</v>
      </c>
      <c r="BC17" s="10" t="b">
        <f t="shared" si="8"/>
        <v>0</v>
      </c>
      <c r="BD17" s="10" t="str">
        <f t="shared" si="9"/>
        <v>rs1</v>
      </c>
      <c r="BE17" s="10" t="str">
        <f t="shared" si="10"/>
        <v>imm</v>
      </c>
      <c r="BF17" s="10" t="s">
        <v>248</v>
      </c>
      <c r="BH17" s="10" t="b">
        <f t="shared" si="11"/>
        <v>0</v>
      </c>
      <c r="BI17" s="10" t="b">
        <f t="shared" si="12"/>
        <v>0</v>
      </c>
      <c r="BJ17" s="10" t="b">
        <f t="shared" si="13"/>
        <v>0</v>
      </c>
      <c r="BK17" s="10" t="str">
        <f t="shared" si="14"/>
        <v>000</v>
      </c>
      <c r="BL17" s="10" t="str">
        <f t="shared" si="15"/>
        <v>???????</v>
      </c>
      <c r="BM17" s="10" t="str">
        <f t="shared" si="16"/>
        <v>DEFAULT</v>
      </c>
      <c r="BO17" s="10" t="b">
        <f t="shared" si="17"/>
        <v>1</v>
      </c>
      <c r="BP17" s="10" t="s">
        <v>258</v>
      </c>
      <c r="BR17" s="10" t="b">
        <v>1</v>
      </c>
      <c r="BT17" s="10" t="str">
        <f t="shared" si="18"/>
        <v>??</v>
      </c>
      <c r="BU17" s="10" t="str">
        <f t="shared" si="19"/>
        <v>?</v>
      </c>
    </row>
    <row r="18" spans="1:73" x14ac:dyDescent="0.25">
      <c r="A18" s="5" t="s">
        <v>31</v>
      </c>
      <c r="B18" s="25" t="s">
        <v>22</v>
      </c>
      <c r="C18" s="25"/>
      <c r="D18" s="25"/>
      <c r="E18" s="25"/>
      <c r="F18" s="25"/>
      <c r="G18" s="25"/>
      <c r="H18" s="25"/>
      <c r="I18" s="25" t="s">
        <v>6</v>
      </c>
      <c r="J18" s="25"/>
      <c r="K18" s="25"/>
      <c r="L18" s="25"/>
      <c r="M18" s="25"/>
      <c r="N18" s="25" t="s">
        <v>4</v>
      </c>
      <c r="O18" s="25"/>
      <c r="P18" s="25"/>
      <c r="Q18" s="25"/>
      <c r="R18" s="25"/>
      <c r="S18" s="25" t="s">
        <v>103</v>
      </c>
      <c r="T18" s="25"/>
      <c r="U18" s="25"/>
      <c r="V18" s="25" t="s">
        <v>98</v>
      </c>
      <c r="W18" s="25"/>
      <c r="X18" s="25"/>
      <c r="Y18" s="25"/>
      <c r="Z18" s="25"/>
      <c r="AA18" s="25" t="s">
        <v>105</v>
      </c>
      <c r="AB18" s="25"/>
      <c r="AC18" s="25"/>
      <c r="AD18" s="25"/>
      <c r="AE18" s="25"/>
      <c r="AF18" s="25"/>
      <c r="AG18" s="25"/>
      <c r="AH18" s="5" t="str">
        <f t="shared" si="20"/>
        <v>BEQ</v>
      </c>
      <c r="AI18" s="5" t="str">
        <f>AH$8</f>
        <v>B-type</v>
      </c>
      <c r="AJ18" s="5" t="s">
        <v>176</v>
      </c>
      <c r="AL18" s="10" t="b">
        <f t="shared" si="21"/>
        <v>1</v>
      </c>
      <c r="AM18" s="5" t="str">
        <f t="shared" si="22"/>
        <v>BEQ</v>
      </c>
      <c r="AN18" s="13" t="str">
        <f t="shared" si="23"/>
        <v>1100011</v>
      </c>
      <c r="AO18" s="13" t="s">
        <v>234</v>
      </c>
      <c r="AP18" s="5" t="str">
        <f t="shared" si="1"/>
        <v>B-type</v>
      </c>
      <c r="AQ18" s="9"/>
      <c r="AR18" s="10" t="b">
        <f t="shared" si="2"/>
        <v>0</v>
      </c>
      <c r="AS18" s="22" t="b">
        <f t="shared" si="3"/>
        <v>1</v>
      </c>
      <c r="AT18" s="10" t="b">
        <f t="shared" si="4"/>
        <v>0</v>
      </c>
      <c r="AU18" s="10" t="s">
        <v>260</v>
      </c>
      <c r="AW18" s="10" t="b">
        <f t="shared" si="5"/>
        <v>0</v>
      </c>
      <c r="AX18" s="10" t="b">
        <f t="shared" si="6"/>
        <v>0</v>
      </c>
      <c r="AY18" s="10" t="b">
        <f t="shared" si="7"/>
        <v>0</v>
      </c>
      <c r="AZ18" s="10" t="b">
        <f t="shared" si="24"/>
        <v>0</v>
      </c>
      <c r="BB18" s="10" t="b">
        <f t="shared" si="25"/>
        <v>0</v>
      </c>
      <c r="BC18" s="10" t="b">
        <f t="shared" si="8"/>
        <v>0</v>
      </c>
      <c r="BD18" s="10" t="str">
        <f t="shared" si="9"/>
        <v>rs1</v>
      </c>
      <c r="BE18" s="10" t="str">
        <f t="shared" si="10"/>
        <v>rs2</v>
      </c>
      <c r="BF18" s="10" t="s">
        <v>241</v>
      </c>
      <c r="BH18" s="10" t="b">
        <f t="shared" si="11"/>
        <v>0</v>
      </c>
      <c r="BI18" s="10" t="b">
        <f t="shared" si="12"/>
        <v>0</v>
      </c>
      <c r="BJ18" s="10" t="b">
        <f t="shared" si="13"/>
        <v>0</v>
      </c>
      <c r="BK18" s="10" t="str">
        <f t="shared" si="14"/>
        <v>000</v>
      </c>
      <c r="BL18" s="10" t="str">
        <f t="shared" si="15"/>
        <v>???????</v>
      </c>
      <c r="BM18" s="10" t="str">
        <f t="shared" si="16"/>
        <v>000?01</v>
      </c>
      <c r="BO18" s="23" t="b">
        <f t="shared" si="17"/>
        <v>0</v>
      </c>
      <c r="BP18" s="10" t="s">
        <v>254</v>
      </c>
      <c r="BR18" s="10" t="b">
        <v>1</v>
      </c>
      <c r="BT18" s="10" t="str">
        <f t="shared" si="18"/>
        <v>??</v>
      </c>
      <c r="BU18" s="10" t="str">
        <f t="shared" si="19"/>
        <v>?</v>
      </c>
    </row>
    <row r="19" spans="1:73" hidden="1" x14ac:dyDescent="0.25">
      <c r="A19" s="5" t="s">
        <v>32</v>
      </c>
      <c r="B19" s="25" t="s">
        <v>22</v>
      </c>
      <c r="C19" s="25"/>
      <c r="D19" s="25"/>
      <c r="E19" s="25"/>
      <c r="F19" s="25"/>
      <c r="G19" s="25"/>
      <c r="H19" s="25"/>
      <c r="I19" s="25" t="s">
        <v>6</v>
      </c>
      <c r="J19" s="25"/>
      <c r="K19" s="25"/>
      <c r="L19" s="25"/>
      <c r="M19" s="25"/>
      <c r="N19" s="25" t="s">
        <v>4</v>
      </c>
      <c r="O19" s="25"/>
      <c r="P19" s="25"/>
      <c r="Q19" s="25"/>
      <c r="R19" s="25"/>
      <c r="S19" s="25" t="s">
        <v>106</v>
      </c>
      <c r="T19" s="25"/>
      <c r="U19" s="25"/>
      <c r="V19" s="25" t="s">
        <v>98</v>
      </c>
      <c r="W19" s="25"/>
      <c r="X19" s="25"/>
      <c r="Y19" s="25"/>
      <c r="Z19" s="25"/>
      <c r="AA19" s="25" t="s">
        <v>105</v>
      </c>
      <c r="AB19" s="25"/>
      <c r="AC19" s="25"/>
      <c r="AD19" s="25"/>
      <c r="AE19" s="25"/>
      <c r="AF19" s="25"/>
      <c r="AG19" s="25"/>
      <c r="AH19" s="5" t="str">
        <f t="shared" si="20"/>
        <v>BNE</v>
      </c>
      <c r="AI19" s="5" t="str">
        <f t="shared" ref="AI19:AI23" si="26">AH$8</f>
        <v>B-type</v>
      </c>
      <c r="AJ19" s="5" t="s">
        <v>176</v>
      </c>
      <c r="AL19" s="10" t="b">
        <f t="shared" si="21"/>
        <v>0</v>
      </c>
      <c r="AM19" s="5" t="str">
        <f t="shared" si="22"/>
        <v>BNE</v>
      </c>
      <c r="AN19" s="13" t="str">
        <f t="shared" si="23"/>
        <v>1100011</v>
      </c>
      <c r="AO19" s="13" t="s">
        <v>234</v>
      </c>
      <c r="AP19" s="5" t="str">
        <f t="shared" si="1"/>
        <v>B-type</v>
      </c>
      <c r="AQ19" s="9"/>
      <c r="AR19" s="10" t="b">
        <f t="shared" si="2"/>
        <v>0</v>
      </c>
      <c r="AS19" s="22" t="b">
        <f t="shared" si="3"/>
        <v>1</v>
      </c>
      <c r="AT19" s="10" t="b">
        <f t="shared" si="4"/>
        <v>0</v>
      </c>
      <c r="AU19" s="10" t="s">
        <v>260</v>
      </c>
      <c r="AW19" s="10" t="b">
        <f t="shared" si="5"/>
        <v>0</v>
      </c>
      <c r="AX19" s="10" t="b">
        <f t="shared" si="6"/>
        <v>0</v>
      </c>
      <c r="AY19" s="10" t="b">
        <f t="shared" si="7"/>
        <v>0</v>
      </c>
      <c r="AZ19" s="10" t="b">
        <f t="shared" si="24"/>
        <v>0</v>
      </c>
      <c r="BB19" s="10" t="b">
        <f t="shared" si="25"/>
        <v>0</v>
      </c>
      <c r="BC19" s="10" t="b">
        <f t="shared" si="8"/>
        <v>0</v>
      </c>
      <c r="BD19" s="10" t="str">
        <f t="shared" si="9"/>
        <v>rs1</v>
      </c>
      <c r="BE19" s="10" t="str">
        <f t="shared" si="10"/>
        <v>rs2</v>
      </c>
      <c r="BF19" s="10" t="s">
        <v>242</v>
      </c>
      <c r="BH19" s="10" t="b">
        <f t="shared" si="11"/>
        <v>0</v>
      </c>
      <c r="BI19" s="10" t="b">
        <f t="shared" si="12"/>
        <v>0</v>
      </c>
      <c r="BJ19" s="10" t="b">
        <f t="shared" si="13"/>
        <v>0</v>
      </c>
      <c r="BK19" s="10" t="str">
        <f t="shared" si="14"/>
        <v>001</v>
      </c>
      <c r="BL19" s="10" t="str">
        <f t="shared" si="15"/>
        <v>???????</v>
      </c>
      <c r="BM19" s="10" t="str">
        <f t="shared" si="16"/>
        <v>001?01</v>
      </c>
      <c r="BO19" s="23" t="b">
        <f t="shared" si="17"/>
        <v>0</v>
      </c>
      <c r="BP19" s="10" t="s">
        <v>254</v>
      </c>
      <c r="BR19" s="10" t="b">
        <v>1</v>
      </c>
      <c r="BT19" s="10" t="str">
        <f t="shared" si="18"/>
        <v>??</v>
      </c>
      <c r="BU19" s="10" t="str">
        <f t="shared" si="19"/>
        <v>?</v>
      </c>
    </row>
    <row r="20" spans="1:73" hidden="1" x14ac:dyDescent="0.25">
      <c r="A20" s="5" t="s">
        <v>33</v>
      </c>
      <c r="B20" s="25" t="s">
        <v>22</v>
      </c>
      <c r="C20" s="25"/>
      <c r="D20" s="25"/>
      <c r="E20" s="25"/>
      <c r="F20" s="25"/>
      <c r="G20" s="25"/>
      <c r="H20" s="25"/>
      <c r="I20" s="25" t="s">
        <v>6</v>
      </c>
      <c r="J20" s="25"/>
      <c r="K20" s="25"/>
      <c r="L20" s="25"/>
      <c r="M20" s="25"/>
      <c r="N20" s="25" t="s">
        <v>4</v>
      </c>
      <c r="O20" s="25"/>
      <c r="P20" s="25"/>
      <c r="Q20" s="25"/>
      <c r="R20" s="25"/>
      <c r="S20" s="25" t="s">
        <v>107</v>
      </c>
      <c r="T20" s="25"/>
      <c r="U20" s="25"/>
      <c r="V20" s="25" t="s">
        <v>16</v>
      </c>
      <c r="W20" s="25"/>
      <c r="X20" s="25"/>
      <c r="Y20" s="25"/>
      <c r="Z20" s="25"/>
      <c r="AA20" s="25" t="s">
        <v>105</v>
      </c>
      <c r="AB20" s="25"/>
      <c r="AC20" s="25"/>
      <c r="AD20" s="25"/>
      <c r="AE20" s="25"/>
      <c r="AF20" s="25"/>
      <c r="AG20" s="25"/>
      <c r="AH20" s="5" t="str">
        <f t="shared" si="20"/>
        <v>BLT</v>
      </c>
      <c r="AI20" s="5" t="str">
        <f t="shared" si="26"/>
        <v>B-type</v>
      </c>
      <c r="AJ20" s="5" t="s">
        <v>176</v>
      </c>
      <c r="AL20" s="10" t="b">
        <f t="shared" si="21"/>
        <v>0</v>
      </c>
      <c r="AM20" s="5" t="str">
        <f t="shared" si="22"/>
        <v>BLT</v>
      </c>
      <c r="AN20" s="13" t="str">
        <f t="shared" si="23"/>
        <v>1100011</v>
      </c>
      <c r="AO20" s="13" t="s">
        <v>234</v>
      </c>
      <c r="AP20" s="5" t="str">
        <f t="shared" si="1"/>
        <v>B-type</v>
      </c>
      <c r="AQ20" s="9"/>
      <c r="AR20" s="10" t="b">
        <f t="shared" si="2"/>
        <v>0</v>
      </c>
      <c r="AS20" s="22" t="b">
        <f t="shared" si="3"/>
        <v>1</v>
      </c>
      <c r="AT20" s="10" t="b">
        <f t="shared" si="4"/>
        <v>0</v>
      </c>
      <c r="AU20" s="10" t="s">
        <v>259</v>
      </c>
      <c r="AW20" s="10" t="b">
        <f t="shared" si="5"/>
        <v>0</v>
      </c>
      <c r="AX20" s="10" t="b">
        <f t="shared" si="6"/>
        <v>0</v>
      </c>
      <c r="AY20" s="10" t="b">
        <f t="shared" si="7"/>
        <v>0</v>
      </c>
      <c r="AZ20" s="10" t="b">
        <f t="shared" si="24"/>
        <v>0</v>
      </c>
      <c r="BB20" s="10" t="b">
        <f t="shared" si="25"/>
        <v>0</v>
      </c>
      <c r="BC20" s="10" t="b">
        <f t="shared" si="8"/>
        <v>0</v>
      </c>
      <c r="BD20" s="10" t="str">
        <f t="shared" si="9"/>
        <v>rs1</v>
      </c>
      <c r="BE20" s="10" t="str">
        <f t="shared" si="10"/>
        <v>rs2</v>
      </c>
      <c r="BF20" s="10" t="s">
        <v>243</v>
      </c>
      <c r="BH20" s="10" t="b">
        <f t="shared" si="11"/>
        <v>0</v>
      </c>
      <c r="BI20" s="10" t="b">
        <f t="shared" si="12"/>
        <v>0</v>
      </c>
      <c r="BJ20" s="10" t="b">
        <f t="shared" si="13"/>
        <v>0</v>
      </c>
      <c r="BK20" s="10" t="str">
        <f t="shared" si="14"/>
        <v>100</v>
      </c>
      <c r="BL20" s="10" t="str">
        <f t="shared" si="15"/>
        <v>???????</v>
      </c>
      <c r="BM20" s="10" t="str">
        <f t="shared" si="16"/>
        <v>100?01</v>
      </c>
      <c r="BO20" s="23" t="b">
        <f t="shared" si="17"/>
        <v>0</v>
      </c>
      <c r="BP20" s="10" t="s">
        <v>254</v>
      </c>
      <c r="BR20" s="10" t="b">
        <v>1</v>
      </c>
      <c r="BT20" s="10" t="str">
        <f t="shared" si="18"/>
        <v>??</v>
      </c>
      <c r="BU20" s="10" t="str">
        <f t="shared" si="19"/>
        <v>?</v>
      </c>
    </row>
    <row r="21" spans="1:73" hidden="1" x14ac:dyDescent="0.25">
      <c r="A21" s="5" t="s">
        <v>34</v>
      </c>
      <c r="B21" s="25" t="s">
        <v>22</v>
      </c>
      <c r="C21" s="25"/>
      <c r="D21" s="25"/>
      <c r="E21" s="25"/>
      <c r="F21" s="25"/>
      <c r="G21" s="25"/>
      <c r="H21" s="25"/>
      <c r="I21" s="25" t="s">
        <v>6</v>
      </c>
      <c r="J21" s="25"/>
      <c r="K21" s="25"/>
      <c r="L21" s="25"/>
      <c r="M21" s="25"/>
      <c r="N21" s="25" t="s">
        <v>4</v>
      </c>
      <c r="O21" s="25"/>
      <c r="P21" s="25"/>
      <c r="Q21" s="25"/>
      <c r="R21" s="25"/>
      <c r="S21" s="25" t="s">
        <v>108</v>
      </c>
      <c r="T21" s="25"/>
      <c r="U21" s="25"/>
      <c r="V21" s="25" t="s">
        <v>16</v>
      </c>
      <c r="W21" s="25"/>
      <c r="X21" s="25"/>
      <c r="Y21" s="25"/>
      <c r="Z21" s="25"/>
      <c r="AA21" s="25" t="s">
        <v>105</v>
      </c>
      <c r="AB21" s="25"/>
      <c r="AC21" s="25"/>
      <c r="AD21" s="25"/>
      <c r="AE21" s="25"/>
      <c r="AF21" s="25"/>
      <c r="AG21" s="25"/>
      <c r="AH21" s="5" t="str">
        <f t="shared" si="20"/>
        <v>BGE</v>
      </c>
      <c r="AI21" s="5" t="str">
        <f t="shared" si="26"/>
        <v>B-type</v>
      </c>
      <c r="AJ21" s="5" t="s">
        <v>176</v>
      </c>
      <c r="AL21" s="10" t="b">
        <f t="shared" si="21"/>
        <v>0</v>
      </c>
      <c r="AM21" s="5" t="str">
        <f t="shared" si="22"/>
        <v>BGE</v>
      </c>
      <c r="AN21" s="13" t="str">
        <f t="shared" si="23"/>
        <v>1100011</v>
      </c>
      <c r="AO21" s="13" t="s">
        <v>234</v>
      </c>
      <c r="AP21" s="5" t="str">
        <f t="shared" si="1"/>
        <v>B-type</v>
      </c>
      <c r="AQ21" s="9"/>
      <c r="AR21" s="10" t="b">
        <f t="shared" si="2"/>
        <v>0</v>
      </c>
      <c r="AS21" s="22" t="b">
        <f t="shared" si="3"/>
        <v>1</v>
      </c>
      <c r="AT21" s="10" t="b">
        <f t="shared" si="4"/>
        <v>0</v>
      </c>
      <c r="AU21" s="10" t="s">
        <v>259</v>
      </c>
      <c r="AW21" s="10" t="b">
        <f t="shared" si="5"/>
        <v>0</v>
      </c>
      <c r="AX21" s="10" t="b">
        <f t="shared" si="6"/>
        <v>0</v>
      </c>
      <c r="AY21" s="10" t="b">
        <f t="shared" si="7"/>
        <v>0</v>
      </c>
      <c r="AZ21" s="10" t="b">
        <f t="shared" si="24"/>
        <v>0</v>
      </c>
      <c r="BB21" s="10" t="b">
        <f t="shared" si="25"/>
        <v>0</v>
      </c>
      <c r="BC21" s="10" t="b">
        <f t="shared" si="8"/>
        <v>0</v>
      </c>
      <c r="BD21" s="10" t="str">
        <f t="shared" si="9"/>
        <v>rs1</v>
      </c>
      <c r="BE21" s="10" t="str">
        <f t="shared" si="10"/>
        <v>rs2</v>
      </c>
      <c r="BF21" s="10" t="s">
        <v>244</v>
      </c>
      <c r="BH21" s="10" t="b">
        <f t="shared" si="11"/>
        <v>0</v>
      </c>
      <c r="BI21" s="10" t="b">
        <f t="shared" si="12"/>
        <v>0</v>
      </c>
      <c r="BJ21" s="10" t="b">
        <f t="shared" si="13"/>
        <v>0</v>
      </c>
      <c r="BK21" s="10" t="str">
        <f t="shared" si="14"/>
        <v>101</v>
      </c>
      <c r="BL21" s="10" t="str">
        <f t="shared" si="15"/>
        <v>???????</v>
      </c>
      <c r="BM21" s="10" t="str">
        <f t="shared" si="16"/>
        <v>101?01</v>
      </c>
      <c r="BO21" s="23" t="b">
        <f t="shared" si="17"/>
        <v>0</v>
      </c>
      <c r="BP21" s="10" t="s">
        <v>254</v>
      </c>
      <c r="BR21" s="10" t="b">
        <v>1</v>
      </c>
      <c r="BT21" s="10" t="str">
        <f t="shared" si="18"/>
        <v>??</v>
      </c>
      <c r="BU21" s="10" t="str">
        <f t="shared" si="19"/>
        <v>?</v>
      </c>
    </row>
    <row r="22" spans="1:73" hidden="1" x14ac:dyDescent="0.25">
      <c r="A22" s="5" t="s">
        <v>35</v>
      </c>
      <c r="B22" s="25" t="s">
        <v>22</v>
      </c>
      <c r="C22" s="25"/>
      <c r="D22" s="25"/>
      <c r="E22" s="25"/>
      <c r="F22" s="25"/>
      <c r="G22" s="25"/>
      <c r="H22" s="25"/>
      <c r="I22" s="25" t="s">
        <v>6</v>
      </c>
      <c r="J22" s="25"/>
      <c r="K22" s="25"/>
      <c r="L22" s="25"/>
      <c r="M22" s="25"/>
      <c r="N22" s="25" t="s">
        <v>4</v>
      </c>
      <c r="O22" s="25"/>
      <c r="P22" s="25"/>
      <c r="Q22" s="25"/>
      <c r="R22" s="25"/>
      <c r="S22" s="25" t="s">
        <v>109</v>
      </c>
      <c r="T22" s="25"/>
      <c r="U22" s="25"/>
      <c r="V22" s="25" t="s">
        <v>16</v>
      </c>
      <c r="W22" s="25"/>
      <c r="X22" s="25"/>
      <c r="Y22" s="25"/>
      <c r="Z22" s="25"/>
      <c r="AA22" s="25" t="s">
        <v>105</v>
      </c>
      <c r="AB22" s="25"/>
      <c r="AC22" s="25"/>
      <c r="AD22" s="25"/>
      <c r="AE22" s="25"/>
      <c r="AF22" s="25"/>
      <c r="AG22" s="25"/>
      <c r="AH22" s="5" t="str">
        <f t="shared" si="20"/>
        <v>BLTU</v>
      </c>
      <c r="AI22" s="5" t="str">
        <f t="shared" si="26"/>
        <v>B-type</v>
      </c>
      <c r="AJ22" s="5" t="s">
        <v>176</v>
      </c>
      <c r="AL22" s="10" t="b">
        <f t="shared" si="21"/>
        <v>0</v>
      </c>
      <c r="AM22" s="5" t="str">
        <f t="shared" si="22"/>
        <v>BLTU</v>
      </c>
      <c r="AN22" s="13" t="str">
        <f t="shared" si="23"/>
        <v>1100011</v>
      </c>
      <c r="AO22" s="13" t="s">
        <v>234</v>
      </c>
      <c r="AP22" s="5" t="str">
        <f t="shared" si="1"/>
        <v>B-type</v>
      </c>
      <c r="AQ22" s="9"/>
      <c r="AR22" s="10" t="b">
        <f t="shared" si="2"/>
        <v>0</v>
      </c>
      <c r="AS22" s="22" t="b">
        <f t="shared" si="3"/>
        <v>1</v>
      </c>
      <c r="AT22" s="10" t="b">
        <f t="shared" si="4"/>
        <v>0</v>
      </c>
      <c r="AU22" s="10" t="s">
        <v>259</v>
      </c>
      <c r="AW22" s="10" t="b">
        <f t="shared" si="5"/>
        <v>0</v>
      </c>
      <c r="AX22" s="10" t="b">
        <f t="shared" si="6"/>
        <v>0</v>
      </c>
      <c r="AY22" s="10" t="b">
        <f t="shared" si="7"/>
        <v>0</v>
      </c>
      <c r="AZ22" s="10" t="b">
        <f t="shared" si="24"/>
        <v>0</v>
      </c>
      <c r="BB22" s="10" t="b">
        <f t="shared" si="25"/>
        <v>0</v>
      </c>
      <c r="BC22" s="10" t="b">
        <f t="shared" si="8"/>
        <v>0</v>
      </c>
      <c r="BD22" s="10" t="str">
        <f t="shared" si="9"/>
        <v>rs1</v>
      </c>
      <c r="BE22" s="10" t="str">
        <f t="shared" si="10"/>
        <v>rs2</v>
      </c>
      <c r="BF22" s="10" t="s">
        <v>245</v>
      </c>
      <c r="BH22" s="10" t="b">
        <f t="shared" si="11"/>
        <v>0</v>
      </c>
      <c r="BI22" s="10" t="b">
        <f t="shared" si="12"/>
        <v>0</v>
      </c>
      <c r="BJ22" s="10" t="b">
        <f t="shared" si="13"/>
        <v>0</v>
      </c>
      <c r="BK22" s="10" t="str">
        <f t="shared" si="14"/>
        <v>110</v>
      </c>
      <c r="BL22" s="10" t="str">
        <f t="shared" si="15"/>
        <v>???????</v>
      </c>
      <c r="BM22" s="10" t="str">
        <f t="shared" si="16"/>
        <v>110?01</v>
      </c>
      <c r="BO22" s="23" t="b">
        <f t="shared" si="17"/>
        <v>0</v>
      </c>
      <c r="BP22" s="10" t="s">
        <v>254</v>
      </c>
      <c r="BR22" s="10" t="b">
        <v>1</v>
      </c>
      <c r="BT22" s="10" t="str">
        <f t="shared" si="18"/>
        <v>??</v>
      </c>
      <c r="BU22" s="10" t="str">
        <f t="shared" si="19"/>
        <v>?</v>
      </c>
    </row>
    <row r="23" spans="1:73" hidden="1" x14ac:dyDescent="0.25">
      <c r="A23" s="5" t="s">
        <v>36</v>
      </c>
      <c r="B23" s="25" t="s">
        <v>22</v>
      </c>
      <c r="C23" s="25"/>
      <c r="D23" s="25"/>
      <c r="E23" s="25"/>
      <c r="F23" s="25"/>
      <c r="G23" s="25"/>
      <c r="H23" s="25"/>
      <c r="I23" s="25" t="s">
        <v>6</v>
      </c>
      <c r="J23" s="25"/>
      <c r="K23" s="25"/>
      <c r="L23" s="25"/>
      <c r="M23" s="25"/>
      <c r="N23" s="25" t="s">
        <v>4</v>
      </c>
      <c r="O23" s="25"/>
      <c r="P23" s="25"/>
      <c r="Q23" s="25"/>
      <c r="R23" s="25"/>
      <c r="S23" s="25" t="s">
        <v>110</v>
      </c>
      <c r="T23" s="25"/>
      <c r="U23" s="25"/>
      <c r="V23" s="25" t="s">
        <v>98</v>
      </c>
      <c r="W23" s="25"/>
      <c r="X23" s="25"/>
      <c r="Y23" s="25"/>
      <c r="Z23" s="25"/>
      <c r="AA23" s="25" t="s">
        <v>105</v>
      </c>
      <c r="AB23" s="25"/>
      <c r="AC23" s="25"/>
      <c r="AD23" s="25"/>
      <c r="AE23" s="25"/>
      <c r="AF23" s="25"/>
      <c r="AG23" s="25"/>
      <c r="AH23" s="5" t="str">
        <f t="shared" si="20"/>
        <v>BGEU</v>
      </c>
      <c r="AI23" s="5" t="str">
        <f t="shared" si="26"/>
        <v>B-type</v>
      </c>
      <c r="AJ23" s="5" t="s">
        <v>176</v>
      </c>
      <c r="AL23" s="10" t="b">
        <f t="shared" si="21"/>
        <v>0</v>
      </c>
      <c r="AM23" s="5" t="str">
        <f t="shared" si="22"/>
        <v>BGEU</v>
      </c>
      <c r="AN23" s="13" t="str">
        <f t="shared" si="23"/>
        <v>1100011</v>
      </c>
      <c r="AO23" s="13" t="s">
        <v>234</v>
      </c>
      <c r="AP23" s="5" t="str">
        <f t="shared" si="1"/>
        <v>B-type</v>
      </c>
      <c r="AQ23" s="9"/>
      <c r="AR23" s="10" t="b">
        <f t="shared" si="2"/>
        <v>0</v>
      </c>
      <c r="AS23" s="22" t="b">
        <f t="shared" si="3"/>
        <v>1</v>
      </c>
      <c r="AT23" s="10" t="b">
        <f t="shared" si="4"/>
        <v>0</v>
      </c>
      <c r="AU23" s="10" t="s">
        <v>259</v>
      </c>
      <c r="AW23" s="10" t="b">
        <f t="shared" si="5"/>
        <v>0</v>
      </c>
      <c r="AX23" s="10" t="b">
        <f t="shared" si="6"/>
        <v>0</v>
      </c>
      <c r="AY23" s="10" t="b">
        <f t="shared" si="7"/>
        <v>0</v>
      </c>
      <c r="AZ23" s="10" t="b">
        <f t="shared" si="24"/>
        <v>0</v>
      </c>
      <c r="BB23" s="10" t="b">
        <f t="shared" si="25"/>
        <v>0</v>
      </c>
      <c r="BC23" s="10" t="b">
        <f t="shared" si="8"/>
        <v>0</v>
      </c>
      <c r="BD23" s="10" t="str">
        <f t="shared" si="9"/>
        <v>rs1</v>
      </c>
      <c r="BE23" s="10" t="str">
        <f t="shared" si="10"/>
        <v>rs2</v>
      </c>
      <c r="BF23" s="10" t="s">
        <v>246</v>
      </c>
      <c r="BH23" s="10" t="b">
        <f t="shared" si="11"/>
        <v>0</v>
      </c>
      <c r="BI23" s="10" t="b">
        <f t="shared" si="12"/>
        <v>0</v>
      </c>
      <c r="BJ23" s="10" t="b">
        <f t="shared" si="13"/>
        <v>0</v>
      </c>
      <c r="BK23" s="10" t="str">
        <f t="shared" si="14"/>
        <v>111</v>
      </c>
      <c r="BL23" s="10" t="str">
        <f t="shared" si="15"/>
        <v>???????</v>
      </c>
      <c r="BM23" s="10" t="str">
        <f t="shared" si="16"/>
        <v>111?01</v>
      </c>
      <c r="BO23" s="23" t="b">
        <f t="shared" si="17"/>
        <v>0</v>
      </c>
      <c r="BP23" s="10" t="s">
        <v>254</v>
      </c>
      <c r="BR23" s="10" t="b">
        <v>1</v>
      </c>
      <c r="BT23" s="10" t="str">
        <f t="shared" si="18"/>
        <v>??</v>
      </c>
      <c r="BU23" s="10" t="str">
        <f t="shared" si="19"/>
        <v>?</v>
      </c>
    </row>
    <row r="24" spans="1:73" x14ac:dyDescent="0.25">
      <c r="A24" s="5" t="s">
        <v>37</v>
      </c>
      <c r="B24" s="25" t="s">
        <v>18</v>
      </c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 t="s">
        <v>4</v>
      </c>
      <c r="O24" s="25"/>
      <c r="P24" s="25"/>
      <c r="Q24" s="25"/>
      <c r="R24" s="25"/>
      <c r="S24" s="25" t="s">
        <v>103</v>
      </c>
      <c r="T24" s="25"/>
      <c r="U24" s="25"/>
      <c r="V24" s="25" t="s">
        <v>97</v>
      </c>
      <c r="W24" s="25"/>
      <c r="X24" s="25"/>
      <c r="Y24" s="25"/>
      <c r="Z24" s="25"/>
      <c r="AA24" s="25" t="s">
        <v>111</v>
      </c>
      <c r="AB24" s="25"/>
      <c r="AC24" s="25"/>
      <c r="AD24" s="25"/>
      <c r="AE24" s="25"/>
      <c r="AF24" s="25"/>
      <c r="AG24" s="25"/>
      <c r="AH24" s="5" t="str">
        <f t="shared" si="20"/>
        <v>LB</v>
      </c>
      <c r="AI24" s="5" t="str">
        <f>AH$6</f>
        <v>I-type</v>
      </c>
      <c r="AJ24" s="5" t="s">
        <v>176</v>
      </c>
      <c r="AL24" s="10" t="b">
        <f t="shared" si="21"/>
        <v>1</v>
      </c>
      <c r="AM24" s="5" t="str">
        <f t="shared" si="22"/>
        <v>LB</v>
      </c>
      <c r="AN24" s="12" t="str">
        <f t="shared" si="23"/>
        <v>0000011</v>
      </c>
      <c r="AO24" s="12" t="s">
        <v>235</v>
      </c>
      <c r="AP24" s="5" t="str">
        <f t="shared" si="1"/>
        <v>I-type</v>
      </c>
      <c r="AQ24" s="9"/>
      <c r="AR24" s="10" t="b">
        <f t="shared" si="2"/>
        <v>0</v>
      </c>
      <c r="AS24" s="10" t="b">
        <f t="shared" si="3"/>
        <v>0</v>
      </c>
      <c r="AT24" s="10" t="b">
        <f t="shared" si="4"/>
        <v>0</v>
      </c>
      <c r="AU24" s="10" t="s">
        <v>257</v>
      </c>
      <c r="AW24" s="10" t="b">
        <f t="shared" si="5"/>
        <v>0</v>
      </c>
      <c r="AX24" s="22" t="b">
        <f t="shared" si="6"/>
        <v>1</v>
      </c>
      <c r="AY24" s="10" t="b">
        <f t="shared" si="7"/>
        <v>0</v>
      </c>
      <c r="AZ24" s="22" t="b">
        <f t="shared" si="24"/>
        <v>1</v>
      </c>
      <c r="BB24" s="22" t="b">
        <f t="shared" si="25"/>
        <v>1</v>
      </c>
      <c r="BC24" s="10" t="b">
        <f t="shared" si="8"/>
        <v>0</v>
      </c>
      <c r="BD24" s="10" t="str">
        <f t="shared" si="9"/>
        <v>rs1</v>
      </c>
      <c r="BE24" s="10" t="str">
        <f t="shared" si="10"/>
        <v>imm</v>
      </c>
      <c r="BF24" s="10" t="s">
        <v>248</v>
      </c>
      <c r="BH24" s="10" t="b">
        <f t="shared" si="11"/>
        <v>0</v>
      </c>
      <c r="BI24" s="10" t="b">
        <f t="shared" si="12"/>
        <v>0</v>
      </c>
      <c r="BJ24" s="10" t="b">
        <f t="shared" si="13"/>
        <v>0</v>
      </c>
      <c r="BK24" s="10" t="str">
        <f t="shared" si="14"/>
        <v>000</v>
      </c>
      <c r="BL24" s="10" t="str">
        <f t="shared" si="15"/>
        <v>???????</v>
      </c>
      <c r="BM24" s="10" t="str">
        <f t="shared" si="16"/>
        <v>DEFAULT</v>
      </c>
      <c r="BO24" s="10" t="b">
        <f t="shared" si="17"/>
        <v>1</v>
      </c>
      <c r="BP24" s="10" t="s">
        <v>253</v>
      </c>
      <c r="BR24" s="10" t="b">
        <v>1</v>
      </c>
      <c r="BT24" s="24" t="str">
        <f t="shared" si="18"/>
        <v>00</v>
      </c>
      <c r="BU24" s="24" t="str">
        <f t="shared" si="19"/>
        <v>0</v>
      </c>
    </row>
    <row r="25" spans="1:73" hidden="1" x14ac:dyDescent="0.25">
      <c r="A25" s="5" t="s">
        <v>38</v>
      </c>
      <c r="B25" s="25" t="s">
        <v>18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 t="s">
        <v>4</v>
      </c>
      <c r="O25" s="25"/>
      <c r="P25" s="25"/>
      <c r="Q25" s="25"/>
      <c r="R25" s="25"/>
      <c r="S25" s="25" t="s">
        <v>106</v>
      </c>
      <c r="T25" s="25"/>
      <c r="U25" s="25"/>
      <c r="V25" s="25" t="s">
        <v>97</v>
      </c>
      <c r="W25" s="25"/>
      <c r="X25" s="25"/>
      <c r="Y25" s="25"/>
      <c r="Z25" s="25"/>
      <c r="AA25" s="25" t="s">
        <v>111</v>
      </c>
      <c r="AB25" s="25"/>
      <c r="AC25" s="25"/>
      <c r="AD25" s="25"/>
      <c r="AE25" s="25"/>
      <c r="AF25" s="25"/>
      <c r="AG25" s="25"/>
      <c r="AH25" s="5" t="str">
        <f t="shared" si="20"/>
        <v>LH</v>
      </c>
      <c r="AI25" s="5" t="str">
        <f t="shared" ref="AI25:AI29" si="27">AH$6</f>
        <v>I-type</v>
      </c>
      <c r="AJ25" s="5" t="s">
        <v>176</v>
      </c>
      <c r="AL25" s="10" t="b">
        <f t="shared" si="21"/>
        <v>0</v>
      </c>
      <c r="AM25" s="5" t="str">
        <f t="shared" si="22"/>
        <v>LH</v>
      </c>
      <c r="AN25" s="12" t="str">
        <f t="shared" si="23"/>
        <v>0000011</v>
      </c>
      <c r="AO25" s="12" t="s">
        <v>235</v>
      </c>
      <c r="AP25" s="5" t="str">
        <f t="shared" si="1"/>
        <v>I-type</v>
      </c>
      <c r="AQ25" s="9"/>
      <c r="AR25" s="10" t="b">
        <f t="shared" si="2"/>
        <v>0</v>
      </c>
      <c r="AS25" s="10" t="b">
        <f t="shared" si="3"/>
        <v>0</v>
      </c>
      <c r="AT25" s="10" t="b">
        <f t="shared" si="4"/>
        <v>0</v>
      </c>
      <c r="AU25" s="10" t="s">
        <v>257</v>
      </c>
      <c r="AW25" s="10" t="b">
        <f t="shared" si="5"/>
        <v>0</v>
      </c>
      <c r="AX25" s="22" t="b">
        <f t="shared" si="6"/>
        <v>1</v>
      </c>
      <c r="AY25" s="10" t="b">
        <f t="shared" si="7"/>
        <v>0</v>
      </c>
      <c r="AZ25" s="22" t="b">
        <f t="shared" si="24"/>
        <v>1</v>
      </c>
      <c r="BB25" s="22" t="b">
        <f t="shared" si="25"/>
        <v>1</v>
      </c>
      <c r="BC25" s="10" t="b">
        <f t="shared" si="8"/>
        <v>0</v>
      </c>
      <c r="BD25" s="10" t="str">
        <f t="shared" si="9"/>
        <v>rs1</v>
      </c>
      <c r="BE25" s="10" t="str">
        <f t="shared" si="10"/>
        <v>imm</v>
      </c>
      <c r="BF25" s="10" t="s">
        <v>248</v>
      </c>
      <c r="BH25" s="10" t="b">
        <f t="shared" si="11"/>
        <v>0</v>
      </c>
      <c r="BI25" s="10" t="b">
        <f t="shared" si="12"/>
        <v>0</v>
      </c>
      <c r="BJ25" s="10" t="b">
        <f t="shared" si="13"/>
        <v>0</v>
      </c>
      <c r="BK25" s="10" t="str">
        <f t="shared" si="14"/>
        <v>001</v>
      </c>
      <c r="BL25" s="10" t="str">
        <f t="shared" si="15"/>
        <v>???????</v>
      </c>
      <c r="BM25" s="10" t="str">
        <f t="shared" si="16"/>
        <v>DEFAULT</v>
      </c>
      <c r="BO25" s="10" t="b">
        <f t="shared" si="17"/>
        <v>1</v>
      </c>
      <c r="BP25" s="10" t="s">
        <v>253</v>
      </c>
      <c r="BR25" s="10" t="b">
        <v>1</v>
      </c>
      <c r="BT25" s="24" t="str">
        <f t="shared" si="18"/>
        <v>01</v>
      </c>
      <c r="BU25" s="24" t="str">
        <f t="shared" si="19"/>
        <v>0</v>
      </c>
    </row>
    <row r="26" spans="1:73" hidden="1" x14ac:dyDescent="0.25">
      <c r="A26" s="5" t="s">
        <v>39</v>
      </c>
      <c r="B26" s="25" t="s">
        <v>18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 t="s">
        <v>4</v>
      </c>
      <c r="O26" s="25"/>
      <c r="P26" s="25"/>
      <c r="Q26" s="25"/>
      <c r="R26" s="25"/>
      <c r="S26" s="25" t="s">
        <v>112</v>
      </c>
      <c r="T26" s="25"/>
      <c r="U26" s="25"/>
      <c r="V26" s="25" t="s">
        <v>97</v>
      </c>
      <c r="W26" s="25"/>
      <c r="X26" s="25"/>
      <c r="Y26" s="25"/>
      <c r="Z26" s="25"/>
      <c r="AA26" s="25" t="s">
        <v>111</v>
      </c>
      <c r="AB26" s="25"/>
      <c r="AC26" s="25"/>
      <c r="AD26" s="25"/>
      <c r="AE26" s="25"/>
      <c r="AF26" s="25"/>
      <c r="AG26" s="25"/>
      <c r="AH26" s="5" t="str">
        <f t="shared" si="20"/>
        <v>LW</v>
      </c>
      <c r="AI26" s="5" t="str">
        <f t="shared" si="27"/>
        <v>I-type</v>
      </c>
      <c r="AJ26" s="5" t="s">
        <v>176</v>
      </c>
      <c r="AL26" s="10" t="b">
        <f t="shared" si="21"/>
        <v>0</v>
      </c>
      <c r="AM26" s="5" t="str">
        <f t="shared" si="22"/>
        <v>LW</v>
      </c>
      <c r="AN26" s="12" t="str">
        <f t="shared" si="23"/>
        <v>0000011</v>
      </c>
      <c r="AO26" s="12" t="s">
        <v>235</v>
      </c>
      <c r="AP26" s="5" t="str">
        <f t="shared" si="1"/>
        <v>I-type</v>
      </c>
      <c r="AQ26" s="9"/>
      <c r="AR26" s="10" t="b">
        <f t="shared" si="2"/>
        <v>0</v>
      </c>
      <c r="AS26" s="10" t="b">
        <f t="shared" si="3"/>
        <v>0</v>
      </c>
      <c r="AT26" s="10" t="b">
        <f t="shared" si="4"/>
        <v>0</v>
      </c>
      <c r="AU26" s="10" t="s">
        <v>257</v>
      </c>
      <c r="AW26" s="10" t="b">
        <f t="shared" si="5"/>
        <v>0</v>
      </c>
      <c r="AX26" s="22" t="b">
        <f t="shared" si="6"/>
        <v>1</v>
      </c>
      <c r="AY26" s="10" t="b">
        <f t="shared" si="7"/>
        <v>0</v>
      </c>
      <c r="AZ26" s="22" t="b">
        <f t="shared" si="24"/>
        <v>1</v>
      </c>
      <c r="BB26" s="22" t="b">
        <f t="shared" si="25"/>
        <v>1</v>
      </c>
      <c r="BC26" s="10" t="b">
        <f t="shared" si="8"/>
        <v>0</v>
      </c>
      <c r="BD26" s="10" t="str">
        <f t="shared" si="9"/>
        <v>rs1</v>
      </c>
      <c r="BE26" s="10" t="str">
        <f t="shared" si="10"/>
        <v>imm</v>
      </c>
      <c r="BF26" s="10" t="s">
        <v>247</v>
      </c>
      <c r="BH26" s="10" t="b">
        <f t="shared" si="11"/>
        <v>0</v>
      </c>
      <c r="BI26" s="10" t="b">
        <f t="shared" si="12"/>
        <v>0</v>
      </c>
      <c r="BJ26" s="10" t="b">
        <f t="shared" si="13"/>
        <v>0</v>
      </c>
      <c r="BK26" s="10" t="str">
        <f t="shared" si="14"/>
        <v>010</v>
      </c>
      <c r="BL26" s="10" t="str">
        <f t="shared" si="15"/>
        <v>???????</v>
      </c>
      <c r="BM26" s="10" t="str">
        <f t="shared" si="16"/>
        <v>DEFAULT</v>
      </c>
      <c r="BO26" s="10" t="b">
        <f t="shared" si="17"/>
        <v>1</v>
      </c>
      <c r="BP26" s="10" t="s">
        <v>253</v>
      </c>
      <c r="BR26" s="10" t="b">
        <v>1</v>
      </c>
      <c r="BT26" s="24" t="str">
        <f t="shared" si="18"/>
        <v>10</v>
      </c>
      <c r="BU26" s="24" t="str">
        <f t="shared" si="19"/>
        <v>0</v>
      </c>
    </row>
    <row r="27" spans="1:73" hidden="1" x14ac:dyDescent="0.25">
      <c r="A27" s="5" t="s">
        <v>197</v>
      </c>
      <c r="B27" s="25" t="s">
        <v>18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 t="s">
        <v>4</v>
      </c>
      <c r="O27" s="25"/>
      <c r="P27" s="25"/>
      <c r="Q27" s="25"/>
      <c r="R27" s="25"/>
      <c r="S27" s="25" t="s">
        <v>115</v>
      </c>
      <c r="T27" s="25"/>
      <c r="U27" s="25"/>
      <c r="V27" s="25" t="s">
        <v>178</v>
      </c>
      <c r="W27" s="25"/>
      <c r="X27" s="25"/>
      <c r="Y27" s="25"/>
      <c r="Z27" s="25"/>
      <c r="AA27" s="25" t="s">
        <v>111</v>
      </c>
      <c r="AB27" s="25"/>
      <c r="AC27" s="25"/>
      <c r="AD27" s="25"/>
      <c r="AE27" s="25"/>
      <c r="AF27" s="25"/>
      <c r="AG27" s="25"/>
      <c r="AH27" s="5" t="str">
        <f t="shared" si="20"/>
        <v>LD</v>
      </c>
      <c r="AI27" s="5" t="s">
        <v>194</v>
      </c>
      <c r="AJ27" s="5" t="s">
        <v>196</v>
      </c>
      <c r="AL27" s="10" t="b">
        <f t="shared" si="21"/>
        <v>0</v>
      </c>
      <c r="AM27" s="5" t="str">
        <f t="shared" si="22"/>
        <v>LD</v>
      </c>
      <c r="AN27" s="12" t="str">
        <f t="shared" si="23"/>
        <v>0000011</v>
      </c>
      <c r="AO27" s="12" t="s">
        <v>235</v>
      </c>
      <c r="AP27" s="5" t="str">
        <f t="shared" si="1"/>
        <v>I-type</v>
      </c>
      <c r="AQ27" s="9"/>
      <c r="AR27" s="10" t="b">
        <f t="shared" si="2"/>
        <v>0</v>
      </c>
      <c r="AS27" s="10" t="b">
        <f t="shared" si="3"/>
        <v>0</v>
      </c>
      <c r="AT27" s="10" t="b">
        <f t="shared" si="4"/>
        <v>0</v>
      </c>
      <c r="AU27" s="10" t="s">
        <v>257</v>
      </c>
      <c r="AW27" s="10" t="b">
        <f t="shared" si="5"/>
        <v>0</v>
      </c>
      <c r="AX27" s="22" t="b">
        <f t="shared" si="6"/>
        <v>1</v>
      </c>
      <c r="AY27" s="10" t="b">
        <f t="shared" si="7"/>
        <v>0</v>
      </c>
      <c r="AZ27" s="22" t="b">
        <f t="shared" si="24"/>
        <v>1</v>
      </c>
      <c r="BB27" s="22" t="b">
        <f t="shared" si="25"/>
        <v>1</v>
      </c>
      <c r="BC27" s="10" t="b">
        <f t="shared" si="8"/>
        <v>0</v>
      </c>
      <c r="BD27" s="10" t="str">
        <f t="shared" si="9"/>
        <v>rs1</v>
      </c>
      <c r="BE27" s="10" t="str">
        <f t="shared" si="10"/>
        <v>imm</v>
      </c>
      <c r="BF27" s="10" t="s">
        <v>247</v>
      </c>
      <c r="BH27" s="10" t="b">
        <f t="shared" si="11"/>
        <v>0</v>
      </c>
      <c r="BI27" s="10" t="b">
        <f t="shared" si="12"/>
        <v>0</v>
      </c>
      <c r="BJ27" s="10" t="b">
        <f t="shared" si="13"/>
        <v>0</v>
      </c>
      <c r="BK27" s="10" t="str">
        <f t="shared" si="14"/>
        <v>011</v>
      </c>
      <c r="BL27" s="10" t="str">
        <f t="shared" si="15"/>
        <v>???????</v>
      </c>
      <c r="BM27" s="10" t="str">
        <f t="shared" si="16"/>
        <v>DEFAULT</v>
      </c>
      <c r="BO27" s="10" t="b">
        <f t="shared" si="17"/>
        <v>1</v>
      </c>
      <c r="BP27" s="10" t="s">
        <v>253</v>
      </c>
      <c r="BR27" s="10" t="b">
        <v>1</v>
      </c>
      <c r="BT27" s="24" t="str">
        <f t="shared" si="18"/>
        <v>11</v>
      </c>
      <c r="BU27" s="24" t="str">
        <f t="shared" si="19"/>
        <v>0</v>
      </c>
    </row>
    <row r="28" spans="1:73" hidden="1" x14ac:dyDescent="0.25">
      <c r="A28" s="5" t="s">
        <v>40</v>
      </c>
      <c r="B28" s="25" t="s">
        <v>18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 t="s">
        <v>4</v>
      </c>
      <c r="O28" s="25"/>
      <c r="P28" s="25"/>
      <c r="Q28" s="25"/>
      <c r="R28" s="25"/>
      <c r="S28" s="25" t="s">
        <v>107</v>
      </c>
      <c r="T28" s="25"/>
      <c r="U28" s="25"/>
      <c r="V28" s="25" t="s">
        <v>97</v>
      </c>
      <c r="W28" s="25"/>
      <c r="X28" s="25"/>
      <c r="Y28" s="25"/>
      <c r="Z28" s="25"/>
      <c r="AA28" s="25" t="s">
        <v>111</v>
      </c>
      <c r="AB28" s="25"/>
      <c r="AC28" s="25"/>
      <c r="AD28" s="25"/>
      <c r="AE28" s="25"/>
      <c r="AF28" s="25"/>
      <c r="AG28" s="25"/>
      <c r="AH28" s="5" t="str">
        <f t="shared" si="20"/>
        <v>LBU</v>
      </c>
      <c r="AI28" s="5" t="str">
        <f t="shared" si="27"/>
        <v>I-type</v>
      </c>
      <c r="AJ28" s="5" t="s">
        <v>176</v>
      </c>
      <c r="AL28" s="10" t="b">
        <f t="shared" si="21"/>
        <v>0</v>
      </c>
      <c r="AM28" s="5" t="str">
        <f t="shared" si="22"/>
        <v>LBU</v>
      </c>
      <c r="AN28" s="12" t="str">
        <f t="shared" si="23"/>
        <v>0000011</v>
      </c>
      <c r="AO28" s="12" t="s">
        <v>235</v>
      </c>
      <c r="AP28" s="5" t="str">
        <f t="shared" si="1"/>
        <v>I-type</v>
      </c>
      <c r="AQ28" s="9"/>
      <c r="AR28" s="10" t="b">
        <f t="shared" si="2"/>
        <v>0</v>
      </c>
      <c r="AS28" s="10" t="b">
        <f t="shared" si="3"/>
        <v>0</v>
      </c>
      <c r="AT28" s="10" t="b">
        <f t="shared" si="4"/>
        <v>0</v>
      </c>
      <c r="AU28" s="10" t="s">
        <v>257</v>
      </c>
      <c r="AW28" s="10" t="b">
        <f t="shared" si="5"/>
        <v>0</v>
      </c>
      <c r="AX28" s="22" t="b">
        <f t="shared" si="6"/>
        <v>1</v>
      </c>
      <c r="AY28" s="10" t="b">
        <f t="shared" si="7"/>
        <v>0</v>
      </c>
      <c r="AZ28" s="22" t="b">
        <f t="shared" si="24"/>
        <v>1</v>
      </c>
      <c r="BB28" s="22" t="b">
        <f t="shared" si="25"/>
        <v>1</v>
      </c>
      <c r="BC28" s="10" t="b">
        <f t="shared" si="8"/>
        <v>0</v>
      </c>
      <c r="BD28" s="10" t="str">
        <f t="shared" si="9"/>
        <v>rs1</v>
      </c>
      <c r="BE28" s="10" t="str">
        <f t="shared" si="10"/>
        <v>imm</v>
      </c>
      <c r="BF28" s="10" t="s">
        <v>247</v>
      </c>
      <c r="BH28" s="10" t="b">
        <f t="shared" si="11"/>
        <v>0</v>
      </c>
      <c r="BI28" s="10" t="b">
        <f t="shared" si="12"/>
        <v>0</v>
      </c>
      <c r="BJ28" s="10" t="b">
        <f t="shared" si="13"/>
        <v>0</v>
      </c>
      <c r="BK28" s="10" t="str">
        <f t="shared" si="14"/>
        <v>100</v>
      </c>
      <c r="BL28" s="10" t="str">
        <f t="shared" si="15"/>
        <v>???????</v>
      </c>
      <c r="BM28" s="10" t="str">
        <f t="shared" si="16"/>
        <v>DEFAULT</v>
      </c>
      <c r="BO28" s="10" t="b">
        <f t="shared" si="17"/>
        <v>1</v>
      </c>
      <c r="BP28" s="10" t="s">
        <v>253</v>
      </c>
      <c r="BR28" s="10" t="b">
        <v>1</v>
      </c>
      <c r="BT28" s="24" t="str">
        <f t="shared" si="18"/>
        <v>00</v>
      </c>
      <c r="BU28" s="24" t="str">
        <f t="shared" si="19"/>
        <v>1</v>
      </c>
    </row>
    <row r="29" spans="1:73" hidden="1" x14ac:dyDescent="0.25">
      <c r="A29" s="5" t="s">
        <v>41</v>
      </c>
      <c r="B29" s="25" t="s">
        <v>18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 t="s">
        <v>4</v>
      </c>
      <c r="O29" s="25"/>
      <c r="P29" s="25"/>
      <c r="Q29" s="25"/>
      <c r="R29" s="25"/>
      <c r="S29" s="25" t="s">
        <v>108</v>
      </c>
      <c r="T29" s="25"/>
      <c r="U29" s="25"/>
      <c r="V29" s="25" t="s">
        <v>97</v>
      </c>
      <c r="W29" s="25"/>
      <c r="X29" s="25"/>
      <c r="Y29" s="25"/>
      <c r="Z29" s="25"/>
      <c r="AA29" s="25" t="s">
        <v>111</v>
      </c>
      <c r="AB29" s="25"/>
      <c r="AC29" s="25"/>
      <c r="AD29" s="25"/>
      <c r="AE29" s="25"/>
      <c r="AF29" s="25"/>
      <c r="AG29" s="25"/>
      <c r="AH29" s="5" t="str">
        <f t="shared" si="20"/>
        <v>LHU</v>
      </c>
      <c r="AI29" s="5" t="str">
        <f t="shared" si="27"/>
        <v>I-type</v>
      </c>
      <c r="AJ29" s="5" t="s">
        <v>176</v>
      </c>
      <c r="AL29" s="10" t="b">
        <f t="shared" si="21"/>
        <v>0</v>
      </c>
      <c r="AM29" s="5" t="str">
        <f t="shared" si="22"/>
        <v>LHU</v>
      </c>
      <c r="AN29" s="12" t="str">
        <f t="shared" si="23"/>
        <v>0000011</v>
      </c>
      <c r="AO29" s="12" t="s">
        <v>235</v>
      </c>
      <c r="AP29" s="5" t="str">
        <f t="shared" si="1"/>
        <v>I-type</v>
      </c>
      <c r="AQ29" s="9"/>
      <c r="AR29" s="10" t="b">
        <f t="shared" si="2"/>
        <v>0</v>
      </c>
      <c r="AS29" s="10" t="b">
        <f t="shared" si="3"/>
        <v>0</v>
      </c>
      <c r="AT29" s="10" t="b">
        <f t="shared" si="4"/>
        <v>0</v>
      </c>
      <c r="AU29" s="10" t="s">
        <v>257</v>
      </c>
      <c r="AW29" s="10" t="b">
        <f t="shared" si="5"/>
        <v>0</v>
      </c>
      <c r="AX29" s="22" t="b">
        <f t="shared" si="6"/>
        <v>1</v>
      </c>
      <c r="AY29" s="10" t="b">
        <f t="shared" si="7"/>
        <v>0</v>
      </c>
      <c r="AZ29" s="22" t="b">
        <f t="shared" si="24"/>
        <v>1</v>
      </c>
      <c r="BB29" s="22" t="b">
        <f t="shared" si="25"/>
        <v>1</v>
      </c>
      <c r="BC29" s="10" t="b">
        <f t="shared" si="8"/>
        <v>0</v>
      </c>
      <c r="BD29" s="10" t="str">
        <f t="shared" si="9"/>
        <v>rs1</v>
      </c>
      <c r="BE29" s="10" t="str">
        <f t="shared" si="10"/>
        <v>imm</v>
      </c>
      <c r="BF29" s="10" t="s">
        <v>247</v>
      </c>
      <c r="BH29" s="10" t="b">
        <f t="shared" si="11"/>
        <v>0</v>
      </c>
      <c r="BI29" s="10" t="b">
        <f t="shared" si="12"/>
        <v>0</v>
      </c>
      <c r="BJ29" s="10" t="b">
        <f t="shared" si="13"/>
        <v>0</v>
      </c>
      <c r="BK29" s="10" t="str">
        <f t="shared" si="14"/>
        <v>101</v>
      </c>
      <c r="BL29" s="10" t="str">
        <f t="shared" si="15"/>
        <v>???????</v>
      </c>
      <c r="BM29" s="10" t="str">
        <f t="shared" si="16"/>
        <v>DEFAULT</v>
      </c>
      <c r="BO29" s="10" t="b">
        <f t="shared" si="17"/>
        <v>1</v>
      </c>
      <c r="BP29" s="10" t="s">
        <v>253</v>
      </c>
      <c r="BR29" s="10" t="b">
        <v>1</v>
      </c>
      <c r="BT29" s="24" t="str">
        <f t="shared" si="18"/>
        <v>01</v>
      </c>
      <c r="BU29" s="24" t="str">
        <f t="shared" si="19"/>
        <v>1</v>
      </c>
    </row>
    <row r="30" spans="1:73" hidden="1" x14ac:dyDescent="0.25">
      <c r="A30" s="5" t="s">
        <v>192</v>
      </c>
      <c r="B30" s="25" t="s">
        <v>18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 t="s">
        <v>4</v>
      </c>
      <c r="O30" s="25"/>
      <c r="P30" s="25"/>
      <c r="Q30" s="25"/>
      <c r="R30" s="25"/>
      <c r="S30" s="25" t="s">
        <v>193</v>
      </c>
      <c r="T30" s="25"/>
      <c r="U30" s="25"/>
      <c r="V30" s="25" t="s">
        <v>179</v>
      </c>
      <c r="W30" s="25"/>
      <c r="X30" s="25"/>
      <c r="Y30" s="25"/>
      <c r="Z30" s="25"/>
      <c r="AA30" s="25" t="s">
        <v>111</v>
      </c>
      <c r="AB30" s="25"/>
      <c r="AC30" s="25"/>
      <c r="AD30" s="25"/>
      <c r="AE30" s="25"/>
      <c r="AF30" s="25"/>
      <c r="AG30" s="25"/>
      <c r="AH30" s="5" t="str">
        <f t="shared" si="20"/>
        <v>LWU</v>
      </c>
      <c r="AI30" s="5" t="s">
        <v>194</v>
      </c>
      <c r="AJ30" s="5" t="s">
        <v>196</v>
      </c>
      <c r="AL30" s="10" t="b">
        <f t="shared" si="21"/>
        <v>0</v>
      </c>
      <c r="AM30" s="5" t="str">
        <f t="shared" si="22"/>
        <v>LWU</v>
      </c>
      <c r="AN30" s="12" t="str">
        <f t="shared" si="23"/>
        <v>0000011</v>
      </c>
      <c r="AO30" s="12" t="s">
        <v>235</v>
      </c>
      <c r="AP30" s="5" t="str">
        <f t="shared" si="1"/>
        <v>I-type</v>
      </c>
      <c r="AQ30" s="9"/>
      <c r="AR30" s="10" t="b">
        <f t="shared" si="2"/>
        <v>0</v>
      </c>
      <c r="AS30" s="10" t="b">
        <f t="shared" si="3"/>
        <v>0</v>
      </c>
      <c r="AT30" s="10" t="b">
        <f t="shared" si="4"/>
        <v>0</v>
      </c>
      <c r="AU30" s="10" t="s">
        <v>257</v>
      </c>
      <c r="AW30" s="10" t="b">
        <f t="shared" si="5"/>
        <v>0</v>
      </c>
      <c r="AX30" s="22" t="b">
        <f t="shared" si="6"/>
        <v>1</v>
      </c>
      <c r="AY30" s="10" t="b">
        <f t="shared" si="7"/>
        <v>0</v>
      </c>
      <c r="AZ30" s="22" t="b">
        <f t="shared" si="24"/>
        <v>1</v>
      </c>
      <c r="BB30" s="22" t="b">
        <f t="shared" si="25"/>
        <v>1</v>
      </c>
      <c r="BC30" s="10" t="b">
        <f t="shared" si="8"/>
        <v>0</v>
      </c>
      <c r="BD30" s="10" t="str">
        <f t="shared" si="9"/>
        <v>rs1</v>
      </c>
      <c r="BE30" s="10" t="str">
        <f t="shared" si="10"/>
        <v>imm</v>
      </c>
      <c r="BF30" s="10" t="s">
        <v>247</v>
      </c>
      <c r="BH30" s="10" t="b">
        <f t="shared" si="11"/>
        <v>0</v>
      </c>
      <c r="BI30" s="10" t="b">
        <f t="shared" si="12"/>
        <v>0</v>
      </c>
      <c r="BJ30" s="10" t="b">
        <f t="shared" si="13"/>
        <v>0</v>
      </c>
      <c r="BK30" s="10" t="str">
        <f t="shared" si="14"/>
        <v>110</v>
      </c>
      <c r="BL30" s="10" t="str">
        <f t="shared" si="15"/>
        <v>???????</v>
      </c>
      <c r="BM30" s="10" t="str">
        <f t="shared" si="16"/>
        <v>DEFAULT</v>
      </c>
      <c r="BO30" s="10" t="b">
        <f t="shared" si="17"/>
        <v>1</v>
      </c>
      <c r="BP30" s="10" t="s">
        <v>253</v>
      </c>
      <c r="BR30" s="10" t="b">
        <v>1</v>
      </c>
      <c r="BT30" s="24" t="str">
        <f t="shared" si="18"/>
        <v>10</v>
      </c>
      <c r="BU30" s="24" t="str">
        <f t="shared" si="19"/>
        <v>1</v>
      </c>
    </row>
    <row r="31" spans="1:73" x14ac:dyDescent="0.25">
      <c r="A31" s="5" t="s">
        <v>42</v>
      </c>
      <c r="B31" s="25" t="s">
        <v>20</v>
      </c>
      <c r="C31" s="25"/>
      <c r="D31" s="25"/>
      <c r="E31" s="25"/>
      <c r="F31" s="25"/>
      <c r="G31" s="25"/>
      <c r="H31" s="25"/>
      <c r="I31" s="25" t="s">
        <v>6</v>
      </c>
      <c r="J31" s="25"/>
      <c r="K31" s="25"/>
      <c r="L31" s="25"/>
      <c r="M31" s="25"/>
      <c r="N31" s="25" t="s">
        <v>4</v>
      </c>
      <c r="O31" s="25"/>
      <c r="P31" s="25"/>
      <c r="Q31" s="25"/>
      <c r="R31" s="25"/>
      <c r="S31" s="25" t="s">
        <v>103</v>
      </c>
      <c r="T31" s="25"/>
      <c r="U31" s="25"/>
      <c r="V31" s="25" t="s">
        <v>99</v>
      </c>
      <c r="W31" s="25"/>
      <c r="X31" s="25"/>
      <c r="Y31" s="25"/>
      <c r="Z31" s="25"/>
      <c r="AA31" s="25" t="s">
        <v>226</v>
      </c>
      <c r="AB31" s="25"/>
      <c r="AC31" s="25"/>
      <c r="AD31" s="25"/>
      <c r="AE31" s="25"/>
      <c r="AF31" s="25"/>
      <c r="AG31" s="25"/>
      <c r="AH31" s="5" t="str">
        <f t="shared" si="20"/>
        <v>SB</v>
      </c>
      <c r="AI31" s="5" t="str">
        <f>AH$7</f>
        <v>S-type</v>
      </c>
      <c r="AJ31" s="5" t="s">
        <v>176</v>
      </c>
      <c r="AL31" s="10" t="b">
        <f t="shared" si="21"/>
        <v>1</v>
      </c>
      <c r="AM31" s="5" t="str">
        <f t="shared" si="22"/>
        <v>SB</v>
      </c>
      <c r="AN31" s="16" t="str">
        <f t="shared" si="23"/>
        <v>0100011</v>
      </c>
      <c r="AO31" s="16" t="s">
        <v>236</v>
      </c>
      <c r="AP31" s="5" t="str">
        <f t="shared" si="1"/>
        <v>S-type</v>
      </c>
      <c r="AQ31" s="9"/>
      <c r="AR31" s="10" t="b">
        <f t="shared" si="2"/>
        <v>0</v>
      </c>
      <c r="AS31" s="10" t="b">
        <f t="shared" si="3"/>
        <v>0</v>
      </c>
      <c r="AT31" s="10" t="b">
        <f t="shared" si="4"/>
        <v>0</v>
      </c>
      <c r="AU31" s="10" t="s">
        <v>257</v>
      </c>
      <c r="AW31" s="10" t="b">
        <f t="shared" si="5"/>
        <v>0</v>
      </c>
      <c r="AX31" s="10" t="b">
        <f t="shared" si="6"/>
        <v>0</v>
      </c>
      <c r="AY31" s="22" t="b">
        <f t="shared" si="7"/>
        <v>1</v>
      </c>
      <c r="AZ31" s="22" t="b">
        <f t="shared" si="24"/>
        <v>1</v>
      </c>
      <c r="BB31" s="22" t="b">
        <f t="shared" si="25"/>
        <v>1</v>
      </c>
      <c r="BC31" s="10" t="b">
        <f t="shared" si="8"/>
        <v>0</v>
      </c>
      <c r="BD31" s="10" t="str">
        <f t="shared" si="9"/>
        <v>rs1</v>
      </c>
      <c r="BE31" s="10" t="str">
        <f t="shared" si="10"/>
        <v>imm</v>
      </c>
      <c r="BF31" s="10" t="s">
        <v>247</v>
      </c>
      <c r="BH31" s="10" t="b">
        <f t="shared" si="11"/>
        <v>0</v>
      </c>
      <c r="BI31" s="10" t="b">
        <f t="shared" si="12"/>
        <v>0</v>
      </c>
      <c r="BJ31" s="10" t="b">
        <f t="shared" si="13"/>
        <v>0</v>
      </c>
      <c r="BK31" s="10" t="str">
        <f t="shared" si="14"/>
        <v>000</v>
      </c>
      <c r="BL31" s="10" t="str">
        <f t="shared" si="15"/>
        <v>???????</v>
      </c>
      <c r="BM31" s="10" t="str">
        <f t="shared" si="16"/>
        <v>DEFAULT</v>
      </c>
      <c r="BO31" s="23" t="b">
        <f t="shared" si="17"/>
        <v>0</v>
      </c>
      <c r="BP31" s="10" t="s">
        <v>254</v>
      </c>
      <c r="BR31" s="10" t="b">
        <v>1</v>
      </c>
      <c r="BT31" s="24" t="str">
        <f t="shared" si="18"/>
        <v>00</v>
      </c>
      <c r="BU31" s="24" t="str">
        <f t="shared" si="19"/>
        <v>0</v>
      </c>
    </row>
    <row r="32" spans="1:73" hidden="1" x14ac:dyDescent="0.25">
      <c r="A32" s="5" t="s">
        <v>43</v>
      </c>
      <c r="B32" s="25" t="s">
        <v>20</v>
      </c>
      <c r="C32" s="25"/>
      <c r="D32" s="25"/>
      <c r="E32" s="25"/>
      <c r="F32" s="25"/>
      <c r="G32" s="25"/>
      <c r="H32" s="25"/>
      <c r="I32" s="25" t="s">
        <v>6</v>
      </c>
      <c r="J32" s="25"/>
      <c r="K32" s="25"/>
      <c r="L32" s="25"/>
      <c r="M32" s="25"/>
      <c r="N32" s="25" t="s">
        <v>4</v>
      </c>
      <c r="O32" s="25"/>
      <c r="P32" s="25"/>
      <c r="Q32" s="25"/>
      <c r="R32" s="25"/>
      <c r="S32" s="25" t="s">
        <v>106</v>
      </c>
      <c r="T32" s="25"/>
      <c r="U32" s="25"/>
      <c r="V32" s="25" t="s">
        <v>99</v>
      </c>
      <c r="W32" s="25"/>
      <c r="X32" s="25"/>
      <c r="Y32" s="25"/>
      <c r="Z32" s="25"/>
      <c r="AA32" s="25" t="s">
        <v>113</v>
      </c>
      <c r="AB32" s="25"/>
      <c r="AC32" s="25"/>
      <c r="AD32" s="25"/>
      <c r="AE32" s="25"/>
      <c r="AF32" s="25"/>
      <c r="AG32" s="25"/>
      <c r="AH32" s="5" t="str">
        <f t="shared" si="20"/>
        <v>SH</v>
      </c>
      <c r="AI32" s="5" t="str">
        <f t="shared" ref="AI32:AI33" si="28">AH$7</f>
        <v>S-type</v>
      </c>
      <c r="AJ32" s="5" t="s">
        <v>176</v>
      </c>
      <c r="AL32" s="10" t="b">
        <f t="shared" si="21"/>
        <v>0</v>
      </c>
      <c r="AM32" s="5" t="str">
        <f t="shared" si="22"/>
        <v>SH</v>
      </c>
      <c r="AN32" s="16" t="str">
        <f t="shared" si="23"/>
        <v>0100011</v>
      </c>
      <c r="AO32" s="16" t="s">
        <v>236</v>
      </c>
      <c r="AP32" s="5" t="str">
        <f t="shared" si="1"/>
        <v>S-type</v>
      </c>
      <c r="AQ32" s="9"/>
      <c r="AR32" s="10" t="b">
        <f t="shared" si="2"/>
        <v>0</v>
      </c>
      <c r="AS32" s="10" t="b">
        <f t="shared" si="3"/>
        <v>0</v>
      </c>
      <c r="AT32" s="10" t="b">
        <f t="shared" si="4"/>
        <v>0</v>
      </c>
      <c r="AU32" s="10" t="s">
        <v>257</v>
      </c>
      <c r="AW32" s="10" t="b">
        <f t="shared" si="5"/>
        <v>0</v>
      </c>
      <c r="AX32" s="10" t="b">
        <f t="shared" si="6"/>
        <v>0</v>
      </c>
      <c r="AY32" s="22" t="b">
        <f t="shared" si="7"/>
        <v>1</v>
      </c>
      <c r="AZ32" s="22" t="b">
        <f t="shared" si="24"/>
        <v>1</v>
      </c>
      <c r="BB32" s="22" t="b">
        <f t="shared" si="25"/>
        <v>1</v>
      </c>
      <c r="BC32" s="10" t="b">
        <f t="shared" si="8"/>
        <v>0</v>
      </c>
      <c r="BD32" s="10" t="str">
        <f t="shared" si="9"/>
        <v>rs1</v>
      </c>
      <c r="BE32" s="10" t="str">
        <f t="shared" si="10"/>
        <v>imm</v>
      </c>
      <c r="BF32" s="10" t="s">
        <v>247</v>
      </c>
      <c r="BH32" s="10" t="b">
        <f t="shared" si="11"/>
        <v>0</v>
      </c>
      <c r="BI32" s="10" t="b">
        <f t="shared" si="12"/>
        <v>0</v>
      </c>
      <c r="BJ32" s="10" t="b">
        <f t="shared" si="13"/>
        <v>0</v>
      </c>
      <c r="BK32" s="10" t="str">
        <f t="shared" si="14"/>
        <v>001</v>
      </c>
      <c r="BL32" s="10" t="str">
        <f t="shared" si="15"/>
        <v>???????</v>
      </c>
      <c r="BM32" s="10" t="str">
        <f t="shared" si="16"/>
        <v>DEFAULT</v>
      </c>
      <c r="BO32" s="23" t="b">
        <f t="shared" si="17"/>
        <v>0</v>
      </c>
      <c r="BP32" s="10" t="s">
        <v>254</v>
      </c>
      <c r="BR32" s="10" t="b">
        <v>1</v>
      </c>
      <c r="BT32" s="24" t="str">
        <f t="shared" si="18"/>
        <v>01</v>
      </c>
      <c r="BU32" s="24" t="str">
        <f t="shared" si="19"/>
        <v>0</v>
      </c>
    </row>
    <row r="33" spans="1:73" hidden="1" x14ac:dyDescent="0.25">
      <c r="A33" s="5" t="s">
        <v>44</v>
      </c>
      <c r="B33" s="25" t="s">
        <v>20</v>
      </c>
      <c r="C33" s="25"/>
      <c r="D33" s="25"/>
      <c r="E33" s="25"/>
      <c r="F33" s="25"/>
      <c r="G33" s="25"/>
      <c r="H33" s="25"/>
      <c r="I33" s="25" t="s">
        <v>6</v>
      </c>
      <c r="J33" s="25"/>
      <c r="K33" s="25"/>
      <c r="L33" s="25"/>
      <c r="M33" s="25"/>
      <c r="N33" s="25" t="s">
        <v>4</v>
      </c>
      <c r="O33" s="25"/>
      <c r="P33" s="25"/>
      <c r="Q33" s="25"/>
      <c r="R33" s="25"/>
      <c r="S33" s="25" t="s">
        <v>112</v>
      </c>
      <c r="T33" s="25"/>
      <c r="U33" s="25"/>
      <c r="V33" s="25" t="s">
        <v>99</v>
      </c>
      <c r="W33" s="25"/>
      <c r="X33" s="25"/>
      <c r="Y33" s="25"/>
      <c r="Z33" s="25"/>
      <c r="AA33" s="25" t="s">
        <v>113</v>
      </c>
      <c r="AB33" s="25"/>
      <c r="AC33" s="25"/>
      <c r="AD33" s="25"/>
      <c r="AE33" s="25"/>
      <c r="AF33" s="25"/>
      <c r="AG33" s="25"/>
      <c r="AH33" s="5" t="str">
        <f t="shared" si="20"/>
        <v>SW</v>
      </c>
      <c r="AI33" s="5" t="str">
        <f t="shared" si="28"/>
        <v>S-type</v>
      </c>
      <c r="AJ33" s="5" t="s">
        <v>176</v>
      </c>
      <c r="AL33" s="10" t="b">
        <f t="shared" si="21"/>
        <v>0</v>
      </c>
      <c r="AM33" s="5" t="str">
        <f t="shared" si="22"/>
        <v>SW</v>
      </c>
      <c r="AN33" s="16" t="str">
        <f t="shared" si="23"/>
        <v>0100011</v>
      </c>
      <c r="AO33" s="16" t="s">
        <v>236</v>
      </c>
      <c r="AP33" s="5" t="str">
        <f t="shared" si="1"/>
        <v>S-type</v>
      </c>
      <c r="AQ33" s="9"/>
      <c r="AR33" s="10" t="b">
        <f t="shared" si="2"/>
        <v>0</v>
      </c>
      <c r="AS33" s="10" t="b">
        <f t="shared" si="3"/>
        <v>0</v>
      </c>
      <c r="AT33" s="10" t="b">
        <f t="shared" si="4"/>
        <v>0</v>
      </c>
      <c r="AU33" s="10" t="s">
        <v>257</v>
      </c>
      <c r="AW33" s="10" t="b">
        <f t="shared" si="5"/>
        <v>0</v>
      </c>
      <c r="AX33" s="10" t="b">
        <f t="shared" si="6"/>
        <v>0</v>
      </c>
      <c r="AY33" s="22" t="b">
        <f t="shared" si="7"/>
        <v>1</v>
      </c>
      <c r="AZ33" s="22" t="b">
        <f t="shared" si="24"/>
        <v>1</v>
      </c>
      <c r="BB33" s="22" t="b">
        <f t="shared" si="25"/>
        <v>1</v>
      </c>
      <c r="BC33" s="10" t="b">
        <f t="shared" si="8"/>
        <v>0</v>
      </c>
      <c r="BD33" s="10" t="str">
        <f t="shared" si="9"/>
        <v>rs1</v>
      </c>
      <c r="BE33" s="10" t="str">
        <f t="shared" si="10"/>
        <v>imm</v>
      </c>
      <c r="BF33" s="10" t="s">
        <v>247</v>
      </c>
      <c r="BH33" s="10" t="b">
        <f t="shared" si="11"/>
        <v>0</v>
      </c>
      <c r="BI33" s="10" t="b">
        <f t="shared" si="12"/>
        <v>0</v>
      </c>
      <c r="BJ33" s="10" t="b">
        <f t="shared" si="13"/>
        <v>0</v>
      </c>
      <c r="BK33" s="10" t="str">
        <f t="shared" si="14"/>
        <v>010</v>
      </c>
      <c r="BL33" s="10" t="str">
        <f t="shared" si="15"/>
        <v>???????</v>
      </c>
      <c r="BM33" s="10" t="str">
        <f t="shared" si="16"/>
        <v>DEFAULT</v>
      </c>
      <c r="BO33" s="23" t="b">
        <f t="shared" si="17"/>
        <v>0</v>
      </c>
      <c r="BP33" s="10" t="s">
        <v>254</v>
      </c>
      <c r="BR33" s="10" t="b">
        <v>1</v>
      </c>
      <c r="BT33" s="24" t="str">
        <f t="shared" si="18"/>
        <v>10</v>
      </c>
      <c r="BU33" s="24" t="str">
        <f t="shared" si="19"/>
        <v>0</v>
      </c>
    </row>
    <row r="34" spans="1:73" hidden="1" x14ac:dyDescent="0.25">
      <c r="A34" s="5" t="s">
        <v>198</v>
      </c>
      <c r="B34" s="25" t="s">
        <v>20</v>
      </c>
      <c r="C34" s="25"/>
      <c r="D34" s="25"/>
      <c r="E34" s="25"/>
      <c r="F34" s="25"/>
      <c r="G34" s="25"/>
      <c r="H34" s="25"/>
      <c r="I34" s="25" t="s">
        <v>6</v>
      </c>
      <c r="J34" s="25"/>
      <c r="K34" s="25"/>
      <c r="L34" s="25"/>
      <c r="M34" s="25"/>
      <c r="N34" s="25" t="s">
        <v>4</v>
      </c>
      <c r="O34" s="25"/>
      <c r="P34" s="25"/>
      <c r="Q34" s="25"/>
      <c r="R34" s="25"/>
      <c r="S34" s="25" t="s">
        <v>115</v>
      </c>
      <c r="T34" s="25"/>
      <c r="U34" s="25"/>
      <c r="V34" s="25" t="s">
        <v>180</v>
      </c>
      <c r="W34" s="25"/>
      <c r="X34" s="25"/>
      <c r="Y34" s="25"/>
      <c r="Z34" s="25"/>
      <c r="AA34" s="25" t="s">
        <v>113</v>
      </c>
      <c r="AB34" s="25"/>
      <c r="AC34" s="25"/>
      <c r="AD34" s="25"/>
      <c r="AE34" s="25"/>
      <c r="AF34" s="25"/>
      <c r="AG34" s="25"/>
      <c r="AH34" s="5" t="str">
        <f t="shared" si="20"/>
        <v>SD</v>
      </c>
      <c r="AI34" s="5" t="s">
        <v>199</v>
      </c>
      <c r="AJ34" s="5" t="s">
        <v>196</v>
      </c>
      <c r="AL34" s="10" t="b">
        <f t="shared" si="21"/>
        <v>0</v>
      </c>
      <c r="AM34" s="5" t="str">
        <f t="shared" si="22"/>
        <v>SD</v>
      </c>
      <c r="AN34" s="16" t="str">
        <f t="shared" si="23"/>
        <v>0100011</v>
      </c>
      <c r="AO34" s="16" t="s">
        <v>236</v>
      </c>
      <c r="AP34" s="5" t="str">
        <f t="shared" si="1"/>
        <v>S-type</v>
      </c>
      <c r="AQ34" s="9"/>
      <c r="AR34" s="10" t="b">
        <f t="shared" si="2"/>
        <v>0</v>
      </c>
      <c r="AS34" s="10" t="b">
        <f t="shared" si="3"/>
        <v>0</v>
      </c>
      <c r="AT34" s="10" t="b">
        <f t="shared" si="4"/>
        <v>0</v>
      </c>
      <c r="AU34" s="10" t="s">
        <v>257</v>
      </c>
      <c r="AW34" s="10" t="b">
        <f t="shared" si="5"/>
        <v>0</v>
      </c>
      <c r="AX34" s="10" t="b">
        <f t="shared" si="6"/>
        <v>0</v>
      </c>
      <c r="AY34" s="22" t="b">
        <f t="shared" si="7"/>
        <v>1</v>
      </c>
      <c r="AZ34" s="22" t="b">
        <f t="shared" si="24"/>
        <v>1</v>
      </c>
      <c r="BB34" s="22" t="b">
        <f t="shared" si="25"/>
        <v>1</v>
      </c>
      <c r="BC34" s="10" t="b">
        <f t="shared" si="8"/>
        <v>0</v>
      </c>
      <c r="BD34" s="10" t="str">
        <f t="shared" si="9"/>
        <v>rs1</v>
      </c>
      <c r="BE34" s="10" t="str">
        <f t="shared" si="10"/>
        <v>imm</v>
      </c>
      <c r="BF34" s="10" t="s">
        <v>247</v>
      </c>
      <c r="BH34" s="10" t="b">
        <f t="shared" si="11"/>
        <v>0</v>
      </c>
      <c r="BI34" s="10" t="b">
        <f t="shared" si="12"/>
        <v>0</v>
      </c>
      <c r="BJ34" s="10" t="b">
        <f t="shared" si="13"/>
        <v>0</v>
      </c>
      <c r="BK34" s="10" t="str">
        <f t="shared" si="14"/>
        <v>011</v>
      </c>
      <c r="BL34" s="10" t="str">
        <f t="shared" si="15"/>
        <v>???????</v>
      </c>
      <c r="BM34" s="10" t="str">
        <f t="shared" si="16"/>
        <v>DEFAULT</v>
      </c>
      <c r="BO34" s="23" t="b">
        <f t="shared" si="17"/>
        <v>0</v>
      </c>
      <c r="BP34" s="10" t="s">
        <v>254</v>
      </c>
      <c r="BR34" s="10" t="b">
        <v>1</v>
      </c>
      <c r="BT34" s="24" t="str">
        <f t="shared" si="18"/>
        <v>11</v>
      </c>
      <c r="BU34" s="24" t="str">
        <f t="shared" si="19"/>
        <v>0</v>
      </c>
    </row>
    <row r="35" spans="1:73" x14ac:dyDescent="0.25">
      <c r="A35" s="5" t="s">
        <v>45</v>
      </c>
      <c r="B35" s="25" t="s">
        <v>18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 t="s">
        <v>4</v>
      </c>
      <c r="O35" s="25"/>
      <c r="P35" s="25"/>
      <c r="Q35" s="25"/>
      <c r="R35" s="25"/>
      <c r="S35" s="25" t="s">
        <v>103</v>
      </c>
      <c r="T35" s="25"/>
      <c r="U35" s="25"/>
      <c r="V35" s="25" t="s">
        <v>97</v>
      </c>
      <c r="W35" s="25"/>
      <c r="X35" s="25"/>
      <c r="Y35" s="25"/>
      <c r="Z35" s="25"/>
      <c r="AA35" s="25" t="s">
        <v>114</v>
      </c>
      <c r="AB35" s="25"/>
      <c r="AC35" s="25"/>
      <c r="AD35" s="25"/>
      <c r="AE35" s="25"/>
      <c r="AF35" s="25"/>
      <c r="AG35" s="25"/>
      <c r="AH35" s="5" t="str">
        <f t="shared" si="20"/>
        <v>ADDI</v>
      </c>
      <c r="AI35" s="5" t="str">
        <f>AH$6</f>
        <v>I-type</v>
      </c>
      <c r="AJ35" s="5" t="s">
        <v>176</v>
      </c>
      <c r="AL35" s="10" t="b">
        <f t="shared" si="21"/>
        <v>1</v>
      </c>
      <c r="AM35" s="5" t="str">
        <f t="shared" si="22"/>
        <v>ADDI</v>
      </c>
      <c r="AN35" s="17" t="str">
        <f t="shared" si="23"/>
        <v>0010011</v>
      </c>
      <c r="AO35" s="14" t="s">
        <v>237</v>
      </c>
      <c r="AP35" s="5" t="str">
        <f t="shared" si="1"/>
        <v>I-type</v>
      </c>
      <c r="AQ35" s="9"/>
      <c r="AR35" s="10" t="b">
        <f t="shared" si="2"/>
        <v>0</v>
      </c>
      <c r="AS35" s="10" t="b">
        <f t="shared" si="3"/>
        <v>0</v>
      </c>
      <c r="AT35" s="10" t="b">
        <f t="shared" si="4"/>
        <v>0</v>
      </c>
      <c r="AU35" s="10" t="s">
        <v>257</v>
      </c>
      <c r="AW35" s="10" t="b">
        <f t="shared" si="5"/>
        <v>0</v>
      </c>
      <c r="AX35" s="10" t="b">
        <f t="shared" si="6"/>
        <v>0</v>
      </c>
      <c r="AY35" s="10" t="b">
        <f t="shared" si="7"/>
        <v>0</v>
      </c>
      <c r="AZ35" s="10" t="b">
        <f t="shared" si="24"/>
        <v>0</v>
      </c>
      <c r="BB35" s="22" t="b">
        <f t="shared" si="25"/>
        <v>1</v>
      </c>
      <c r="BC35" s="10" t="b">
        <f t="shared" si="8"/>
        <v>0</v>
      </c>
      <c r="BD35" s="10" t="str">
        <f t="shared" si="9"/>
        <v>rs1</v>
      </c>
      <c r="BE35" s="10" t="str">
        <f t="shared" si="10"/>
        <v>imm</v>
      </c>
      <c r="BF35" s="10" t="s">
        <v>247</v>
      </c>
      <c r="BH35" s="22" t="b">
        <f t="shared" si="11"/>
        <v>1</v>
      </c>
      <c r="BI35" s="10" t="b">
        <f t="shared" si="12"/>
        <v>0</v>
      </c>
      <c r="BJ35" s="10" t="b">
        <f t="shared" si="13"/>
        <v>0</v>
      </c>
      <c r="BK35" s="10" t="str">
        <f t="shared" si="14"/>
        <v>000</v>
      </c>
      <c r="BL35" s="10" t="str">
        <f t="shared" si="15"/>
        <v>???????</v>
      </c>
      <c r="BM35" s="10" t="str">
        <f>BM48</f>
        <v>000000</v>
      </c>
      <c r="BO35" s="10" t="b">
        <f t="shared" si="17"/>
        <v>1</v>
      </c>
      <c r="BP35" s="10" t="s">
        <v>251</v>
      </c>
      <c r="BR35" s="10" t="b">
        <v>1</v>
      </c>
      <c r="BT35" s="10" t="str">
        <f t="shared" si="18"/>
        <v>??</v>
      </c>
      <c r="BU35" s="10" t="str">
        <f t="shared" si="19"/>
        <v>?</v>
      </c>
    </row>
    <row r="36" spans="1:73" hidden="1" x14ac:dyDescent="0.25">
      <c r="A36" s="5" t="s">
        <v>46</v>
      </c>
      <c r="B36" s="25" t="s">
        <v>18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 t="s">
        <v>4</v>
      </c>
      <c r="O36" s="25"/>
      <c r="P36" s="25"/>
      <c r="Q36" s="25"/>
      <c r="R36" s="25"/>
      <c r="S36" s="25" t="s">
        <v>112</v>
      </c>
      <c r="T36" s="25"/>
      <c r="U36" s="25"/>
      <c r="V36" s="25" t="s">
        <v>97</v>
      </c>
      <c r="W36" s="25"/>
      <c r="X36" s="25"/>
      <c r="Y36" s="25"/>
      <c r="Z36" s="25"/>
      <c r="AA36" s="25" t="s">
        <v>114</v>
      </c>
      <c r="AB36" s="25"/>
      <c r="AC36" s="25"/>
      <c r="AD36" s="25"/>
      <c r="AE36" s="25"/>
      <c r="AF36" s="25"/>
      <c r="AG36" s="25"/>
      <c r="AH36" s="5" t="str">
        <f t="shared" si="20"/>
        <v>SLTI</v>
      </c>
      <c r="AI36" s="5" t="str">
        <f t="shared" ref="AI36:AI47" si="29">AH$6</f>
        <v>I-type</v>
      </c>
      <c r="AJ36" s="5" t="s">
        <v>176</v>
      </c>
      <c r="AL36" s="10" t="b">
        <f t="shared" si="21"/>
        <v>0</v>
      </c>
      <c r="AM36" s="5" t="str">
        <f t="shared" si="22"/>
        <v>SLTI</v>
      </c>
      <c r="AN36" s="17" t="str">
        <f t="shared" si="23"/>
        <v>0010011</v>
      </c>
      <c r="AO36" s="14" t="s">
        <v>237</v>
      </c>
      <c r="AP36" s="5" t="str">
        <f t="shared" si="1"/>
        <v>I-type</v>
      </c>
      <c r="AQ36" s="9"/>
      <c r="AR36" s="10" t="b">
        <f t="shared" si="2"/>
        <v>0</v>
      </c>
      <c r="AS36" s="10" t="b">
        <f t="shared" si="3"/>
        <v>0</v>
      </c>
      <c r="AT36" s="10" t="b">
        <f t="shared" si="4"/>
        <v>0</v>
      </c>
      <c r="AU36" s="10" t="s">
        <v>257</v>
      </c>
      <c r="AW36" s="10" t="b">
        <f t="shared" si="5"/>
        <v>0</v>
      </c>
      <c r="AX36" s="10" t="b">
        <f t="shared" si="6"/>
        <v>0</v>
      </c>
      <c r="AY36" s="10" t="b">
        <f t="shared" si="7"/>
        <v>0</v>
      </c>
      <c r="AZ36" s="10" t="b">
        <f t="shared" si="24"/>
        <v>0</v>
      </c>
      <c r="BB36" s="22" t="b">
        <f t="shared" si="25"/>
        <v>1</v>
      </c>
      <c r="BC36" s="10" t="b">
        <f t="shared" si="8"/>
        <v>0</v>
      </c>
      <c r="BD36" s="10" t="str">
        <f t="shared" si="9"/>
        <v>rs1</v>
      </c>
      <c r="BE36" s="10" t="str">
        <f t="shared" si="10"/>
        <v>imm</v>
      </c>
      <c r="BF36" s="10" t="s">
        <v>247</v>
      </c>
      <c r="BH36" s="22" t="b">
        <f t="shared" si="11"/>
        <v>1</v>
      </c>
      <c r="BI36" s="10" t="b">
        <f t="shared" si="12"/>
        <v>0</v>
      </c>
      <c r="BJ36" s="10" t="b">
        <f t="shared" si="13"/>
        <v>0</v>
      </c>
      <c r="BK36" s="10" t="str">
        <f t="shared" si="14"/>
        <v>010</v>
      </c>
      <c r="BL36" s="10" t="str">
        <f t="shared" si="15"/>
        <v>???????</v>
      </c>
      <c r="BM36" s="10" t="str">
        <f>BM51</f>
        <v>010000</v>
      </c>
      <c r="BO36" s="10" t="b">
        <f t="shared" si="17"/>
        <v>1</v>
      </c>
      <c r="BP36" s="10" t="s">
        <v>251</v>
      </c>
      <c r="BR36" s="10" t="b">
        <v>1</v>
      </c>
      <c r="BT36" s="10" t="str">
        <f t="shared" si="18"/>
        <v>??</v>
      </c>
      <c r="BU36" s="10" t="str">
        <f t="shared" si="19"/>
        <v>?</v>
      </c>
    </row>
    <row r="37" spans="1:73" hidden="1" x14ac:dyDescent="0.25">
      <c r="A37" s="5" t="s">
        <v>47</v>
      </c>
      <c r="B37" s="25" t="s">
        <v>18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 t="s">
        <v>4</v>
      </c>
      <c r="O37" s="25"/>
      <c r="P37" s="25"/>
      <c r="Q37" s="25"/>
      <c r="R37" s="25"/>
      <c r="S37" s="25" t="s">
        <v>115</v>
      </c>
      <c r="T37" s="25"/>
      <c r="U37" s="25"/>
      <c r="V37" s="25" t="s">
        <v>97</v>
      </c>
      <c r="W37" s="25"/>
      <c r="X37" s="25"/>
      <c r="Y37" s="25"/>
      <c r="Z37" s="25"/>
      <c r="AA37" s="25" t="s">
        <v>114</v>
      </c>
      <c r="AB37" s="25"/>
      <c r="AC37" s="25"/>
      <c r="AD37" s="25"/>
      <c r="AE37" s="25"/>
      <c r="AF37" s="25"/>
      <c r="AG37" s="25"/>
      <c r="AH37" s="5" t="str">
        <f t="shared" si="20"/>
        <v>SLTIU</v>
      </c>
      <c r="AI37" s="5" t="str">
        <f t="shared" si="29"/>
        <v>I-type</v>
      </c>
      <c r="AJ37" s="5" t="s">
        <v>176</v>
      </c>
      <c r="AL37" s="10" t="b">
        <f t="shared" si="21"/>
        <v>0</v>
      </c>
      <c r="AM37" s="5" t="str">
        <f t="shared" si="22"/>
        <v>SLTIU</v>
      </c>
      <c r="AN37" s="17" t="str">
        <f t="shared" si="23"/>
        <v>0010011</v>
      </c>
      <c r="AO37" s="14" t="s">
        <v>237</v>
      </c>
      <c r="AP37" s="5" t="str">
        <f t="shared" si="1"/>
        <v>I-type</v>
      </c>
      <c r="AQ37" s="9"/>
      <c r="AR37" s="10" t="b">
        <f t="shared" si="2"/>
        <v>0</v>
      </c>
      <c r="AS37" s="10" t="b">
        <f t="shared" si="3"/>
        <v>0</v>
      </c>
      <c r="AT37" s="10" t="b">
        <f t="shared" si="4"/>
        <v>0</v>
      </c>
      <c r="AU37" s="10" t="s">
        <v>257</v>
      </c>
      <c r="AW37" s="10" t="b">
        <f t="shared" si="5"/>
        <v>0</v>
      </c>
      <c r="AX37" s="10" t="b">
        <f t="shared" si="6"/>
        <v>0</v>
      </c>
      <c r="AY37" s="10" t="b">
        <f t="shared" si="7"/>
        <v>0</v>
      </c>
      <c r="AZ37" s="10" t="b">
        <f t="shared" si="24"/>
        <v>0</v>
      </c>
      <c r="BB37" s="22" t="b">
        <f t="shared" si="25"/>
        <v>1</v>
      </c>
      <c r="BC37" s="10" t="b">
        <f t="shared" si="8"/>
        <v>0</v>
      </c>
      <c r="BD37" s="10" t="str">
        <f t="shared" si="9"/>
        <v>rs1</v>
      </c>
      <c r="BE37" s="10" t="str">
        <f t="shared" si="10"/>
        <v>imm</v>
      </c>
      <c r="BF37" s="10" t="s">
        <v>247</v>
      </c>
      <c r="BH37" s="22" t="b">
        <f t="shared" si="11"/>
        <v>1</v>
      </c>
      <c r="BI37" s="10" t="b">
        <f t="shared" si="12"/>
        <v>0</v>
      </c>
      <c r="BJ37" s="10" t="b">
        <f t="shared" si="13"/>
        <v>0</v>
      </c>
      <c r="BK37" s="10" t="str">
        <f t="shared" si="14"/>
        <v>011</v>
      </c>
      <c r="BL37" s="10" t="str">
        <f t="shared" si="15"/>
        <v>???????</v>
      </c>
      <c r="BM37" s="10" t="str">
        <f>BM52</f>
        <v>011000</v>
      </c>
      <c r="BO37" s="10" t="b">
        <f t="shared" si="17"/>
        <v>1</v>
      </c>
      <c r="BP37" s="10" t="s">
        <v>251</v>
      </c>
      <c r="BR37" s="10" t="b">
        <v>1</v>
      </c>
      <c r="BT37" s="10" t="str">
        <f t="shared" si="18"/>
        <v>??</v>
      </c>
      <c r="BU37" s="10" t="str">
        <f t="shared" si="19"/>
        <v>?</v>
      </c>
    </row>
    <row r="38" spans="1:73" hidden="1" x14ac:dyDescent="0.25">
      <c r="A38" s="5" t="s">
        <v>48</v>
      </c>
      <c r="B38" s="25" t="s">
        <v>18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 t="s">
        <v>4</v>
      </c>
      <c r="O38" s="25"/>
      <c r="P38" s="25"/>
      <c r="Q38" s="25"/>
      <c r="R38" s="25"/>
      <c r="S38" s="25" t="s">
        <v>107</v>
      </c>
      <c r="T38" s="25"/>
      <c r="U38" s="25"/>
      <c r="V38" s="25" t="s">
        <v>97</v>
      </c>
      <c r="W38" s="25"/>
      <c r="X38" s="25"/>
      <c r="Y38" s="25"/>
      <c r="Z38" s="25"/>
      <c r="AA38" s="25" t="s">
        <v>114</v>
      </c>
      <c r="AB38" s="25"/>
      <c r="AC38" s="25"/>
      <c r="AD38" s="25"/>
      <c r="AE38" s="25"/>
      <c r="AF38" s="25"/>
      <c r="AG38" s="25"/>
      <c r="AH38" s="5" t="str">
        <f t="shared" si="20"/>
        <v>XORI</v>
      </c>
      <c r="AI38" s="5" t="str">
        <f t="shared" si="29"/>
        <v>I-type</v>
      </c>
      <c r="AJ38" s="5" t="s">
        <v>176</v>
      </c>
      <c r="AL38" s="10" t="b">
        <f t="shared" si="21"/>
        <v>0</v>
      </c>
      <c r="AM38" s="5" t="str">
        <f t="shared" si="22"/>
        <v>XORI</v>
      </c>
      <c r="AN38" s="17" t="str">
        <f t="shared" si="23"/>
        <v>0010011</v>
      </c>
      <c r="AO38" s="14" t="s">
        <v>237</v>
      </c>
      <c r="AP38" s="5" t="str">
        <f t="shared" si="1"/>
        <v>I-type</v>
      </c>
      <c r="AQ38" s="9"/>
      <c r="AR38" s="10" t="b">
        <f t="shared" si="2"/>
        <v>0</v>
      </c>
      <c r="AS38" s="10" t="b">
        <f t="shared" si="3"/>
        <v>0</v>
      </c>
      <c r="AT38" s="10" t="b">
        <f t="shared" si="4"/>
        <v>0</v>
      </c>
      <c r="AU38" s="10" t="s">
        <v>257</v>
      </c>
      <c r="AW38" s="10" t="b">
        <f t="shared" si="5"/>
        <v>0</v>
      </c>
      <c r="AX38" s="10" t="b">
        <f t="shared" si="6"/>
        <v>0</v>
      </c>
      <c r="AY38" s="10" t="b">
        <f t="shared" si="7"/>
        <v>0</v>
      </c>
      <c r="AZ38" s="10" t="b">
        <f t="shared" si="24"/>
        <v>0</v>
      </c>
      <c r="BB38" s="22" t="b">
        <f t="shared" si="25"/>
        <v>1</v>
      </c>
      <c r="BC38" s="10" t="b">
        <f t="shared" si="8"/>
        <v>0</v>
      </c>
      <c r="BD38" s="10" t="str">
        <f t="shared" si="9"/>
        <v>rs1</v>
      </c>
      <c r="BE38" s="10" t="str">
        <f t="shared" si="10"/>
        <v>imm</v>
      </c>
      <c r="BF38" s="10" t="s">
        <v>247</v>
      </c>
      <c r="BH38" s="22" t="b">
        <f t="shared" si="11"/>
        <v>1</v>
      </c>
      <c r="BI38" s="10" t="b">
        <f t="shared" si="12"/>
        <v>0</v>
      </c>
      <c r="BJ38" s="10" t="b">
        <f t="shared" si="13"/>
        <v>0</v>
      </c>
      <c r="BK38" s="10" t="str">
        <f t="shared" si="14"/>
        <v>100</v>
      </c>
      <c r="BL38" s="10" t="str">
        <f t="shared" si="15"/>
        <v>???????</v>
      </c>
      <c r="BM38" s="10" t="str">
        <f>BM53</f>
        <v>100000</v>
      </c>
      <c r="BO38" s="10" t="b">
        <f t="shared" si="17"/>
        <v>1</v>
      </c>
      <c r="BP38" s="10" t="s">
        <v>251</v>
      </c>
      <c r="BR38" s="10" t="b">
        <v>1</v>
      </c>
      <c r="BT38" s="10" t="str">
        <f t="shared" si="18"/>
        <v>??</v>
      </c>
      <c r="BU38" s="10" t="str">
        <f t="shared" si="19"/>
        <v>?</v>
      </c>
    </row>
    <row r="39" spans="1:73" hidden="1" x14ac:dyDescent="0.25">
      <c r="A39" s="5" t="s">
        <v>49</v>
      </c>
      <c r="B39" s="25" t="s">
        <v>18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 t="s">
        <v>4</v>
      </c>
      <c r="O39" s="25"/>
      <c r="P39" s="25"/>
      <c r="Q39" s="25"/>
      <c r="R39" s="25"/>
      <c r="S39" s="25" t="s">
        <v>109</v>
      </c>
      <c r="T39" s="25"/>
      <c r="U39" s="25"/>
      <c r="V39" s="25" t="s">
        <v>97</v>
      </c>
      <c r="W39" s="25"/>
      <c r="X39" s="25"/>
      <c r="Y39" s="25"/>
      <c r="Z39" s="25"/>
      <c r="AA39" s="25" t="s">
        <v>114</v>
      </c>
      <c r="AB39" s="25"/>
      <c r="AC39" s="25"/>
      <c r="AD39" s="25"/>
      <c r="AE39" s="25"/>
      <c r="AF39" s="25"/>
      <c r="AG39" s="25"/>
      <c r="AH39" s="5" t="str">
        <f t="shared" si="20"/>
        <v>ORI</v>
      </c>
      <c r="AI39" s="5" t="str">
        <f t="shared" si="29"/>
        <v>I-type</v>
      </c>
      <c r="AJ39" s="5" t="s">
        <v>176</v>
      </c>
      <c r="AL39" s="10" t="b">
        <f t="shared" si="21"/>
        <v>0</v>
      </c>
      <c r="AM39" s="5" t="str">
        <f t="shared" si="22"/>
        <v>ORI</v>
      </c>
      <c r="AN39" s="17" t="str">
        <f t="shared" si="23"/>
        <v>0010011</v>
      </c>
      <c r="AO39" s="14" t="s">
        <v>237</v>
      </c>
      <c r="AP39" s="5" t="str">
        <f t="shared" si="1"/>
        <v>I-type</v>
      </c>
      <c r="AQ39" s="9"/>
      <c r="AR39" s="10" t="b">
        <f t="shared" si="2"/>
        <v>0</v>
      </c>
      <c r="AS39" s="10" t="b">
        <f t="shared" si="3"/>
        <v>0</v>
      </c>
      <c r="AT39" s="10" t="b">
        <f t="shared" si="4"/>
        <v>0</v>
      </c>
      <c r="AU39" s="10" t="s">
        <v>257</v>
      </c>
      <c r="AW39" s="10" t="b">
        <f t="shared" si="5"/>
        <v>0</v>
      </c>
      <c r="AX39" s="10" t="b">
        <f t="shared" si="6"/>
        <v>0</v>
      </c>
      <c r="AY39" s="10" t="b">
        <f t="shared" si="7"/>
        <v>0</v>
      </c>
      <c r="AZ39" s="10" t="b">
        <f>OR(AX39,AY39)</f>
        <v>0</v>
      </c>
      <c r="BB39" s="22" t="b">
        <f t="shared" si="25"/>
        <v>1</v>
      </c>
      <c r="BC39" s="10" t="b">
        <f t="shared" si="8"/>
        <v>0</v>
      </c>
      <c r="BD39" s="10" t="str">
        <f t="shared" si="9"/>
        <v>rs1</v>
      </c>
      <c r="BE39" s="10" t="str">
        <f t="shared" si="10"/>
        <v>imm</v>
      </c>
      <c r="BF39" s="10" t="s">
        <v>247</v>
      </c>
      <c r="BH39" s="22" t="b">
        <f t="shared" si="11"/>
        <v>1</v>
      </c>
      <c r="BI39" s="10" t="b">
        <f t="shared" si="12"/>
        <v>0</v>
      </c>
      <c r="BJ39" s="10" t="b">
        <f t="shared" si="13"/>
        <v>0</v>
      </c>
      <c r="BK39" s="10" t="str">
        <f t="shared" si="14"/>
        <v>110</v>
      </c>
      <c r="BL39" s="10" t="str">
        <f t="shared" si="15"/>
        <v>???????</v>
      </c>
      <c r="BM39" s="10" t="str">
        <f>BM56</f>
        <v>110000</v>
      </c>
      <c r="BO39" s="10" t="b">
        <f t="shared" si="17"/>
        <v>1</v>
      </c>
      <c r="BP39" s="10" t="s">
        <v>251</v>
      </c>
      <c r="BR39" s="10" t="b">
        <v>1</v>
      </c>
      <c r="BT39" s="10" t="str">
        <f t="shared" si="18"/>
        <v>??</v>
      </c>
      <c r="BU39" s="10" t="str">
        <f t="shared" si="19"/>
        <v>?</v>
      </c>
    </row>
    <row r="40" spans="1:73" hidden="1" x14ac:dyDescent="0.25">
      <c r="A40" s="5" t="s">
        <v>50</v>
      </c>
      <c r="B40" s="25" t="s">
        <v>18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 t="s">
        <v>4</v>
      </c>
      <c r="O40" s="25"/>
      <c r="P40" s="25"/>
      <c r="Q40" s="25"/>
      <c r="R40" s="25"/>
      <c r="S40" s="25" t="s">
        <v>110</v>
      </c>
      <c r="T40" s="25"/>
      <c r="U40" s="25"/>
      <c r="V40" s="25" t="s">
        <v>97</v>
      </c>
      <c r="W40" s="25"/>
      <c r="X40" s="25"/>
      <c r="Y40" s="25"/>
      <c r="Z40" s="25"/>
      <c r="AA40" s="25" t="s">
        <v>114</v>
      </c>
      <c r="AB40" s="25"/>
      <c r="AC40" s="25"/>
      <c r="AD40" s="25"/>
      <c r="AE40" s="25"/>
      <c r="AF40" s="25"/>
      <c r="AG40" s="25"/>
      <c r="AH40" s="5" t="str">
        <f t="shared" si="20"/>
        <v>ANDI</v>
      </c>
      <c r="AI40" s="5" t="str">
        <f t="shared" si="29"/>
        <v>I-type</v>
      </c>
      <c r="AJ40" s="5" t="s">
        <v>176</v>
      </c>
      <c r="AL40" s="10" t="b">
        <f t="shared" si="21"/>
        <v>0</v>
      </c>
      <c r="AM40" s="5" t="str">
        <f t="shared" si="22"/>
        <v>ANDI</v>
      </c>
      <c r="AN40" s="17" t="str">
        <f t="shared" si="23"/>
        <v>0010011</v>
      </c>
      <c r="AO40" s="14" t="s">
        <v>237</v>
      </c>
      <c r="AP40" s="5" t="str">
        <f t="shared" si="1"/>
        <v>I-type</v>
      </c>
      <c r="AQ40" s="9"/>
      <c r="AR40" s="10" t="b">
        <f t="shared" si="2"/>
        <v>0</v>
      </c>
      <c r="AS40" s="10" t="b">
        <f t="shared" si="3"/>
        <v>0</v>
      </c>
      <c r="AT40" s="10" t="b">
        <f t="shared" si="4"/>
        <v>0</v>
      </c>
      <c r="AU40" s="10" t="s">
        <v>257</v>
      </c>
      <c r="AW40" s="10" t="b">
        <f t="shared" si="5"/>
        <v>0</v>
      </c>
      <c r="AX40" s="10" t="b">
        <f t="shared" si="6"/>
        <v>0</v>
      </c>
      <c r="AY40" s="10" t="b">
        <f t="shared" si="7"/>
        <v>0</v>
      </c>
      <c r="AZ40" s="10" t="b">
        <f t="shared" si="24"/>
        <v>0</v>
      </c>
      <c r="BB40" s="22" t="b">
        <f t="shared" si="25"/>
        <v>1</v>
      </c>
      <c r="BC40" s="10" t="b">
        <f t="shared" si="8"/>
        <v>0</v>
      </c>
      <c r="BD40" s="10" t="str">
        <f t="shared" si="9"/>
        <v>rs1</v>
      </c>
      <c r="BE40" s="10" t="str">
        <f t="shared" si="10"/>
        <v>imm</v>
      </c>
      <c r="BF40" s="10" t="s">
        <v>248</v>
      </c>
      <c r="BH40" s="22" t="b">
        <f t="shared" si="11"/>
        <v>1</v>
      </c>
      <c r="BI40" s="10" t="b">
        <f t="shared" si="12"/>
        <v>0</v>
      </c>
      <c r="BJ40" s="10" t="b">
        <f t="shared" si="13"/>
        <v>0</v>
      </c>
      <c r="BK40" s="10" t="str">
        <f t="shared" si="14"/>
        <v>111</v>
      </c>
      <c r="BL40" s="10" t="str">
        <f t="shared" si="15"/>
        <v>???????</v>
      </c>
      <c r="BM40" s="10" t="str">
        <f>BM57</f>
        <v>111000</v>
      </c>
      <c r="BO40" s="10" t="b">
        <f t="shared" si="17"/>
        <v>1</v>
      </c>
      <c r="BP40" s="10" t="s">
        <v>251</v>
      </c>
      <c r="BR40" s="10" t="b">
        <v>1</v>
      </c>
      <c r="BT40" s="10" t="str">
        <f t="shared" si="18"/>
        <v>??</v>
      </c>
      <c r="BU40" s="10" t="str">
        <f t="shared" si="19"/>
        <v>?</v>
      </c>
    </row>
    <row r="41" spans="1:73" hidden="1" x14ac:dyDescent="0.25">
      <c r="A41" s="5" t="s">
        <v>52</v>
      </c>
      <c r="B41" s="25" t="s">
        <v>200</v>
      </c>
      <c r="C41" s="25"/>
      <c r="D41" s="25"/>
      <c r="E41" s="25"/>
      <c r="F41" s="25"/>
      <c r="G41" s="25"/>
      <c r="H41" s="25" t="s">
        <v>51</v>
      </c>
      <c r="I41" s="25"/>
      <c r="J41" s="25"/>
      <c r="K41" s="25"/>
      <c r="L41" s="25"/>
      <c r="M41" s="25"/>
      <c r="N41" s="25" t="s">
        <v>4</v>
      </c>
      <c r="O41" s="25"/>
      <c r="P41" s="25"/>
      <c r="Q41" s="25"/>
      <c r="R41" s="25"/>
      <c r="S41" s="25" t="s">
        <v>106</v>
      </c>
      <c r="T41" s="25"/>
      <c r="U41" s="25"/>
      <c r="V41" s="25" t="s">
        <v>97</v>
      </c>
      <c r="W41" s="25"/>
      <c r="X41" s="25"/>
      <c r="Y41" s="25"/>
      <c r="Z41" s="25"/>
      <c r="AA41" s="25" t="s">
        <v>114</v>
      </c>
      <c r="AB41" s="25"/>
      <c r="AC41" s="25"/>
      <c r="AD41" s="25"/>
      <c r="AE41" s="25"/>
      <c r="AF41" s="25"/>
      <c r="AG41" s="25"/>
      <c r="AH41" s="5" t="str">
        <f t="shared" si="20"/>
        <v>SLLI</v>
      </c>
      <c r="AI41" s="5" t="str">
        <f t="shared" si="29"/>
        <v>I-type</v>
      </c>
      <c r="AJ41" s="5" t="s">
        <v>202</v>
      </c>
      <c r="AL41" s="10" t="b">
        <f t="shared" si="21"/>
        <v>0</v>
      </c>
      <c r="AM41" s="5" t="str">
        <f t="shared" si="22"/>
        <v>SLLI</v>
      </c>
      <c r="AN41" s="17" t="str">
        <f t="shared" si="23"/>
        <v>0010011</v>
      </c>
      <c r="AO41" s="14" t="s">
        <v>237</v>
      </c>
      <c r="AP41" s="5" t="str">
        <f t="shared" si="1"/>
        <v>I-type</v>
      </c>
      <c r="AQ41" s="9"/>
      <c r="AR41" s="10" t="b">
        <f t="shared" si="2"/>
        <v>0</v>
      </c>
      <c r="AS41" s="10" t="b">
        <f t="shared" si="3"/>
        <v>0</v>
      </c>
      <c r="AT41" s="10" t="b">
        <f t="shared" si="4"/>
        <v>0</v>
      </c>
      <c r="AU41" s="10" t="s">
        <v>257</v>
      </c>
      <c r="AW41" s="10" t="b">
        <f t="shared" si="5"/>
        <v>0</v>
      </c>
      <c r="AX41" s="10" t="b">
        <f t="shared" si="6"/>
        <v>0</v>
      </c>
      <c r="AY41" s="10" t="b">
        <f t="shared" si="7"/>
        <v>0</v>
      </c>
      <c r="AZ41" s="10" t="b">
        <f t="shared" si="24"/>
        <v>0</v>
      </c>
      <c r="BB41" s="22" t="b">
        <f t="shared" si="25"/>
        <v>1</v>
      </c>
      <c r="BC41" s="10" t="b">
        <f t="shared" si="8"/>
        <v>0</v>
      </c>
      <c r="BD41" s="10" t="str">
        <f t="shared" si="9"/>
        <v>rs1</v>
      </c>
      <c r="BE41" s="10" t="str">
        <f t="shared" si="10"/>
        <v>imm</v>
      </c>
      <c r="BF41" s="10" t="s">
        <v>248</v>
      </c>
      <c r="BH41" s="22" t="b">
        <f t="shared" si="11"/>
        <v>1</v>
      </c>
      <c r="BI41" s="10" t="b">
        <f t="shared" si="12"/>
        <v>0</v>
      </c>
      <c r="BJ41" s="10" t="b">
        <f t="shared" si="13"/>
        <v>0</v>
      </c>
      <c r="BK41" s="10" t="str">
        <f t="shared" si="14"/>
        <v>001</v>
      </c>
      <c r="BL41" s="10" t="str">
        <f t="shared" si="15"/>
        <v>???????</v>
      </c>
      <c r="BM41" s="10" t="str">
        <f>BM50</f>
        <v>001000</v>
      </c>
      <c r="BO41" s="10" t="b">
        <f t="shared" si="17"/>
        <v>1</v>
      </c>
      <c r="BP41" s="10" t="s">
        <v>251</v>
      </c>
      <c r="BR41" s="10" t="b">
        <v>1</v>
      </c>
      <c r="BT41" s="10" t="str">
        <f t="shared" si="18"/>
        <v>??</v>
      </c>
      <c r="BU41" s="10" t="str">
        <f t="shared" si="19"/>
        <v>?</v>
      </c>
    </row>
    <row r="42" spans="1:73" hidden="1" x14ac:dyDescent="0.25">
      <c r="A42" s="5" t="s">
        <v>53</v>
      </c>
      <c r="B42" s="25" t="s">
        <v>200</v>
      </c>
      <c r="C42" s="25"/>
      <c r="D42" s="25"/>
      <c r="E42" s="25"/>
      <c r="F42" s="25"/>
      <c r="G42" s="25"/>
      <c r="H42" s="25" t="s">
        <v>51</v>
      </c>
      <c r="I42" s="25"/>
      <c r="J42" s="25"/>
      <c r="K42" s="25"/>
      <c r="L42" s="25"/>
      <c r="M42" s="25"/>
      <c r="N42" s="25" t="s">
        <v>4</v>
      </c>
      <c r="O42" s="25"/>
      <c r="P42" s="25"/>
      <c r="Q42" s="25"/>
      <c r="R42" s="25"/>
      <c r="S42" s="25" t="s">
        <v>108</v>
      </c>
      <c r="T42" s="25"/>
      <c r="U42" s="25"/>
      <c r="V42" s="25" t="s">
        <v>97</v>
      </c>
      <c r="W42" s="25"/>
      <c r="X42" s="25"/>
      <c r="Y42" s="25"/>
      <c r="Z42" s="25"/>
      <c r="AA42" s="25" t="s">
        <v>114</v>
      </c>
      <c r="AB42" s="25"/>
      <c r="AC42" s="25"/>
      <c r="AD42" s="25"/>
      <c r="AE42" s="25"/>
      <c r="AF42" s="25"/>
      <c r="AG42" s="25"/>
      <c r="AH42" s="5" t="str">
        <f t="shared" si="20"/>
        <v>SRLI</v>
      </c>
      <c r="AI42" s="5" t="str">
        <f t="shared" si="29"/>
        <v>I-type</v>
      </c>
      <c r="AJ42" s="5" t="s">
        <v>202</v>
      </c>
      <c r="AL42" s="10" t="b">
        <f t="shared" si="21"/>
        <v>0</v>
      </c>
      <c r="AM42" s="5" t="str">
        <f t="shared" si="22"/>
        <v>SRLI</v>
      </c>
      <c r="AN42" s="17" t="str">
        <f t="shared" si="23"/>
        <v>0010011</v>
      </c>
      <c r="AO42" s="14" t="s">
        <v>237</v>
      </c>
      <c r="AP42" s="5" t="str">
        <f t="shared" si="1"/>
        <v>I-type</v>
      </c>
      <c r="AQ42" s="9"/>
      <c r="AR42" s="10" t="b">
        <f t="shared" si="2"/>
        <v>0</v>
      </c>
      <c r="AS42" s="10" t="b">
        <f t="shared" si="3"/>
        <v>0</v>
      </c>
      <c r="AT42" s="10" t="b">
        <f t="shared" si="4"/>
        <v>0</v>
      </c>
      <c r="AU42" s="10" t="s">
        <v>257</v>
      </c>
      <c r="AW42" s="10" t="b">
        <f t="shared" si="5"/>
        <v>0</v>
      </c>
      <c r="AX42" s="10" t="b">
        <f t="shared" si="6"/>
        <v>0</v>
      </c>
      <c r="AY42" s="10" t="b">
        <f t="shared" si="7"/>
        <v>0</v>
      </c>
      <c r="AZ42" s="10" t="b">
        <f t="shared" si="24"/>
        <v>0</v>
      </c>
      <c r="BB42" s="22" t="b">
        <f t="shared" si="25"/>
        <v>1</v>
      </c>
      <c r="BC42" s="10" t="b">
        <f t="shared" si="8"/>
        <v>0</v>
      </c>
      <c r="BD42" s="10" t="str">
        <f t="shared" si="9"/>
        <v>rs1</v>
      </c>
      <c r="BE42" s="10" t="str">
        <f t="shared" si="10"/>
        <v>imm</v>
      </c>
      <c r="BF42" s="10" t="s">
        <v>247</v>
      </c>
      <c r="BH42" s="22" t="b">
        <f t="shared" si="11"/>
        <v>1</v>
      </c>
      <c r="BI42" s="10" t="b">
        <f t="shared" si="12"/>
        <v>0</v>
      </c>
      <c r="BJ42" s="10" t="b">
        <f t="shared" si="13"/>
        <v>0</v>
      </c>
      <c r="BK42" s="10" t="str">
        <f t="shared" si="14"/>
        <v>101</v>
      </c>
      <c r="BL42" s="10" t="str">
        <f t="shared" si="15"/>
        <v>???????</v>
      </c>
      <c r="BM42" s="10" t="str">
        <f>BM54</f>
        <v>101000</v>
      </c>
      <c r="BO42" s="10" t="b">
        <f t="shared" si="17"/>
        <v>1</v>
      </c>
      <c r="BP42" s="10" t="s">
        <v>251</v>
      </c>
      <c r="BR42" s="10" t="b">
        <v>1</v>
      </c>
      <c r="BT42" s="10" t="str">
        <f t="shared" si="18"/>
        <v>??</v>
      </c>
      <c r="BU42" s="10" t="str">
        <f t="shared" si="19"/>
        <v>?</v>
      </c>
    </row>
    <row r="43" spans="1:73" hidden="1" x14ac:dyDescent="0.25">
      <c r="A43" s="5" t="s">
        <v>54</v>
      </c>
      <c r="B43" s="25" t="s">
        <v>201</v>
      </c>
      <c r="C43" s="25"/>
      <c r="D43" s="25"/>
      <c r="E43" s="25"/>
      <c r="F43" s="25"/>
      <c r="G43" s="25"/>
      <c r="H43" s="25" t="s">
        <v>51</v>
      </c>
      <c r="I43" s="25"/>
      <c r="J43" s="25"/>
      <c r="K43" s="25"/>
      <c r="L43" s="25"/>
      <c r="M43" s="25"/>
      <c r="N43" s="25" t="s">
        <v>4</v>
      </c>
      <c r="O43" s="25"/>
      <c r="P43" s="25"/>
      <c r="Q43" s="25"/>
      <c r="R43" s="25"/>
      <c r="S43" s="25" t="s">
        <v>108</v>
      </c>
      <c r="T43" s="25"/>
      <c r="U43" s="25"/>
      <c r="V43" s="25" t="s">
        <v>97</v>
      </c>
      <c r="W43" s="25"/>
      <c r="X43" s="25"/>
      <c r="Y43" s="25"/>
      <c r="Z43" s="25"/>
      <c r="AA43" s="25" t="s">
        <v>114</v>
      </c>
      <c r="AB43" s="25"/>
      <c r="AC43" s="25"/>
      <c r="AD43" s="25"/>
      <c r="AE43" s="25"/>
      <c r="AF43" s="25"/>
      <c r="AG43" s="25"/>
      <c r="AH43" s="5" t="str">
        <f t="shared" si="20"/>
        <v>SRAI</v>
      </c>
      <c r="AI43" s="5" t="str">
        <f t="shared" si="29"/>
        <v>I-type</v>
      </c>
      <c r="AJ43" s="5" t="s">
        <v>202</v>
      </c>
      <c r="AL43" s="10" t="b">
        <f t="shared" si="21"/>
        <v>0</v>
      </c>
      <c r="AM43" s="5" t="str">
        <f t="shared" si="22"/>
        <v>SRAI</v>
      </c>
      <c r="AN43" s="17" t="str">
        <f t="shared" si="23"/>
        <v>0010011</v>
      </c>
      <c r="AO43" s="14" t="s">
        <v>237</v>
      </c>
      <c r="AP43" s="5" t="str">
        <f t="shared" si="1"/>
        <v>I-type</v>
      </c>
      <c r="AQ43" s="9"/>
      <c r="AR43" s="10" t="b">
        <f t="shared" si="2"/>
        <v>0</v>
      </c>
      <c r="AS43" s="10" t="b">
        <f t="shared" si="3"/>
        <v>0</v>
      </c>
      <c r="AT43" s="10" t="b">
        <f t="shared" si="4"/>
        <v>0</v>
      </c>
      <c r="AU43" s="10" t="s">
        <v>257</v>
      </c>
      <c r="AW43" s="10" t="b">
        <f t="shared" si="5"/>
        <v>0</v>
      </c>
      <c r="AX43" s="10" t="b">
        <f t="shared" si="6"/>
        <v>0</v>
      </c>
      <c r="AY43" s="10" t="b">
        <f t="shared" si="7"/>
        <v>0</v>
      </c>
      <c r="AZ43" s="10" t="b">
        <f t="shared" si="24"/>
        <v>0</v>
      </c>
      <c r="BB43" s="22" t="b">
        <f t="shared" si="25"/>
        <v>1</v>
      </c>
      <c r="BC43" s="10" t="b">
        <f t="shared" si="8"/>
        <v>0</v>
      </c>
      <c r="BD43" s="10" t="str">
        <f t="shared" si="9"/>
        <v>rs1</v>
      </c>
      <c r="BE43" s="10" t="str">
        <f t="shared" si="10"/>
        <v>imm</v>
      </c>
      <c r="BF43" s="10" t="s">
        <v>247</v>
      </c>
      <c r="BH43" s="22" t="b">
        <f t="shared" si="11"/>
        <v>1</v>
      </c>
      <c r="BI43" s="10" t="b">
        <f t="shared" si="12"/>
        <v>0</v>
      </c>
      <c r="BJ43" s="10" t="b">
        <f t="shared" si="13"/>
        <v>0</v>
      </c>
      <c r="BK43" s="10" t="str">
        <f t="shared" si="14"/>
        <v>101</v>
      </c>
      <c r="BL43" s="10" t="str">
        <f t="shared" si="15"/>
        <v>???????</v>
      </c>
      <c r="BM43" s="10" t="str">
        <f>BM55</f>
        <v>101100</v>
      </c>
      <c r="BO43" s="10" t="b">
        <f t="shared" si="17"/>
        <v>1</v>
      </c>
      <c r="BP43" s="10" t="s">
        <v>251</v>
      </c>
      <c r="BR43" s="10" t="b">
        <v>1</v>
      </c>
      <c r="BT43" s="10" t="str">
        <f t="shared" si="18"/>
        <v>??</v>
      </c>
      <c r="BU43" s="10" t="str">
        <f t="shared" si="19"/>
        <v>?</v>
      </c>
    </row>
    <row r="44" spans="1:73" x14ac:dyDescent="0.25">
      <c r="A44" s="5" t="s">
        <v>181</v>
      </c>
      <c r="B44" s="25" t="s">
        <v>18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 t="s">
        <v>4</v>
      </c>
      <c r="O44" s="25"/>
      <c r="P44" s="25"/>
      <c r="Q44" s="25"/>
      <c r="R44" s="25"/>
      <c r="S44" s="25" t="s">
        <v>103</v>
      </c>
      <c r="T44" s="25"/>
      <c r="U44" s="25"/>
      <c r="V44" s="25" t="s">
        <v>178</v>
      </c>
      <c r="W44" s="25"/>
      <c r="X44" s="25"/>
      <c r="Y44" s="25"/>
      <c r="Z44" s="25"/>
      <c r="AA44" s="25" t="s">
        <v>203</v>
      </c>
      <c r="AB44" s="25"/>
      <c r="AC44" s="25"/>
      <c r="AD44" s="25"/>
      <c r="AE44" s="25"/>
      <c r="AF44" s="25"/>
      <c r="AG44" s="25"/>
      <c r="AH44" s="5" t="str">
        <f t="shared" si="20"/>
        <v>ADDIW</v>
      </c>
      <c r="AI44" s="5" t="str">
        <f t="shared" si="29"/>
        <v>I-type</v>
      </c>
      <c r="AJ44" s="5" t="s">
        <v>195</v>
      </c>
      <c r="AL44" s="10" t="b">
        <f t="shared" si="21"/>
        <v>1</v>
      </c>
      <c r="AM44" s="5" t="str">
        <f t="shared" si="22"/>
        <v>ADDIW</v>
      </c>
      <c r="AN44" s="19" t="str">
        <f t="shared" si="23"/>
        <v>0011011</v>
      </c>
      <c r="AO44" s="14" t="s">
        <v>237</v>
      </c>
      <c r="AP44" s="5" t="str">
        <f t="shared" si="1"/>
        <v>I-type</v>
      </c>
      <c r="AQ44" s="9"/>
      <c r="AR44" s="10" t="b">
        <f t="shared" si="2"/>
        <v>0</v>
      </c>
      <c r="AS44" s="10" t="b">
        <f t="shared" si="3"/>
        <v>0</v>
      </c>
      <c r="AT44" s="10" t="b">
        <f t="shared" si="4"/>
        <v>0</v>
      </c>
      <c r="AU44" s="10" t="s">
        <v>257</v>
      </c>
      <c r="AW44" s="10" t="b">
        <f t="shared" si="5"/>
        <v>0</v>
      </c>
      <c r="AX44" s="10" t="b">
        <f t="shared" si="6"/>
        <v>0</v>
      </c>
      <c r="AY44" s="10" t="b">
        <f t="shared" si="7"/>
        <v>0</v>
      </c>
      <c r="AZ44" s="10" t="b">
        <f t="shared" si="24"/>
        <v>0</v>
      </c>
      <c r="BB44" s="22" t="b">
        <f t="shared" si="25"/>
        <v>1</v>
      </c>
      <c r="BC44" s="10" t="b">
        <f t="shared" si="8"/>
        <v>0</v>
      </c>
      <c r="BD44" s="10" t="str">
        <f t="shared" si="9"/>
        <v>rs1</v>
      </c>
      <c r="BE44" s="10" t="str">
        <f t="shared" si="10"/>
        <v>imm</v>
      </c>
      <c r="BF44" s="10" t="s">
        <v>247</v>
      </c>
      <c r="BH44" s="22" t="b">
        <f t="shared" si="11"/>
        <v>1</v>
      </c>
      <c r="BI44" s="10" t="b">
        <f t="shared" si="12"/>
        <v>0</v>
      </c>
      <c r="BJ44" s="22" t="b">
        <f t="shared" si="13"/>
        <v>1</v>
      </c>
      <c r="BK44" s="10" t="str">
        <f t="shared" si="14"/>
        <v>000</v>
      </c>
      <c r="BL44" s="10" t="str">
        <f t="shared" si="15"/>
        <v>???????</v>
      </c>
      <c r="BM44" s="10" t="str">
        <f>BM58</f>
        <v>000010</v>
      </c>
      <c r="BO44" s="10" t="b">
        <f t="shared" si="17"/>
        <v>1</v>
      </c>
      <c r="BP44" s="10" t="s">
        <v>251</v>
      </c>
      <c r="BR44" s="10" t="b">
        <v>1</v>
      </c>
      <c r="BT44" s="10" t="str">
        <f t="shared" si="18"/>
        <v>??</v>
      </c>
      <c r="BU44" s="10" t="str">
        <f t="shared" si="19"/>
        <v>?</v>
      </c>
    </row>
    <row r="45" spans="1:73" hidden="1" x14ac:dyDescent="0.25">
      <c r="A45" s="5" t="s">
        <v>182</v>
      </c>
      <c r="B45" s="25" t="s">
        <v>116</v>
      </c>
      <c r="C45" s="25"/>
      <c r="D45" s="25"/>
      <c r="E45" s="25"/>
      <c r="F45" s="25"/>
      <c r="G45" s="25"/>
      <c r="H45" s="5" t="s">
        <v>204</v>
      </c>
      <c r="I45" s="25" t="s">
        <v>51</v>
      </c>
      <c r="J45" s="25"/>
      <c r="K45" s="25"/>
      <c r="L45" s="25"/>
      <c r="M45" s="25"/>
      <c r="N45" s="25" t="s">
        <v>4</v>
      </c>
      <c r="O45" s="25"/>
      <c r="P45" s="25"/>
      <c r="Q45" s="25"/>
      <c r="R45" s="25"/>
      <c r="S45" s="25" t="s">
        <v>106</v>
      </c>
      <c r="T45" s="25"/>
      <c r="U45" s="25"/>
      <c r="V45" s="25" t="s">
        <v>178</v>
      </c>
      <c r="W45" s="25"/>
      <c r="X45" s="25"/>
      <c r="Y45" s="25"/>
      <c r="Z45" s="25"/>
      <c r="AA45" s="25" t="s">
        <v>203</v>
      </c>
      <c r="AB45" s="25"/>
      <c r="AC45" s="25"/>
      <c r="AD45" s="25"/>
      <c r="AE45" s="25"/>
      <c r="AF45" s="25"/>
      <c r="AG45" s="25"/>
      <c r="AH45" s="5" t="str">
        <f t="shared" si="20"/>
        <v>SLLIW</v>
      </c>
      <c r="AI45" s="5" t="str">
        <f t="shared" si="29"/>
        <v>I-type</v>
      </c>
      <c r="AJ45" s="5" t="s">
        <v>195</v>
      </c>
      <c r="AL45" s="10" t="b">
        <f t="shared" si="21"/>
        <v>0</v>
      </c>
      <c r="AM45" s="5" t="str">
        <f t="shared" si="22"/>
        <v>SLLIW</v>
      </c>
      <c r="AN45" s="19" t="str">
        <f t="shared" si="23"/>
        <v>0011011</v>
      </c>
      <c r="AO45" s="14" t="s">
        <v>237</v>
      </c>
      <c r="AP45" s="5" t="str">
        <f t="shared" si="1"/>
        <v>I-type</v>
      </c>
      <c r="AQ45" s="9"/>
      <c r="AR45" s="10" t="b">
        <f t="shared" si="2"/>
        <v>0</v>
      </c>
      <c r="AS45" s="10" t="b">
        <f t="shared" si="3"/>
        <v>0</v>
      </c>
      <c r="AT45" s="10" t="b">
        <f t="shared" si="4"/>
        <v>0</v>
      </c>
      <c r="AU45" s="10" t="s">
        <v>257</v>
      </c>
      <c r="AW45" s="10" t="b">
        <f t="shared" si="5"/>
        <v>0</v>
      </c>
      <c r="AX45" s="10" t="b">
        <f t="shared" si="6"/>
        <v>0</v>
      </c>
      <c r="AY45" s="10" t="b">
        <f t="shared" si="7"/>
        <v>0</v>
      </c>
      <c r="AZ45" s="10" t="b">
        <f t="shared" si="24"/>
        <v>0</v>
      </c>
      <c r="BB45" s="22" t="b">
        <f t="shared" si="25"/>
        <v>1</v>
      </c>
      <c r="BC45" s="10" t="b">
        <f t="shared" si="8"/>
        <v>0</v>
      </c>
      <c r="BD45" s="10" t="str">
        <f t="shared" si="9"/>
        <v>rs1</v>
      </c>
      <c r="BE45" s="10" t="str">
        <f t="shared" si="10"/>
        <v>imm</v>
      </c>
      <c r="BF45" s="10" t="s">
        <v>247</v>
      </c>
      <c r="BH45" s="22" t="b">
        <f t="shared" si="11"/>
        <v>1</v>
      </c>
      <c r="BI45" s="10" t="b">
        <f t="shared" si="12"/>
        <v>0</v>
      </c>
      <c r="BJ45" s="22" t="b">
        <f t="shared" si="13"/>
        <v>1</v>
      </c>
      <c r="BK45" s="10" t="str">
        <f t="shared" si="14"/>
        <v>001</v>
      </c>
      <c r="BL45" s="10" t="str">
        <f t="shared" si="15"/>
        <v>???????</v>
      </c>
      <c r="BM45" s="10" t="str">
        <f>BM60</f>
        <v>001010</v>
      </c>
      <c r="BO45" s="10" t="b">
        <f t="shared" si="17"/>
        <v>1</v>
      </c>
      <c r="BP45" s="10" t="s">
        <v>251</v>
      </c>
      <c r="BR45" s="10" t="b">
        <v>1</v>
      </c>
      <c r="BT45" s="10" t="str">
        <f t="shared" si="18"/>
        <v>??</v>
      </c>
      <c r="BU45" s="10" t="str">
        <f t="shared" si="19"/>
        <v>?</v>
      </c>
    </row>
    <row r="46" spans="1:73" hidden="1" x14ac:dyDescent="0.25">
      <c r="A46" s="5" t="s">
        <v>183</v>
      </c>
      <c r="B46" s="25" t="s">
        <v>116</v>
      </c>
      <c r="C46" s="25"/>
      <c r="D46" s="25"/>
      <c r="E46" s="25"/>
      <c r="F46" s="25"/>
      <c r="G46" s="25"/>
      <c r="H46" s="5" t="s">
        <v>204</v>
      </c>
      <c r="I46" s="25" t="s">
        <v>51</v>
      </c>
      <c r="J46" s="25"/>
      <c r="K46" s="25"/>
      <c r="L46" s="25"/>
      <c r="M46" s="25"/>
      <c r="N46" s="25" t="s">
        <v>4</v>
      </c>
      <c r="O46" s="25"/>
      <c r="P46" s="25"/>
      <c r="Q46" s="25"/>
      <c r="R46" s="25"/>
      <c r="S46" s="25" t="s">
        <v>108</v>
      </c>
      <c r="T46" s="25"/>
      <c r="U46" s="25"/>
      <c r="V46" s="25" t="s">
        <v>178</v>
      </c>
      <c r="W46" s="25"/>
      <c r="X46" s="25"/>
      <c r="Y46" s="25"/>
      <c r="Z46" s="25"/>
      <c r="AA46" s="25" t="s">
        <v>190</v>
      </c>
      <c r="AB46" s="25"/>
      <c r="AC46" s="25"/>
      <c r="AD46" s="25"/>
      <c r="AE46" s="25"/>
      <c r="AF46" s="25"/>
      <c r="AG46" s="25"/>
      <c r="AH46" s="5" t="str">
        <f t="shared" si="20"/>
        <v>SRLIW</v>
      </c>
      <c r="AI46" s="5" t="str">
        <f t="shared" si="29"/>
        <v>I-type</v>
      </c>
      <c r="AJ46" s="5" t="s">
        <v>195</v>
      </c>
      <c r="AL46" s="10" t="b">
        <f t="shared" si="21"/>
        <v>0</v>
      </c>
      <c r="AM46" s="5" t="str">
        <f t="shared" si="22"/>
        <v>SRLIW</v>
      </c>
      <c r="AN46" s="19" t="str">
        <f t="shared" si="23"/>
        <v>0011011</v>
      </c>
      <c r="AO46" s="14" t="s">
        <v>237</v>
      </c>
      <c r="AP46" s="5" t="str">
        <f t="shared" ref="AP46:AP62" si="30">AI46</f>
        <v>I-type</v>
      </c>
      <c r="AQ46" s="9"/>
      <c r="AR46" s="10" t="b">
        <f t="shared" ref="AR46:AR62" si="31">AM46="JALR"</f>
        <v>0</v>
      </c>
      <c r="AS46" s="10" t="b">
        <f t="shared" ref="AS46:AS62" si="32">AP46="B-type"</f>
        <v>0</v>
      </c>
      <c r="AT46" s="10" t="b">
        <f t="shared" ref="AT46:AT62" si="33">OR(AM46="JAL",AM46="JALR")</f>
        <v>0</v>
      </c>
      <c r="AU46" s="10" t="s">
        <v>257</v>
      </c>
      <c r="AW46" s="10" t="b">
        <f t="shared" ref="AW46:AW62" si="34">AM46="LUI"</f>
        <v>0</v>
      </c>
      <c r="AX46" s="10" t="b">
        <f t="shared" ref="AX46:AX62" si="35">AN46="0000011"</f>
        <v>0</v>
      </c>
      <c r="AY46" s="10" t="b">
        <f t="shared" ref="AY46:AY62" si="36">AN46="0100011"</f>
        <v>0</v>
      </c>
      <c r="AZ46" s="10" t="b">
        <f t="shared" si="24"/>
        <v>0</v>
      </c>
      <c r="BB46" s="22" t="b">
        <f t="shared" si="25"/>
        <v>1</v>
      </c>
      <c r="BC46" s="10" t="b">
        <f t="shared" ref="BC46:BC62" si="37">AM46="AUIPC"</f>
        <v>0</v>
      </c>
      <c r="BD46" s="10" t="str">
        <f t="shared" ref="BD46:BD62" si="38">IF(BC46,"PC","rs1")</f>
        <v>rs1</v>
      </c>
      <c r="BE46" s="10" t="str">
        <f t="shared" ref="BE46:BE62" si="39">IF(BB46,"imm","rs2")</f>
        <v>imm</v>
      </c>
      <c r="BF46" s="10" t="s">
        <v>247</v>
      </c>
      <c r="BH46" s="22" t="b">
        <f t="shared" ref="BH46:BH62" si="40">AO46="I-type"</f>
        <v>1</v>
      </c>
      <c r="BI46" s="10" t="b">
        <f t="shared" ref="BI46:BI62" si="41">AO46="R-type"</f>
        <v>0</v>
      </c>
      <c r="BJ46" s="22" t="b">
        <f t="shared" ref="BJ46:BJ62" si="42">OR(AN46="0011011",AN46="0111011")</f>
        <v>1</v>
      </c>
      <c r="BK46" s="10" t="str">
        <f t="shared" ref="BK46:BK62" si="43">IF(S46=0,"???",S46)</f>
        <v>101</v>
      </c>
      <c r="BL46" s="10" t="str">
        <f t="shared" ref="BL46:BL62" si="44">IF(AO46="R-type",B46,"???????")</f>
        <v>???????</v>
      </c>
      <c r="BM46" s="10" t="str">
        <f>BM61</f>
        <v>101010</v>
      </c>
      <c r="BO46" s="10" t="b">
        <f t="shared" ref="BO46:BO62" si="45">NOT(OR(AO46="Store",AO46="B-type"))</f>
        <v>1</v>
      </c>
      <c r="BP46" s="10" t="s">
        <v>251</v>
      </c>
      <c r="BR46" s="10" t="b">
        <v>1</v>
      </c>
      <c r="BT46" s="10" t="str">
        <f t="shared" ref="BT46:BT62" si="46">IF(OR(AX46,AY46),MID(BK46,2,2),"??")</f>
        <v>??</v>
      </c>
      <c r="BU46" s="10" t="str">
        <f t="shared" ref="BU46:BU62" si="47">IF(OR(AX46,AY46),LEFT(BK46,1),"?")</f>
        <v>?</v>
      </c>
    </row>
    <row r="47" spans="1:73" hidden="1" x14ac:dyDescent="0.25">
      <c r="A47" s="5" t="s">
        <v>184</v>
      </c>
      <c r="B47" s="25" t="s">
        <v>117</v>
      </c>
      <c r="C47" s="25"/>
      <c r="D47" s="25"/>
      <c r="E47" s="25"/>
      <c r="F47" s="25"/>
      <c r="G47" s="25"/>
      <c r="H47" s="5" t="s">
        <v>204</v>
      </c>
      <c r="I47" s="25" t="s">
        <v>51</v>
      </c>
      <c r="J47" s="25"/>
      <c r="K47" s="25"/>
      <c r="L47" s="25"/>
      <c r="M47" s="25"/>
      <c r="N47" s="25" t="s">
        <v>4</v>
      </c>
      <c r="O47" s="25"/>
      <c r="P47" s="25"/>
      <c r="Q47" s="25"/>
      <c r="R47" s="25"/>
      <c r="S47" s="25" t="s">
        <v>108</v>
      </c>
      <c r="T47" s="25"/>
      <c r="U47" s="25"/>
      <c r="V47" s="25" t="s">
        <v>178</v>
      </c>
      <c r="W47" s="25"/>
      <c r="X47" s="25"/>
      <c r="Y47" s="25"/>
      <c r="Z47" s="25"/>
      <c r="AA47" s="25" t="s">
        <v>190</v>
      </c>
      <c r="AB47" s="25"/>
      <c r="AC47" s="25"/>
      <c r="AD47" s="25"/>
      <c r="AE47" s="25"/>
      <c r="AF47" s="25"/>
      <c r="AG47" s="25"/>
      <c r="AH47" s="5" t="str">
        <f t="shared" si="20"/>
        <v>SRAIW</v>
      </c>
      <c r="AI47" s="5" t="str">
        <f t="shared" si="29"/>
        <v>I-type</v>
      </c>
      <c r="AJ47" s="5" t="s">
        <v>195</v>
      </c>
      <c r="AL47" s="10" t="b">
        <f t="shared" si="21"/>
        <v>0</v>
      </c>
      <c r="AM47" s="5" t="str">
        <f t="shared" si="22"/>
        <v>SRAIW</v>
      </c>
      <c r="AN47" s="19" t="str">
        <f t="shared" si="23"/>
        <v>0011011</v>
      </c>
      <c r="AO47" s="14" t="s">
        <v>237</v>
      </c>
      <c r="AP47" s="5" t="str">
        <f t="shared" si="30"/>
        <v>I-type</v>
      </c>
      <c r="AQ47" s="9"/>
      <c r="AR47" s="10" t="b">
        <f t="shared" si="31"/>
        <v>0</v>
      </c>
      <c r="AS47" s="10" t="b">
        <f t="shared" si="32"/>
        <v>0</v>
      </c>
      <c r="AT47" s="10" t="b">
        <f t="shared" si="33"/>
        <v>0</v>
      </c>
      <c r="AU47" s="10" t="s">
        <v>257</v>
      </c>
      <c r="AW47" s="10" t="b">
        <f t="shared" si="34"/>
        <v>0</v>
      </c>
      <c r="AX47" s="10" t="b">
        <f t="shared" si="35"/>
        <v>0</v>
      </c>
      <c r="AY47" s="10" t="b">
        <f t="shared" si="36"/>
        <v>0</v>
      </c>
      <c r="AZ47" s="10" t="b">
        <f t="shared" si="24"/>
        <v>0</v>
      </c>
      <c r="BB47" s="22" t="b">
        <f t="shared" si="25"/>
        <v>1</v>
      </c>
      <c r="BC47" s="10" t="b">
        <f t="shared" si="37"/>
        <v>0</v>
      </c>
      <c r="BD47" s="10" t="str">
        <f t="shared" si="38"/>
        <v>rs1</v>
      </c>
      <c r="BE47" s="10" t="str">
        <f t="shared" si="39"/>
        <v>imm</v>
      </c>
      <c r="BF47" s="10" t="s">
        <v>247</v>
      </c>
      <c r="BH47" s="22" t="b">
        <f t="shared" si="40"/>
        <v>1</v>
      </c>
      <c r="BI47" s="10" t="b">
        <f t="shared" si="41"/>
        <v>0</v>
      </c>
      <c r="BJ47" s="22" t="b">
        <f t="shared" si="42"/>
        <v>1</v>
      </c>
      <c r="BK47" s="10" t="str">
        <f t="shared" si="43"/>
        <v>101</v>
      </c>
      <c r="BL47" s="10" t="str">
        <f t="shared" si="44"/>
        <v>???????</v>
      </c>
      <c r="BM47" s="10" t="str">
        <f>BM62</f>
        <v>101110</v>
      </c>
      <c r="BO47" s="10" t="b">
        <f t="shared" si="45"/>
        <v>1</v>
      </c>
      <c r="BP47" s="10" t="s">
        <v>251</v>
      </c>
      <c r="BR47" s="10" t="b">
        <v>1</v>
      </c>
      <c r="BT47" s="10" t="str">
        <f t="shared" si="46"/>
        <v>??</v>
      </c>
      <c r="BU47" s="10" t="str">
        <f t="shared" si="47"/>
        <v>?</v>
      </c>
    </row>
    <row r="48" spans="1:73" x14ac:dyDescent="0.25">
      <c r="A48" s="5" t="s">
        <v>55</v>
      </c>
      <c r="B48" s="25" t="s">
        <v>116</v>
      </c>
      <c r="C48" s="25"/>
      <c r="D48" s="25"/>
      <c r="E48" s="25"/>
      <c r="F48" s="25"/>
      <c r="G48" s="25"/>
      <c r="H48" s="25"/>
      <c r="I48" s="25" t="s">
        <v>6</v>
      </c>
      <c r="J48" s="25"/>
      <c r="K48" s="25"/>
      <c r="L48" s="25"/>
      <c r="M48" s="25"/>
      <c r="N48" s="25" t="s">
        <v>4</v>
      </c>
      <c r="O48" s="25"/>
      <c r="P48" s="25"/>
      <c r="Q48" s="25"/>
      <c r="R48" s="25"/>
      <c r="S48" s="25" t="s">
        <v>103</v>
      </c>
      <c r="T48" s="25"/>
      <c r="U48" s="25"/>
      <c r="V48" s="25" t="s">
        <v>97</v>
      </c>
      <c r="W48" s="25"/>
      <c r="X48" s="25"/>
      <c r="Y48" s="25"/>
      <c r="Z48" s="25"/>
      <c r="AA48" s="25" t="s">
        <v>118</v>
      </c>
      <c r="AB48" s="25"/>
      <c r="AC48" s="25"/>
      <c r="AD48" s="25"/>
      <c r="AE48" s="25"/>
      <c r="AF48" s="25"/>
      <c r="AG48" s="25"/>
      <c r="AH48" s="5" t="str">
        <f t="shared" si="20"/>
        <v>ADD</v>
      </c>
      <c r="AI48" s="5" t="str">
        <f>AH$5</f>
        <v>R-type</v>
      </c>
      <c r="AJ48" s="5" t="s">
        <v>176</v>
      </c>
      <c r="AL48" s="10" t="b">
        <f t="shared" si="21"/>
        <v>1</v>
      </c>
      <c r="AM48" s="5" t="str">
        <f t="shared" si="22"/>
        <v>ADD</v>
      </c>
      <c r="AN48" s="16" t="str">
        <f t="shared" si="23"/>
        <v>0110011</v>
      </c>
      <c r="AO48" s="18" t="s">
        <v>238</v>
      </c>
      <c r="AP48" s="5" t="str">
        <f t="shared" si="30"/>
        <v>R-type</v>
      </c>
      <c r="AQ48" s="9"/>
      <c r="AR48" s="10" t="b">
        <f t="shared" si="31"/>
        <v>0</v>
      </c>
      <c r="AS48" s="10" t="b">
        <f t="shared" si="32"/>
        <v>0</v>
      </c>
      <c r="AT48" s="10" t="b">
        <f t="shared" si="33"/>
        <v>0</v>
      </c>
      <c r="AU48" s="10" t="s">
        <v>257</v>
      </c>
      <c r="AW48" s="10" t="b">
        <f t="shared" si="34"/>
        <v>0</v>
      </c>
      <c r="AX48" s="10" t="b">
        <f t="shared" si="35"/>
        <v>0</v>
      </c>
      <c r="AY48" s="10" t="b">
        <f t="shared" si="36"/>
        <v>0</v>
      </c>
      <c r="AZ48" s="10" t="b">
        <f t="shared" si="24"/>
        <v>0</v>
      </c>
      <c r="BB48" s="10" t="b">
        <f t="shared" si="25"/>
        <v>0</v>
      </c>
      <c r="BC48" s="10" t="b">
        <f t="shared" si="37"/>
        <v>0</v>
      </c>
      <c r="BD48" s="10" t="str">
        <f t="shared" si="38"/>
        <v>rs1</v>
      </c>
      <c r="BE48" s="10" t="str">
        <f t="shared" si="39"/>
        <v>rs2</v>
      </c>
      <c r="BF48" s="10" t="s">
        <v>241</v>
      </c>
      <c r="BH48" s="10" t="b">
        <f t="shared" si="40"/>
        <v>0</v>
      </c>
      <c r="BI48" s="22" t="b">
        <f t="shared" si="41"/>
        <v>1</v>
      </c>
      <c r="BJ48" s="10" t="b">
        <f t="shared" si="42"/>
        <v>0</v>
      </c>
      <c r="BK48" s="10" t="str">
        <f t="shared" si="43"/>
        <v>000</v>
      </c>
      <c r="BL48" s="10" t="str">
        <f t="shared" si="44"/>
        <v>0000000</v>
      </c>
      <c r="BM48" s="10" t="str">
        <f t="shared" ref="BM48:BM62" si="48">IF(OR(AS48,BI48),BK48&amp;(MID(BL48,2,1))&amp;(IF(BJ48,"1","0"))&amp;(IF(AS48,"1","0")),"DEFAULT")</f>
        <v>000000</v>
      </c>
      <c r="BO48" s="10" t="b">
        <f t="shared" si="45"/>
        <v>1</v>
      </c>
      <c r="BP48" s="10" t="s">
        <v>252</v>
      </c>
      <c r="BR48" s="10" t="b">
        <v>1</v>
      </c>
      <c r="BT48" s="10" t="str">
        <f t="shared" si="46"/>
        <v>??</v>
      </c>
      <c r="BU48" s="10" t="str">
        <f t="shared" si="47"/>
        <v>?</v>
      </c>
    </row>
    <row r="49" spans="1:73" hidden="1" x14ac:dyDescent="0.25">
      <c r="A49" s="5" t="s">
        <v>56</v>
      </c>
      <c r="B49" s="25" t="s">
        <v>117</v>
      </c>
      <c r="C49" s="25"/>
      <c r="D49" s="25"/>
      <c r="E49" s="25"/>
      <c r="F49" s="25"/>
      <c r="G49" s="25"/>
      <c r="H49" s="25"/>
      <c r="I49" s="25" t="s">
        <v>6</v>
      </c>
      <c r="J49" s="25"/>
      <c r="K49" s="25"/>
      <c r="L49" s="25"/>
      <c r="M49" s="25"/>
      <c r="N49" s="25" t="s">
        <v>4</v>
      </c>
      <c r="O49" s="25"/>
      <c r="P49" s="25"/>
      <c r="Q49" s="25"/>
      <c r="R49" s="25"/>
      <c r="S49" s="25" t="s">
        <v>103</v>
      </c>
      <c r="T49" s="25"/>
      <c r="U49" s="25"/>
      <c r="V49" s="25" t="s">
        <v>97</v>
      </c>
      <c r="W49" s="25"/>
      <c r="X49" s="25"/>
      <c r="Y49" s="25"/>
      <c r="Z49" s="25"/>
      <c r="AA49" s="25" t="s">
        <v>118</v>
      </c>
      <c r="AB49" s="25"/>
      <c r="AC49" s="25"/>
      <c r="AD49" s="25"/>
      <c r="AE49" s="25"/>
      <c r="AF49" s="25"/>
      <c r="AG49" s="25"/>
      <c r="AH49" s="5" t="str">
        <f t="shared" si="20"/>
        <v>SUB</v>
      </c>
      <c r="AI49" s="5" t="str">
        <f t="shared" ref="AI49:AI62" si="49">AH$5</f>
        <v>R-type</v>
      </c>
      <c r="AJ49" s="5" t="s">
        <v>176</v>
      </c>
      <c r="AL49" s="10" t="b">
        <f t="shared" si="21"/>
        <v>0</v>
      </c>
      <c r="AM49" s="5" t="str">
        <f t="shared" si="22"/>
        <v>SUB</v>
      </c>
      <c r="AN49" s="16" t="str">
        <f t="shared" si="23"/>
        <v>0110011</v>
      </c>
      <c r="AO49" s="18" t="s">
        <v>238</v>
      </c>
      <c r="AP49" s="5" t="str">
        <f t="shared" si="30"/>
        <v>R-type</v>
      </c>
      <c r="AQ49" s="9"/>
      <c r="AR49" s="10" t="b">
        <f t="shared" si="31"/>
        <v>0</v>
      </c>
      <c r="AS49" s="10" t="b">
        <f t="shared" si="32"/>
        <v>0</v>
      </c>
      <c r="AT49" s="10" t="b">
        <f t="shared" si="33"/>
        <v>0</v>
      </c>
      <c r="AU49" s="10" t="s">
        <v>257</v>
      </c>
      <c r="AW49" s="10" t="b">
        <f t="shared" si="34"/>
        <v>0</v>
      </c>
      <c r="AX49" s="10" t="b">
        <f t="shared" si="35"/>
        <v>0</v>
      </c>
      <c r="AY49" s="10" t="b">
        <f t="shared" si="36"/>
        <v>0</v>
      </c>
      <c r="AZ49" s="10" t="b">
        <f t="shared" si="24"/>
        <v>0</v>
      </c>
      <c r="BB49" s="10" t="b">
        <f t="shared" si="25"/>
        <v>0</v>
      </c>
      <c r="BC49" s="10" t="b">
        <f t="shared" si="37"/>
        <v>0</v>
      </c>
      <c r="BD49" s="10" t="str">
        <f t="shared" si="38"/>
        <v>rs1</v>
      </c>
      <c r="BE49" s="10" t="str">
        <f t="shared" si="39"/>
        <v>rs2</v>
      </c>
      <c r="BF49" s="10" t="s">
        <v>240</v>
      </c>
      <c r="BH49" s="10" t="b">
        <f t="shared" si="40"/>
        <v>0</v>
      </c>
      <c r="BI49" s="22" t="b">
        <f t="shared" si="41"/>
        <v>1</v>
      </c>
      <c r="BJ49" s="10" t="b">
        <f t="shared" si="42"/>
        <v>0</v>
      </c>
      <c r="BK49" s="10" t="str">
        <f t="shared" si="43"/>
        <v>000</v>
      </c>
      <c r="BL49" s="10" t="str">
        <f t="shared" si="44"/>
        <v>0100000</v>
      </c>
      <c r="BM49" s="10" t="str">
        <f t="shared" si="48"/>
        <v>000100</v>
      </c>
      <c r="BO49" s="10" t="b">
        <f t="shared" si="45"/>
        <v>1</v>
      </c>
      <c r="BP49" s="10" t="s">
        <v>252</v>
      </c>
      <c r="BR49" s="10" t="b">
        <v>1</v>
      </c>
      <c r="BT49" s="10" t="str">
        <f t="shared" si="46"/>
        <v>??</v>
      </c>
      <c r="BU49" s="10" t="str">
        <f t="shared" si="47"/>
        <v>?</v>
      </c>
    </row>
    <row r="50" spans="1:73" hidden="1" x14ac:dyDescent="0.25">
      <c r="A50" s="5" t="s">
        <v>57</v>
      </c>
      <c r="B50" s="25" t="s">
        <v>116</v>
      </c>
      <c r="C50" s="25"/>
      <c r="D50" s="25"/>
      <c r="E50" s="25"/>
      <c r="F50" s="25"/>
      <c r="G50" s="25"/>
      <c r="H50" s="25"/>
      <c r="I50" s="25" t="s">
        <v>6</v>
      </c>
      <c r="J50" s="25"/>
      <c r="K50" s="25"/>
      <c r="L50" s="25"/>
      <c r="M50" s="25"/>
      <c r="N50" s="25" t="s">
        <v>4</v>
      </c>
      <c r="O50" s="25"/>
      <c r="P50" s="25"/>
      <c r="Q50" s="25"/>
      <c r="R50" s="25"/>
      <c r="S50" s="25" t="s">
        <v>106</v>
      </c>
      <c r="T50" s="25"/>
      <c r="U50" s="25"/>
      <c r="V50" s="25" t="s">
        <v>97</v>
      </c>
      <c r="W50" s="25"/>
      <c r="X50" s="25"/>
      <c r="Y50" s="25"/>
      <c r="Z50" s="25"/>
      <c r="AA50" s="25" t="s">
        <v>118</v>
      </c>
      <c r="AB50" s="25"/>
      <c r="AC50" s="25"/>
      <c r="AD50" s="25"/>
      <c r="AE50" s="25"/>
      <c r="AF50" s="25"/>
      <c r="AG50" s="25"/>
      <c r="AH50" s="5" t="str">
        <f t="shared" si="20"/>
        <v>SLL</v>
      </c>
      <c r="AI50" s="5" t="str">
        <f t="shared" si="49"/>
        <v>R-type</v>
      </c>
      <c r="AJ50" s="5" t="s">
        <v>176</v>
      </c>
      <c r="AL50" s="10" t="b">
        <f t="shared" si="21"/>
        <v>0</v>
      </c>
      <c r="AM50" s="5" t="str">
        <f t="shared" si="22"/>
        <v>SLL</v>
      </c>
      <c r="AN50" s="16" t="str">
        <f t="shared" si="23"/>
        <v>0110011</v>
      </c>
      <c r="AO50" s="18" t="s">
        <v>238</v>
      </c>
      <c r="AP50" s="5" t="str">
        <f t="shared" si="30"/>
        <v>R-type</v>
      </c>
      <c r="AQ50" s="9"/>
      <c r="AR50" s="10" t="b">
        <f t="shared" si="31"/>
        <v>0</v>
      </c>
      <c r="AS50" s="10" t="b">
        <f t="shared" si="32"/>
        <v>0</v>
      </c>
      <c r="AT50" s="10" t="b">
        <f t="shared" si="33"/>
        <v>0</v>
      </c>
      <c r="AU50" s="10" t="s">
        <v>257</v>
      </c>
      <c r="AW50" s="10" t="b">
        <f t="shared" si="34"/>
        <v>0</v>
      </c>
      <c r="AX50" s="10" t="b">
        <f t="shared" si="35"/>
        <v>0</v>
      </c>
      <c r="AY50" s="10" t="b">
        <f t="shared" si="36"/>
        <v>0</v>
      </c>
      <c r="AZ50" s="10" t="b">
        <f t="shared" si="24"/>
        <v>0</v>
      </c>
      <c r="BB50" s="10" t="b">
        <f t="shared" si="25"/>
        <v>0</v>
      </c>
      <c r="BC50" s="10" t="b">
        <f t="shared" si="37"/>
        <v>0</v>
      </c>
      <c r="BD50" s="10" t="str">
        <f t="shared" si="38"/>
        <v>rs1</v>
      </c>
      <c r="BE50" s="10" t="str">
        <f t="shared" si="39"/>
        <v>rs2</v>
      </c>
      <c r="BF50" s="10" t="s">
        <v>240</v>
      </c>
      <c r="BH50" s="10" t="b">
        <f t="shared" si="40"/>
        <v>0</v>
      </c>
      <c r="BI50" s="22" t="b">
        <f t="shared" si="41"/>
        <v>1</v>
      </c>
      <c r="BJ50" s="10" t="b">
        <f t="shared" si="42"/>
        <v>0</v>
      </c>
      <c r="BK50" s="10" t="str">
        <f t="shared" si="43"/>
        <v>001</v>
      </c>
      <c r="BL50" s="10" t="str">
        <f t="shared" si="44"/>
        <v>0000000</v>
      </c>
      <c r="BM50" s="10" t="str">
        <f t="shared" si="48"/>
        <v>001000</v>
      </c>
      <c r="BO50" s="10" t="b">
        <f t="shared" si="45"/>
        <v>1</v>
      </c>
      <c r="BP50" s="10" t="s">
        <v>252</v>
      </c>
      <c r="BR50" s="10" t="b">
        <v>1</v>
      </c>
      <c r="BT50" s="10" t="str">
        <f t="shared" si="46"/>
        <v>??</v>
      </c>
      <c r="BU50" s="10" t="str">
        <f t="shared" si="47"/>
        <v>?</v>
      </c>
    </row>
    <row r="51" spans="1:73" hidden="1" x14ac:dyDescent="0.25">
      <c r="A51" s="5" t="s">
        <v>58</v>
      </c>
      <c r="B51" s="25" t="s">
        <v>116</v>
      </c>
      <c r="C51" s="25"/>
      <c r="D51" s="25"/>
      <c r="E51" s="25"/>
      <c r="F51" s="25"/>
      <c r="G51" s="25"/>
      <c r="H51" s="25"/>
      <c r="I51" s="25" t="s">
        <v>6</v>
      </c>
      <c r="J51" s="25"/>
      <c r="K51" s="25"/>
      <c r="L51" s="25"/>
      <c r="M51" s="25"/>
      <c r="N51" s="25" t="s">
        <v>4</v>
      </c>
      <c r="O51" s="25"/>
      <c r="P51" s="25"/>
      <c r="Q51" s="25"/>
      <c r="R51" s="25"/>
      <c r="S51" s="25" t="s">
        <v>112</v>
      </c>
      <c r="T51" s="25"/>
      <c r="U51" s="25"/>
      <c r="V51" s="25" t="s">
        <v>97</v>
      </c>
      <c r="W51" s="25"/>
      <c r="X51" s="25"/>
      <c r="Y51" s="25"/>
      <c r="Z51" s="25"/>
      <c r="AA51" s="25" t="s">
        <v>118</v>
      </c>
      <c r="AB51" s="25"/>
      <c r="AC51" s="25"/>
      <c r="AD51" s="25"/>
      <c r="AE51" s="25"/>
      <c r="AF51" s="25"/>
      <c r="AG51" s="25"/>
      <c r="AH51" s="5" t="str">
        <f t="shared" si="20"/>
        <v>SLT</v>
      </c>
      <c r="AI51" s="5" t="str">
        <f t="shared" si="49"/>
        <v>R-type</v>
      </c>
      <c r="AJ51" s="5" t="s">
        <v>176</v>
      </c>
      <c r="AL51" s="10" t="b">
        <f t="shared" si="21"/>
        <v>0</v>
      </c>
      <c r="AM51" s="5" t="str">
        <f t="shared" si="22"/>
        <v>SLT</v>
      </c>
      <c r="AN51" s="16" t="str">
        <f t="shared" si="23"/>
        <v>0110011</v>
      </c>
      <c r="AO51" s="18" t="s">
        <v>238</v>
      </c>
      <c r="AP51" s="5" t="str">
        <f t="shared" si="30"/>
        <v>R-type</v>
      </c>
      <c r="AQ51" s="9"/>
      <c r="AR51" s="10" t="b">
        <f t="shared" si="31"/>
        <v>0</v>
      </c>
      <c r="AS51" s="10" t="b">
        <f t="shared" si="32"/>
        <v>0</v>
      </c>
      <c r="AT51" s="10" t="b">
        <f t="shared" si="33"/>
        <v>0</v>
      </c>
      <c r="AU51" s="10" t="s">
        <v>257</v>
      </c>
      <c r="AW51" s="10" t="b">
        <f t="shared" si="34"/>
        <v>0</v>
      </c>
      <c r="AX51" s="10" t="b">
        <f t="shared" si="35"/>
        <v>0</v>
      </c>
      <c r="AY51" s="10" t="b">
        <f t="shared" si="36"/>
        <v>0</v>
      </c>
      <c r="AZ51" s="10" t="b">
        <f t="shared" si="24"/>
        <v>0</v>
      </c>
      <c r="BB51" s="10" t="b">
        <f t="shared" si="25"/>
        <v>0</v>
      </c>
      <c r="BC51" s="10" t="b">
        <f t="shared" si="37"/>
        <v>0</v>
      </c>
      <c r="BD51" s="10" t="str">
        <f t="shared" si="38"/>
        <v>rs1</v>
      </c>
      <c r="BE51" s="10" t="str">
        <f t="shared" si="39"/>
        <v>rs2</v>
      </c>
      <c r="BF51" s="10" t="s">
        <v>240</v>
      </c>
      <c r="BH51" s="10" t="b">
        <f t="shared" si="40"/>
        <v>0</v>
      </c>
      <c r="BI51" s="22" t="b">
        <f t="shared" si="41"/>
        <v>1</v>
      </c>
      <c r="BJ51" s="10" t="b">
        <f t="shared" si="42"/>
        <v>0</v>
      </c>
      <c r="BK51" s="10" t="str">
        <f t="shared" si="43"/>
        <v>010</v>
      </c>
      <c r="BL51" s="10" t="str">
        <f t="shared" si="44"/>
        <v>0000000</v>
      </c>
      <c r="BM51" s="10" t="str">
        <f t="shared" si="48"/>
        <v>010000</v>
      </c>
      <c r="BO51" s="10" t="b">
        <f t="shared" si="45"/>
        <v>1</v>
      </c>
      <c r="BP51" s="10" t="s">
        <v>252</v>
      </c>
      <c r="BR51" s="10" t="b">
        <v>1</v>
      </c>
      <c r="BT51" s="10" t="str">
        <f t="shared" si="46"/>
        <v>??</v>
      </c>
      <c r="BU51" s="10" t="str">
        <f t="shared" si="47"/>
        <v>?</v>
      </c>
    </row>
    <row r="52" spans="1:73" hidden="1" x14ac:dyDescent="0.25">
      <c r="A52" s="5" t="s">
        <v>59</v>
      </c>
      <c r="B52" s="25" t="s">
        <v>116</v>
      </c>
      <c r="C52" s="25"/>
      <c r="D52" s="25"/>
      <c r="E52" s="25"/>
      <c r="F52" s="25"/>
      <c r="G52" s="25"/>
      <c r="H52" s="25"/>
      <c r="I52" s="25" t="s">
        <v>6</v>
      </c>
      <c r="J52" s="25"/>
      <c r="K52" s="25"/>
      <c r="L52" s="25"/>
      <c r="M52" s="25"/>
      <c r="N52" s="25" t="s">
        <v>4</v>
      </c>
      <c r="O52" s="25"/>
      <c r="P52" s="25"/>
      <c r="Q52" s="25"/>
      <c r="R52" s="25"/>
      <c r="S52" s="25" t="s">
        <v>115</v>
      </c>
      <c r="T52" s="25"/>
      <c r="U52" s="25"/>
      <c r="V52" s="25" t="s">
        <v>97</v>
      </c>
      <c r="W52" s="25"/>
      <c r="X52" s="25"/>
      <c r="Y52" s="25"/>
      <c r="Z52" s="25"/>
      <c r="AA52" s="25" t="s">
        <v>118</v>
      </c>
      <c r="AB52" s="25"/>
      <c r="AC52" s="25"/>
      <c r="AD52" s="25"/>
      <c r="AE52" s="25"/>
      <c r="AF52" s="25"/>
      <c r="AG52" s="25"/>
      <c r="AH52" s="5" t="str">
        <f t="shared" si="20"/>
        <v>SLTU</v>
      </c>
      <c r="AI52" s="5" t="str">
        <f t="shared" si="49"/>
        <v>R-type</v>
      </c>
      <c r="AJ52" s="5" t="s">
        <v>176</v>
      </c>
      <c r="AL52" s="10" t="b">
        <f t="shared" si="21"/>
        <v>0</v>
      </c>
      <c r="AM52" s="5" t="str">
        <f t="shared" si="22"/>
        <v>SLTU</v>
      </c>
      <c r="AN52" s="16" t="str">
        <f t="shared" si="23"/>
        <v>0110011</v>
      </c>
      <c r="AO52" s="18" t="s">
        <v>238</v>
      </c>
      <c r="AP52" s="5" t="str">
        <f t="shared" si="30"/>
        <v>R-type</v>
      </c>
      <c r="AQ52" s="9"/>
      <c r="AR52" s="10" t="b">
        <f t="shared" si="31"/>
        <v>0</v>
      </c>
      <c r="AS52" s="10" t="b">
        <f t="shared" si="32"/>
        <v>0</v>
      </c>
      <c r="AT52" s="10" t="b">
        <f t="shared" si="33"/>
        <v>0</v>
      </c>
      <c r="AU52" s="10" t="s">
        <v>257</v>
      </c>
      <c r="AW52" s="10" t="b">
        <f t="shared" si="34"/>
        <v>0</v>
      </c>
      <c r="AX52" s="10" t="b">
        <f t="shared" si="35"/>
        <v>0</v>
      </c>
      <c r="AY52" s="10" t="b">
        <f t="shared" si="36"/>
        <v>0</v>
      </c>
      <c r="AZ52" s="10" t="b">
        <f t="shared" si="24"/>
        <v>0</v>
      </c>
      <c r="BB52" s="10" t="b">
        <f t="shared" si="25"/>
        <v>0</v>
      </c>
      <c r="BC52" s="10" t="b">
        <f t="shared" si="37"/>
        <v>0</v>
      </c>
      <c r="BD52" s="10" t="str">
        <f t="shared" si="38"/>
        <v>rs1</v>
      </c>
      <c r="BE52" s="10" t="str">
        <f t="shared" si="39"/>
        <v>rs2</v>
      </c>
      <c r="BF52" s="10" t="s">
        <v>240</v>
      </c>
      <c r="BH52" s="10" t="b">
        <f t="shared" si="40"/>
        <v>0</v>
      </c>
      <c r="BI52" s="22" t="b">
        <f t="shared" si="41"/>
        <v>1</v>
      </c>
      <c r="BJ52" s="10" t="b">
        <f t="shared" si="42"/>
        <v>0</v>
      </c>
      <c r="BK52" s="10" t="str">
        <f t="shared" si="43"/>
        <v>011</v>
      </c>
      <c r="BL52" s="10" t="str">
        <f t="shared" si="44"/>
        <v>0000000</v>
      </c>
      <c r="BM52" s="10" t="str">
        <f t="shared" si="48"/>
        <v>011000</v>
      </c>
      <c r="BO52" s="10" t="b">
        <f t="shared" si="45"/>
        <v>1</v>
      </c>
      <c r="BP52" s="10" t="s">
        <v>252</v>
      </c>
      <c r="BR52" s="10" t="b">
        <v>1</v>
      </c>
      <c r="BT52" s="10" t="str">
        <f t="shared" si="46"/>
        <v>??</v>
      </c>
      <c r="BU52" s="10" t="str">
        <f t="shared" si="47"/>
        <v>?</v>
      </c>
    </row>
    <row r="53" spans="1:73" hidden="1" x14ac:dyDescent="0.25">
      <c r="A53" s="5" t="s">
        <v>60</v>
      </c>
      <c r="B53" s="25" t="s">
        <v>116</v>
      </c>
      <c r="C53" s="25"/>
      <c r="D53" s="25"/>
      <c r="E53" s="25"/>
      <c r="F53" s="25"/>
      <c r="G53" s="25"/>
      <c r="H53" s="25"/>
      <c r="I53" s="25" t="s">
        <v>6</v>
      </c>
      <c r="J53" s="25"/>
      <c r="K53" s="25"/>
      <c r="L53" s="25"/>
      <c r="M53" s="25"/>
      <c r="N53" s="25" t="s">
        <v>4</v>
      </c>
      <c r="O53" s="25"/>
      <c r="P53" s="25"/>
      <c r="Q53" s="25"/>
      <c r="R53" s="25"/>
      <c r="S53" s="25" t="s">
        <v>107</v>
      </c>
      <c r="T53" s="25"/>
      <c r="U53" s="25"/>
      <c r="V53" s="25" t="s">
        <v>97</v>
      </c>
      <c r="W53" s="25"/>
      <c r="X53" s="25"/>
      <c r="Y53" s="25"/>
      <c r="Z53" s="25"/>
      <c r="AA53" s="25" t="s">
        <v>118</v>
      </c>
      <c r="AB53" s="25"/>
      <c r="AC53" s="25"/>
      <c r="AD53" s="25"/>
      <c r="AE53" s="25"/>
      <c r="AF53" s="25"/>
      <c r="AG53" s="25"/>
      <c r="AH53" s="5" t="str">
        <f t="shared" si="20"/>
        <v>XOR</v>
      </c>
      <c r="AI53" s="5" t="str">
        <f t="shared" si="49"/>
        <v>R-type</v>
      </c>
      <c r="AJ53" s="5" t="s">
        <v>176</v>
      </c>
      <c r="AL53" s="10" t="b">
        <f t="shared" si="21"/>
        <v>0</v>
      </c>
      <c r="AM53" s="5" t="str">
        <f t="shared" si="22"/>
        <v>XOR</v>
      </c>
      <c r="AN53" s="16" t="str">
        <f t="shared" si="23"/>
        <v>0110011</v>
      </c>
      <c r="AO53" s="18" t="s">
        <v>238</v>
      </c>
      <c r="AP53" s="5" t="str">
        <f t="shared" si="30"/>
        <v>R-type</v>
      </c>
      <c r="AQ53" s="9"/>
      <c r="AR53" s="10" t="b">
        <f t="shared" si="31"/>
        <v>0</v>
      </c>
      <c r="AS53" s="10" t="b">
        <f t="shared" si="32"/>
        <v>0</v>
      </c>
      <c r="AT53" s="10" t="b">
        <f t="shared" si="33"/>
        <v>0</v>
      </c>
      <c r="AU53" s="10" t="s">
        <v>257</v>
      </c>
      <c r="AW53" s="10" t="b">
        <f t="shared" si="34"/>
        <v>0</v>
      </c>
      <c r="AX53" s="10" t="b">
        <f t="shared" si="35"/>
        <v>0</v>
      </c>
      <c r="AY53" s="10" t="b">
        <f t="shared" si="36"/>
        <v>0</v>
      </c>
      <c r="AZ53" s="10" t="b">
        <f t="shared" si="24"/>
        <v>0</v>
      </c>
      <c r="BB53" s="10" t="b">
        <f t="shared" si="25"/>
        <v>0</v>
      </c>
      <c r="BC53" s="10" t="b">
        <f t="shared" si="37"/>
        <v>0</v>
      </c>
      <c r="BD53" s="10" t="str">
        <f t="shared" si="38"/>
        <v>rs1</v>
      </c>
      <c r="BE53" s="10" t="str">
        <f t="shared" si="39"/>
        <v>rs2</v>
      </c>
      <c r="BF53" s="10" t="s">
        <v>240</v>
      </c>
      <c r="BH53" s="10" t="b">
        <f t="shared" si="40"/>
        <v>0</v>
      </c>
      <c r="BI53" s="22" t="b">
        <f t="shared" si="41"/>
        <v>1</v>
      </c>
      <c r="BJ53" s="10" t="b">
        <f t="shared" si="42"/>
        <v>0</v>
      </c>
      <c r="BK53" s="10" t="str">
        <f t="shared" si="43"/>
        <v>100</v>
      </c>
      <c r="BL53" s="10" t="str">
        <f t="shared" si="44"/>
        <v>0000000</v>
      </c>
      <c r="BM53" s="10" t="str">
        <f t="shared" si="48"/>
        <v>100000</v>
      </c>
      <c r="BO53" s="10" t="b">
        <f t="shared" si="45"/>
        <v>1</v>
      </c>
      <c r="BP53" s="10" t="s">
        <v>252</v>
      </c>
      <c r="BR53" s="10" t="b">
        <v>1</v>
      </c>
      <c r="BT53" s="10" t="str">
        <f t="shared" si="46"/>
        <v>??</v>
      </c>
      <c r="BU53" s="10" t="str">
        <f t="shared" si="47"/>
        <v>?</v>
      </c>
    </row>
    <row r="54" spans="1:73" hidden="1" x14ac:dyDescent="0.25">
      <c r="A54" s="5" t="s">
        <v>61</v>
      </c>
      <c r="B54" s="25" t="s">
        <v>116</v>
      </c>
      <c r="C54" s="25"/>
      <c r="D54" s="25"/>
      <c r="E54" s="25"/>
      <c r="F54" s="25"/>
      <c r="G54" s="25"/>
      <c r="H54" s="25"/>
      <c r="I54" s="25" t="s">
        <v>6</v>
      </c>
      <c r="J54" s="25"/>
      <c r="K54" s="25"/>
      <c r="L54" s="25"/>
      <c r="M54" s="25"/>
      <c r="N54" s="25" t="s">
        <v>4</v>
      </c>
      <c r="O54" s="25"/>
      <c r="P54" s="25"/>
      <c r="Q54" s="25"/>
      <c r="R54" s="25"/>
      <c r="S54" s="25" t="s">
        <v>108</v>
      </c>
      <c r="T54" s="25"/>
      <c r="U54" s="25"/>
      <c r="V54" s="25" t="s">
        <v>97</v>
      </c>
      <c r="W54" s="25"/>
      <c r="X54" s="25"/>
      <c r="Y54" s="25"/>
      <c r="Z54" s="25"/>
      <c r="AA54" s="25" t="s">
        <v>118</v>
      </c>
      <c r="AB54" s="25"/>
      <c r="AC54" s="25"/>
      <c r="AD54" s="25"/>
      <c r="AE54" s="25"/>
      <c r="AF54" s="25"/>
      <c r="AG54" s="25"/>
      <c r="AH54" s="5" t="str">
        <f t="shared" si="20"/>
        <v>SRL</v>
      </c>
      <c r="AI54" s="5" t="str">
        <f t="shared" si="49"/>
        <v>R-type</v>
      </c>
      <c r="AJ54" s="5" t="s">
        <v>176</v>
      </c>
      <c r="AL54" s="10" t="b">
        <f t="shared" si="21"/>
        <v>0</v>
      </c>
      <c r="AM54" s="5" t="str">
        <f t="shared" si="22"/>
        <v>SRL</v>
      </c>
      <c r="AN54" s="16" t="str">
        <f t="shared" si="23"/>
        <v>0110011</v>
      </c>
      <c r="AO54" s="18" t="s">
        <v>238</v>
      </c>
      <c r="AP54" s="5" t="str">
        <f t="shared" si="30"/>
        <v>R-type</v>
      </c>
      <c r="AQ54" s="9"/>
      <c r="AR54" s="10" t="b">
        <f t="shared" si="31"/>
        <v>0</v>
      </c>
      <c r="AS54" s="10" t="b">
        <f t="shared" si="32"/>
        <v>0</v>
      </c>
      <c r="AT54" s="10" t="b">
        <f t="shared" si="33"/>
        <v>0</v>
      </c>
      <c r="AU54" s="10" t="s">
        <v>257</v>
      </c>
      <c r="AW54" s="10" t="b">
        <f t="shared" si="34"/>
        <v>0</v>
      </c>
      <c r="AX54" s="10" t="b">
        <f t="shared" si="35"/>
        <v>0</v>
      </c>
      <c r="AY54" s="10" t="b">
        <f t="shared" si="36"/>
        <v>0</v>
      </c>
      <c r="AZ54" s="10" t="b">
        <f t="shared" si="24"/>
        <v>0</v>
      </c>
      <c r="BB54" s="10" t="b">
        <f t="shared" si="25"/>
        <v>0</v>
      </c>
      <c r="BC54" s="10" t="b">
        <f t="shared" si="37"/>
        <v>0</v>
      </c>
      <c r="BD54" s="10" t="str">
        <f t="shared" si="38"/>
        <v>rs1</v>
      </c>
      <c r="BE54" s="10" t="str">
        <f t="shared" si="39"/>
        <v>rs2</v>
      </c>
      <c r="BF54" s="10" t="s">
        <v>240</v>
      </c>
      <c r="BH54" s="10" t="b">
        <f t="shared" si="40"/>
        <v>0</v>
      </c>
      <c r="BI54" s="22" t="b">
        <f t="shared" si="41"/>
        <v>1</v>
      </c>
      <c r="BJ54" s="10" t="b">
        <f t="shared" si="42"/>
        <v>0</v>
      </c>
      <c r="BK54" s="10" t="str">
        <f t="shared" si="43"/>
        <v>101</v>
      </c>
      <c r="BL54" s="10" t="str">
        <f t="shared" si="44"/>
        <v>0000000</v>
      </c>
      <c r="BM54" s="10" t="str">
        <f t="shared" si="48"/>
        <v>101000</v>
      </c>
      <c r="BO54" s="10" t="b">
        <f t="shared" si="45"/>
        <v>1</v>
      </c>
      <c r="BP54" s="10" t="s">
        <v>252</v>
      </c>
      <c r="BR54" s="10" t="b">
        <v>1</v>
      </c>
      <c r="BT54" s="10" t="str">
        <f t="shared" si="46"/>
        <v>??</v>
      </c>
      <c r="BU54" s="10" t="str">
        <f t="shared" si="47"/>
        <v>?</v>
      </c>
    </row>
    <row r="55" spans="1:73" hidden="1" x14ac:dyDescent="0.25">
      <c r="A55" s="5" t="s">
        <v>62</v>
      </c>
      <c r="B55" s="25" t="s">
        <v>117</v>
      </c>
      <c r="C55" s="25"/>
      <c r="D55" s="25"/>
      <c r="E55" s="25"/>
      <c r="F55" s="25"/>
      <c r="G55" s="25"/>
      <c r="H55" s="25"/>
      <c r="I55" s="25" t="s">
        <v>6</v>
      </c>
      <c r="J55" s="25"/>
      <c r="K55" s="25"/>
      <c r="L55" s="25"/>
      <c r="M55" s="25"/>
      <c r="N55" s="25" t="s">
        <v>4</v>
      </c>
      <c r="O55" s="25"/>
      <c r="P55" s="25"/>
      <c r="Q55" s="25"/>
      <c r="R55" s="25"/>
      <c r="S55" s="25" t="s">
        <v>108</v>
      </c>
      <c r="T55" s="25"/>
      <c r="U55" s="25"/>
      <c r="V55" s="25" t="s">
        <v>97</v>
      </c>
      <c r="W55" s="25"/>
      <c r="X55" s="25"/>
      <c r="Y55" s="25"/>
      <c r="Z55" s="25"/>
      <c r="AA55" s="25" t="s">
        <v>118</v>
      </c>
      <c r="AB55" s="25"/>
      <c r="AC55" s="25"/>
      <c r="AD55" s="25"/>
      <c r="AE55" s="25"/>
      <c r="AF55" s="25"/>
      <c r="AG55" s="25"/>
      <c r="AH55" s="5" t="str">
        <f t="shared" si="20"/>
        <v>SRA</v>
      </c>
      <c r="AI55" s="5" t="str">
        <f t="shared" si="49"/>
        <v>R-type</v>
      </c>
      <c r="AJ55" s="5" t="s">
        <v>176</v>
      </c>
      <c r="AL55" s="10" t="b">
        <f t="shared" si="21"/>
        <v>0</v>
      </c>
      <c r="AM55" s="5" t="str">
        <f t="shared" si="22"/>
        <v>SRA</v>
      </c>
      <c r="AN55" s="16" t="str">
        <f t="shared" si="23"/>
        <v>0110011</v>
      </c>
      <c r="AO55" s="18" t="s">
        <v>238</v>
      </c>
      <c r="AP55" s="5" t="str">
        <f t="shared" si="30"/>
        <v>R-type</v>
      </c>
      <c r="AQ55" s="9"/>
      <c r="AR55" s="10" t="b">
        <f t="shared" si="31"/>
        <v>0</v>
      </c>
      <c r="AS55" s="10" t="b">
        <f t="shared" si="32"/>
        <v>0</v>
      </c>
      <c r="AT55" s="10" t="b">
        <f t="shared" si="33"/>
        <v>0</v>
      </c>
      <c r="AU55" s="10" t="s">
        <v>257</v>
      </c>
      <c r="AW55" s="10" t="b">
        <f t="shared" si="34"/>
        <v>0</v>
      </c>
      <c r="AX55" s="10" t="b">
        <f t="shared" si="35"/>
        <v>0</v>
      </c>
      <c r="AY55" s="10" t="b">
        <f t="shared" si="36"/>
        <v>0</v>
      </c>
      <c r="AZ55" s="10" t="b">
        <f t="shared" si="24"/>
        <v>0</v>
      </c>
      <c r="BB55" s="10" t="b">
        <f t="shared" si="25"/>
        <v>0</v>
      </c>
      <c r="BC55" s="10" t="b">
        <f t="shared" si="37"/>
        <v>0</v>
      </c>
      <c r="BD55" s="10" t="str">
        <f t="shared" si="38"/>
        <v>rs1</v>
      </c>
      <c r="BE55" s="10" t="str">
        <f t="shared" si="39"/>
        <v>rs2</v>
      </c>
      <c r="BF55" s="10" t="s">
        <v>240</v>
      </c>
      <c r="BH55" s="10" t="b">
        <f t="shared" si="40"/>
        <v>0</v>
      </c>
      <c r="BI55" s="22" t="b">
        <f t="shared" si="41"/>
        <v>1</v>
      </c>
      <c r="BJ55" s="10" t="b">
        <f t="shared" si="42"/>
        <v>0</v>
      </c>
      <c r="BK55" s="10" t="str">
        <f t="shared" si="43"/>
        <v>101</v>
      </c>
      <c r="BL55" s="10" t="str">
        <f t="shared" si="44"/>
        <v>0100000</v>
      </c>
      <c r="BM55" s="10" t="str">
        <f t="shared" si="48"/>
        <v>101100</v>
      </c>
      <c r="BO55" s="10" t="b">
        <f t="shared" si="45"/>
        <v>1</v>
      </c>
      <c r="BP55" s="10" t="s">
        <v>252</v>
      </c>
      <c r="BR55" s="10" t="b">
        <v>1</v>
      </c>
      <c r="BT55" s="10" t="str">
        <f t="shared" si="46"/>
        <v>??</v>
      </c>
      <c r="BU55" s="10" t="str">
        <f t="shared" si="47"/>
        <v>?</v>
      </c>
    </row>
    <row r="56" spans="1:73" hidden="1" x14ac:dyDescent="0.25">
      <c r="A56" s="5" t="s">
        <v>63</v>
      </c>
      <c r="B56" s="25" t="s">
        <v>116</v>
      </c>
      <c r="C56" s="25"/>
      <c r="D56" s="25"/>
      <c r="E56" s="25"/>
      <c r="F56" s="25"/>
      <c r="G56" s="25"/>
      <c r="H56" s="25"/>
      <c r="I56" s="25" t="s">
        <v>6</v>
      </c>
      <c r="J56" s="25"/>
      <c r="K56" s="25"/>
      <c r="L56" s="25"/>
      <c r="M56" s="25"/>
      <c r="N56" s="25" t="s">
        <v>4</v>
      </c>
      <c r="O56" s="25"/>
      <c r="P56" s="25"/>
      <c r="Q56" s="25"/>
      <c r="R56" s="25"/>
      <c r="S56" s="25" t="s">
        <v>109</v>
      </c>
      <c r="T56" s="25"/>
      <c r="U56" s="25"/>
      <c r="V56" s="25" t="s">
        <v>97</v>
      </c>
      <c r="W56" s="25"/>
      <c r="X56" s="25"/>
      <c r="Y56" s="25"/>
      <c r="Z56" s="25"/>
      <c r="AA56" s="25" t="s">
        <v>118</v>
      </c>
      <c r="AB56" s="25"/>
      <c r="AC56" s="25"/>
      <c r="AD56" s="25"/>
      <c r="AE56" s="25"/>
      <c r="AF56" s="25"/>
      <c r="AG56" s="25"/>
      <c r="AH56" s="5" t="str">
        <f t="shared" si="20"/>
        <v>OR</v>
      </c>
      <c r="AI56" s="5" t="str">
        <f t="shared" si="49"/>
        <v>R-type</v>
      </c>
      <c r="AJ56" s="5" t="s">
        <v>176</v>
      </c>
      <c r="AL56" s="10" t="b">
        <f t="shared" si="21"/>
        <v>0</v>
      </c>
      <c r="AM56" s="5" t="str">
        <f t="shared" si="22"/>
        <v>OR</v>
      </c>
      <c r="AN56" s="16" t="str">
        <f t="shared" si="23"/>
        <v>0110011</v>
      </c>
      <c r="AO56" s="18" t="s">
        <v>238</v>
      </c>
      <c r="AP56" s="5" t="str">
        <f t="shared" si="30"/>
        <v>R-type</v>
      </c>
      <c r="AQ56" s="9"/>
      <c r="AR56" s="10" t="b">
        <f t="shared" si="31"/>
        <v>0</v>
      </c>
      <c r="AS56" s="10" t="b">
        <f t="shared" si="32"/>
        <v>0</v>
      </c>
      <c r="AT56" s="10" t="b">
        <f t="shared" si="33"/>
        <v>0</v>
      </c>
      <c r="AU56" s="10" t="s">
        <v>257</v>
      </c>
      <c r="AW56" s="10" t="b">
        <f t="shared" si="34"/>
        <v>0</v>
      </c>
      <c r="AX56" s="10" t="b">
        <f t="shared" si="35"/>
        <v>0</v>
      </c>
      <c r="AY56" s="10" t="b">
        <f t="shared" si="36"/>
        <v>0</v>
      </c>
      <c r="AZ56" s="10" t="b">
        <f t="shared" si="24"/>
        <v>0</v>
      </c>
      <c r="BB56" s="10" t="b">
        <f t="shared" si="25"/>
        <v>0</v>
      </c>
      <c r="BC56" s="10" t="b">
        <f t="shared" si="37"/>
        <v>0</v>
      </c>
      <c r="BD56" s="10" t="str">
        <f t="shared" si="38"/>
        <v>rs1</v>
      </c>
      <c r="BE56" s="10" t="str">
        <f t="shared" si="39"/>
        <v>rs2</v>
      </c>
      <c r="BF56" s="10" t="s">
        <v>240</v>
      </c>
      <c r="BH56" s="10" t="b">
        <f t="shared" si="40"/>
        <v>0</v>
      </c>
      <c r="BI56" s="22" t="b">
        <f t="shared" si="41"/>
        <v>1</v>
      </c>
      <c r="BJ56" s="10" t="b">
        <f t="shared" si="42"/>
        <v>0</v>
      </c>
      <c r="BK56" s="10" t="str">
        <f t="shared" si="43"/>
        <v>110</v>
      </c>
      <c r="BL56" s="10" t="str">
        <f t="shared" si="44"/>
        <v>0000000</v>
      </c>
      <c r="BM56" s="10" t="str">
        <f t="shared" si="48"/>
        <v>110000</v>
      </c>
      <c r="BO56" s="10" t="b">
        <f t="shared" si="45"/>
        <v>1</v>
      </c>
      <c r="BP56" s="10" t="s">
        <v>252</v>
      </c>
      <c r="BR56" s="10" t="b">
        <v>1</v>
      </c>
      <c r="BT56" s="10" t="str">
        <f t="shared" si="46"/>
        <v>??</v>
      </c>
      <c r="BU56" s="10" t="str">
        <f t="shared" si="47"/>
        <v>?</v>
      </c>
    </row>
    <row r="57" spans="1:73" hidden="1" x14ac:dyDescent="0.25">
      <c r="A57" s="5" t="s">
        <v>64</v>
      </c>
      <c r="B57" s="25" t="s">
        <v>116</v>
      </c>
      <c r="C57" s="25"/>
      <c r="D57" s="25"/>
      <c r="E57" s="25"/>
      <c r="F57" s="25"/>
      <c r="G57" s="25"/>
      <c r="H57" s="25"/>
      <c r="I57" s="25" t="s">
        <v>6</v>
      </c>
      <c r="J57" s="25"/>
      <c r="K57" s="25"/>
      <c r="L57" s="25"/>
      <c r="M57" s="25"/>
      <c r="N57" s="25" t="s">
        <v>4</v>
      </c>
      <c r="O57" s="25"/>
      <c r="P57" s="25"/>
      <c r="Q57" s="25"/>
      <c r="R57" s="25"/>
      <c r="S57" s="25" t="s">
        <v>110</v>
      </c>
      <c r="T57" s="25"/>
      <c r="U57" s="25"/>
      <c r="V57" s="25" t="s">
        <v>97</v>
      </c>
      <c r="W57" s="25"/>
      <c r="X57" s="25"/>
      <c r="Y57" s="25"/>
      <c r="Z57" s="25"/>
      <c r="AA57" s="25" t="s">
        <v>118</v>
      </c>
      <c r="AB57" s="25"/>
      <c r="AC57" s="25"/>
      <c r="AD57" s="25"/>
      <c r="AE57" s="25"/>
      <c r="AF57" s="25"/>
      <c r="AG57" s="25"/>
      <c r="AH57" s="5" t="str">
        <f t="shared" si="20"/>
        <v>AND</v>
      </c>
      <c r="AI57" s="5" t="str">
        <f t="shared" si="49"/>
        <v>R-type</v>
      </c>
      <c r="AJ57" s="5" t="s">
        <v>176</v>
      </c>
      <c r="AL57" s="10" t="b">
        <f t="shared" si="21"/>
        <v>0</v>
      </c>
      <c r="AM57" s="5" t="str">
        <f t="shared" si="22"/>
        <v>AND</v>
      </c>
      <c r="AN57" s="16" t="str">
        <f t="shared" si="23"/>
        <v>0110011</v>
      </c>
      <c r="AO57" s="18" t="s">
        <v>238</v>
      </c>
      <c r="AP57" s="5" t="str">
        <f t="shared" si="30"/>
        <v>R-type</v>
      </c>
      <c r="AQ57" s="9"/>
      <c r="AR57" s="10" t="b">
        <f t="shared" si="31"/>
        <v>0</v>
      </c>
      <c r="AS57" s="10" t="b">
        <f t="shared" si="32"/>
        <v>0</v>
      </c>
      <c r="AT57" s="10" t="b">
        <f t="shared" si="33"/>
        <v>0</v>
      </c>
      <c r="AU57" s="10" t="s">
        <v>257</v>
      </c>
      <c r="AW57" s="10" t="b">
        <f t="shared" si="34"/>
        <v>0</v>
      </c>
      <c r="AX57" s="10" t="b">
        <f t="shared" si="35"/>
        <v>0</v>
      </c>
      <c r="AY57" s="10" t="b">
        <f t="shared" si="36"/>
        <v>0</v>
      </c>
      <c r="AZ57" s="10" t="b">
        <f t="shared" si="24"/>
        <v>0</v>
      </c>
      <c r="BB57" s="10" t="b">
        <f t="shared" si="25"/>
        <v>0</v>
      </c>
      <c r="BC57" s="10" t="b">
        <f t="shared" si="37"/>
        <v>0</v>
      </c>
      <c r="BD57" s="10" t="str">
        <f t="shared" si="38"/>
        <v>rs1</v>
      </c>
      <c r="BE57" s="10" t="str">
        <f t="shared" si="39"/>
        <v>rs2</v>
      </c>
      <c r="BF57" s="10" t="s">
        <v>240</v>
      </c>
      <c r="BH57" s="10" t="b">
        <f t="shared" si="40"/>
        <v>0</v>
      </c>
      <c r="BI57" s="22" t="b">
        <f t="shared" si="41"/>
        <v>1</v>
      </c>
      <c r="BJ57" s="10" t="b">
        <f t="shared" si="42"/>
        <v>0</v>
      </c>
      <c r="BK57" s="10" t="str">
        <f t="shared" si="43"/>
        <v>111</v>
      </c>
      <c r="BL57" s="10" t="str">
        <f t="shared" si="44"/>
        <v>0000000</v>
      </c>
      <c r="BM57" s="10" t="str">
        <f t="shared" si="48"/>
        <v>111000</v>
      </c>
      <c r="BO57" s="10" t="b">
        <f t="shared" si="45"/>
        <v>1</v>
      </c>
      <c r="BP57" s="10" t="s">
        <v>252</v>
      </c>
      <c r="BR57" s="10" t="b">
        <v>1</v>
      </c>
      <c r="BT57" s="10" t="str">
        <f t="shared" si="46"/>
        <v>??</v>
      </c>
      <c r="BU57" s="10" t="str">
        <f t="shared" si="47"/>
        <v>?</v>
      </c>
    </row>
    <row r="58" spans="1:73" x14ac:dyDescent="0.25">
      <c r="A58" s="5" t="s">
        <v>185</v>
      </c>
      <c r="B58" s="25" t="s">
        <v>116</v>
      </c>
      <c r="C58" s="25"/>
      <c r="D58" s="25"/>
      <c r="E58" s="25"/>
      <c r="F58" s="25"/>
      <c r="G58" s="25"/>
      <c r="H58" s="25"/>
      <c r="I58" s="25" t="s">
        <v>6</v>
      </c>
      <c r="J58" s="25"/>
      <c r="K58" s="25"/>
      <c r="L58" s="25"/>
      <c r="M58" s="25"/>
      <c r="N58" s="25" t="s">
        <v>4</v>
      </c>
      <c r="O58" s="25"/>
      <c r="P58" s="25"/>
      <c r="Q58" s="25"/>
      <c r="R58" s="25"/>
      <c r="S58" s="25" t="s">
        <v>103</v>
      </c>
      <c r="T58" s="25"/>
      <c r="U58" s="25"/>
      <c r="V58" s="25" t="s">
        <v>178</v>
      </c>
      <c r="W58" s="25"/>
      <c r="X58" s="25"/>
      <c r="Y58" s="25"/>
      <c r="Z58" s="25"/>
      <c r="AA58" s="25" t="s">
        <v>205</v>
      </c>
      <c r="AB58" s="25"/>
      <c r="AC58" s="25"/>
      <c r="AD58" s="25"/>
      <c r="AE58" s="25"/>
      <c r="AF58" s="25"/>
      <c r="AG58" s="25"/>
      <c r="AH58" s="5" t="str">
        <f t="shared" si="20"/>
        <v>ADDW</v>
      </c>
      <c r="AI58" s="5" t="str">
        <f t="shared" si="49"/>
        <v>R-type</v>
      </c>
      <c r="AJ58" s="5" t="s">
        <v>196</v>
      </c>
      <c r="AL58" s="10" t="b">
        <f t="shared" si="21"/>
        <v>1</v>
      </c>
      <c r="AM58" s="5" t="str">
        <f t="shared" si="22"/>
        <v>ADDW</v>
      </c>
      <c r="AN58" s="21" t="str">
        <f t="shared" si="23"/>
        <v>0111011</v>
      </c>
      <c r="AO58" s="18" t="s">
        <v>238</v>
      </c>
      <c r="AP58" s="5" t="str">
        <f t="shared" si="30"/>
        <v>R-type</v>
      </c>
      <c r="AQ58" s="9"/>
      <c r="AR58" s="10" t="b">
        <f t="shared" si="31"/>
        <v>0</v>
      </c>
      <c r="AS58" s="10" t="b">
        <f t="shared" si="32"/>
        <v>0</v>
      </c>
      <c r="AT58" s="10" t="b">
        <f t="shared" si="33"/>
        <v>0</v>
      </c>
      <c r="AU58" s="10" t="s">
        <v>257</v>
      </c>
      <c r="AW58" s="10" t="b">
        <f t="shared" si="34"/>
        <v>0</v>
      </c>
      <c r="AX58" s="10" t="b">
        <f t="shared" si="35"/>
        <v>0</v>
      </c>
      <c r="AY58" s="10" t="b">
        <f t="shared" si="36"/>
        <v>0</v>
      </c>
      <c r="AZ58" s="10" t="b">
        <f t="shared" si="24"/>
        <v>0</v>
      </c>
      <c r="BB58" s="10" t="b">
        <f t="shared" si="25"/>
        <v>0</v>
      </c>
      <c r="BC58" s="10" t="b">
        <f t="shared" si="37"/>
        <v>0</v>
      </c>
      <c r="BD58" s="10" t="str">
        <f t="shared" si="38"/>
        <v>rs1</v>
      </c>
      <c r="BE58" s="10" t="str">
        <f t="shared" si="39"/>
        <v>rs2</v>
      </c>
      <c r="BF58" s="10" t="s">
        <v>240</v>
      </c>
      <c r="BH58" s="10" t="b">
        <f t="shared" si="40"/>
        <v>0</v>
      </c>
      <c r="BI58" s="22" t="b">
        <f t="shared" si="41"/>
        <v>1</v>
      </c>
      <c r="BJ58" s="22" t="b">
        <f t="shared" si="42"/>
        <v>1</v>
      </c>
      <c r="BK58" s="10" t="str">
        <f t="shared" si="43"/>
        <v>000</v>
      </c>
      <c r="BL58" s="10" t="str">
        <f t="shared" si="44"/>
        <v>0000000</v>
      </c>
      <c r="BM58" s="10" t="str">
        <f t="shared" si="48"/>
        <v>000010</v>
      </c>
      <c r="BO58" s="10" t="b">
        <f t="shared" si="45"/>
        <v>1</v>
      </c>
      <c r="BP58" s="10" t="s">
        <v>252</v>
      </c>
      <c r="BR58" s="10" t="b">
        <v>1</v>
      </c>
      <c r="BT58" s="10" t="str">
        <f t="shared" si="46"/>
        <v>??</v>
      </c>
      <c r="BU58" s="10" t="str">
        <f t="shared" si="47"/>
        <v>?</v>
      </c>
    </row>
    <row r="59" spans="1:73" hidden="1" x14ac:dyDescent="0.25">
      <c r="A59" s="5" t="s">
        <v>186</v>
      </c>
      <c r="B59" s="25" t="s">
        <v>117</v>
      </c>
      <c r="C59" s="25"/>
      <c r="D59" s="25"/>
      <c r="E59" s="25"/>
      <c r="F59" s="25"/>
      <c r="G59" s="25"/>
      <c r="H59" s="25"/>
      <c r="I59" s="25" t="s">
        <v>6</v>
      </c>
      <c r="J59" s="25"/>
      <c r="K59" s="25"/>
      <c r="L59" s="25"/>
      <c r="M59" s="25"/>
      <c r="N59" s="25" t="s">
        <v>4</v>
      </c>
      <c r="O59" s="25"/>
      <c r="P59" s="25"/>
      <c r="Q59" s="25"/>
      <c r="R59" s="25"/>
      <c r="S59" s="25" t="s">
        <v>103</v>
      </c>
      <c r="T59" s="25"/>
      <c r="U59" s="25"/>
      <c r="V59" s="25" t="s">
        <v>178</v>
      </c>
      <c r="W59" s="25"/>
      <c r="X59" s="25"/>
      <c r="Y59" s="25"/>
      <c r="Z59" s="25"/>
      <c r="AA59" s="25" t="s">
        <v>191</v>
      </c>
      <c r="AB59" s="25"/>
      <c r="AC59" s="25"/>
      <c r="AD59" s="25"/>
      <c r="AE59" s="25"/>
      <c r="AF59" s="25"/>
      <c r="AG59" s="25"/>
      <c r="AH59" s="5" t="str">
        <f t="shared" si="20"/>
        <v>SUBW</v>
      </c>
      <c r="AI59" s="5" t="str">
        <f t="shared" si="49"/>
        <v>R-type</v>
      </c>
      <c r="AJ59" s="5" t="s">
        <v>196</v>
      </c>
      <c r="AL59" s="10" t="b">
        <f t="shared" si="21"/>
        <v>0</v>
      </c>
      <c r="AM59" s="5" t="str">
        <f t="shared" si="22"/>
        <v>SUBW</v>
      </c>
      <c r="AN59" s="21" t="str">
        <f t="shared" si="23"/>
        <v>0111011</v>
      </c>
      <c r="AO59" s="18" t="s">
        <v>238</v>
      </c>
      <c r="AP59" s="5" t="str">
        <f t="shared" si="30"/>
        <v>R-type</v>
      </c>
      <c r="AQ59" s="9"/>
      <c r="AR59" s="10" t="b">
        <f t="shared" si="31"/>
        <v>0</v>
      </c>
      <c r="AS59" s="10" t="b">
        <f t="shared" si="32"/>
        <v>0</v>
      </c>
      <c r="AT59" s="10" t="b">
        <f t="shared" si="33"/>
        <v>0</v>
      </c>
      <c r="AU59" s="10" t="s">
        <v>257</v>
      </c>
      <c r="AW59" s="10" t="b">
        <f t="shared" si="34"/>
        <v>0</v>
      </c>
      <c r="AX59" s="10" t="b">
        <f t="shared" si="35"/>
        <v>0</v>
      </c>
      <c r="AY59" s="10" t="b">
        <f t="shared" si="36"/>
        <v>0</v>
      </c>
      <c r="AZ59" s="10" t="b">
        <f t="shared" si="24"/>
        <v>0</v>
      </c>
      <c r="BB59" s="10" t="b">
        <f t="shared" si="25"/>
        <v>0</v>
      </c>
      <c r="BC59" s="10" t="b">
        <f t="shared" si="37"/>
        <v>0</v>
      </c>
      <c r="BD59" s="10" t="str">
        <f t="shared" si="38"/>
        <v>rs1</v>
      </c>
      <c r="BE59" s="10" t="str">
        <f t="shared" si="39"/>
        <v>rs2</v>
      </c>
      <c r="BF59" s="10" t="s">
        <v>240</v>
      </c>
      <c r="BH59" s="10" t="b">
        <f t="shared" si="40"/>
        <v>0</v>
      </c>
      <c r="BI59" s="22" t="b">
        <f t="shared" si="41"/>
        <v>1</v>
      </c>
      <c r="BJ59" s="22" t="b">
        <f t="shared" si="42"/>
        <v>1</v>
      </c>
      <c r="BK59" s="10" t="str">
        <f t="shared" si="43"/>
        <v>000</v>
      </c>
      <c r="BL59" s="10" t="str">
        <f t="shared" si="44"/>
        <v>0100000</v>
      </c>
      <c r="BM59" s="10" t="str">
        <f t="shared" si="48"/>
        <v>000110</v>
      </c>
      <c r="BO59" s="10" t="b">
        <f t="shared" si="45"/>
        <v>1</v>
      </c>
      <c r="BP59" s="10" t="s">
        <v>252</v>
      </c>
      <c r="BR59" s="10" t="b">
        <v>1</v>
      </c>
      <c r="BT59" s="10" t="str">
        <f t="shared" si="46"/>
        <v>??</v>
      </c>
      <c r="BU59" s="10" t="str">
        <f t="shared" si="47"/>
        <v>?</v>
      </c>
    </row>
    <row r="60" spans="1:73" hidden="1" x14ac:dyDescent="0.25">
      <c r="A60" s="5" t="s">
        <v>187</v>
      </c>
      <c r="B60" s="25" t="s">
        <v>116</v>
      </c>
      <c r="C60" s="25"/>
      <c r="D60" s="25"/>
      <c r="E60" s="25"/>
      <c r="F60" s="25"/>
      <c r="G60" s="25"/>
      <c r="H60" s="25"/>
      <c r="I60" s="25" t="s">
        <v>6</v>
      </c>
      <c r="J60" s="25"/>
      <c r="K60" s="25"/>
      <c r="L60" s="25"/>
      <c r="M60" s="25"/>
      <c r="N60" s="25" t="s">
        <v>4</v>
      </c>
      <c r="O60" s="25"/>
      <c r="P60" s="25"/>
      <c r="Q60" s="25"/>
      <c r="R60" s="25"/>
      <c r="S60" s="25" t="s">
        <v>106</v>
      </c>
      <c r="T60" s="25"/>
      <c r="U60" s="25"/>
      <c r="V60" s="25" t="s">
        <v>178</v>
      </c>
      <c r="W60" s="25"/>
      <c r="X60" s="25"/>
      <c r="Y60" s="25"/>
      <c r="Z60" s="25"/>
      <c r="AA60" s="25" t="s">
        <v>191</v>
      </c>
      <c r="AB60" s="25"/>
      <c r="AC60" s="25"/>
      <c r="AD60" s="25"/>
      <c r="AE60" s="25"/>
      <c r="AF60" s="25"/>
      <c r="AG60" s="25"/>
      <c r="AH60" s="5" t="str">
        <f t="shared" si="20"/>
        <v>SLLW</v>
      </c>
      <c r="AI60" s="5" t="str">
        <f t="shared" si="49"/>
        <v>R-type</v>
      </c>
      <c r="AJ60" s="5" t="s">
        <v>195</v>
      </c>
      <c r="AL60" s="10" t="b">
        <f t="shared" si="21"/>
        <v>0</v>
      </c>
      <c r="AM60" s="5" t="str">
        <f t="shared" si="22"/>
        <v>SLLW</v>
      </c>
      <c r="AN60" s="21" t="str">
        <f t="shared" si="23"/>
        <v>0111011</v>
      </c>
      <c r="AO60" s="18" t="s">
        <v>238</v>
      </c>
      <c r="AP60" s="5" t="str">
        <f t="shared" si="30"/>
        <v>R-type</v>
      </c>
      <c r="AQ60" s="9"/>
      <c r="AR60" s="10" t="b">
        <f t="shared" si="31"/>
        <v>0</v>
      </c>
      <c r="AS60" s="10" t="b">
        <f t="shared" si="32"/>
        <v>0</v>
      </c>
      <c r="AT60" s="10" t="b">
        <f t="shared" si="33"/>
        <v>0</v>
      </c>
      <c r="AU60" s="10" t="s">
        <v>257</v>
      </c>
      <c r="AW60" s="10" t="b">
        <f t="shared" si="34"/>
        <v>0</v>
      </c>
      <c r="AX60" s="10" t="b">
        <f t="shared" si="35"/>
        <v>0</v>
      </c>
      <c r="AY60" s="10" t="b">
        <f t="shared" si="36"/>
        <v>0</v>
      </c>
      <c r="AZ60" s="10" t="b">
        <f t="shared" si="24"/>
        <v>0</v>
      </c>
      <c r="BB60" s="10" t="b">
        <f t="shared" si="25"/>
        <v>0</v>
      </c>
      <c r="BC60" s="10" t="b">
        <f t="shared" si="37"/>
        <v>0</v>
      </c>
      <c r="BD60" s="10" t="str">
        <f t="shared" si="38"/>
        <v>rs1</v>
      </c>
      <c r="BE60" s="10" t="str">
        <f t="shared" si="39"/>
        <v>rs2</v>
      </c>
      <c r="BF60" s="10" t="s">
        <v>240</v>
      </c>
      <c r="BH60" s="10" t="b">
        <f t="shared" si="40"/>
        <v>0</v>
      </c>
      <c r="BI60" s="22" t="b">
        <f t="shared" si="41"/>
        <v>1</v>
      </c>
      <c r="BJ60" s="22" t="b">
        <f t="shared" si="42"/>
        <v>1</v>
      </c>
      <c r="BK60" s="10" t="str">
        <f t="shared" si="43"/>
        <v>001</v>
      </c>
      <c r="BL60" s="10" t="str">
        <f t="shared" si="44"/>
        <v>0000000</v>
      </c>
      <c r="BM60" s="10" t="str">
        <f t="shared" si="48"/>
        <v>001010</v>
      </c>
      <c r="BO60" s="10" t="b">
        <f t="shared" si="45"/>
        <v>1</v>
      </c>
      <c r="BP60" s="10" t="s">
        <v>252</v>
      </c>
      <c r="BR60" s="10" t="b">
        <v>1</v>
      </c>
      <c r="BT60" s="10" t="str">
        <f t="shared" si="46"/>
        <v>??</v>
      </c>
      <c r="BU60" s="10" t="str">
        <f t="shared" si="47"/>
        <v>?</v>
      </c>
    </row>
    <row r="61" spans="1:73" hidden="1" x14ac:dyDescent="0.25">
      <c r="A61" s="5" t="s">
        <v>188</v>
      </c>
      <c r="B61" s="25" t="s">
        <v>116</v>
      </c>
      <c r="C61" s="25"/>
      <c r="D61" s="25"/>
      <c r="E61" s="25"/>
      <c r="F61" s="25"/>
      <c r="G61" s="25"/>
      <c r="H61" s="25"/>
      <c r="I61" s="25" t="s">
        <v>6</v>
      </c>
      <c r="J61" s="25"/>
      <c r="K61" s="25"/>
      <c r="L61" s="25"/>
      <c r="M61" s="25"/>
      <c r="N61" s="25" t="s">
        <v>4</v>
      </c>
      <c r="O61" s="25"/>
      <c r="P61" s="25"/>
      <c r="Q61" s="25"/>
      <c r="R61" s="25"/>
      <c r="S61" s="25" t="s">
        <v>108</v>
      </c>
      <c r="T61" s="25"/>
      <c r="U61" s="25"/>
      <c r="V61" s="25" t="s">
        <v>178</v>
      </c>
      <c r="W61" s="25"/>
      <c r="X61" s="25"/>
      <c r="Y61" s="25"/>
      <c r="Z61" s="25"/>
      <c r="AA61" s="25" t="s">
        <v>191</v>
      </c>
      <c r="AB61" s="25"/>
      <c r="AC61" s="25"/>
      <c r="AD61" s="25"/>
      <c r="AE61" s="25"/>
      <c r="AF61" s="25"/>
      <c r="AG61" s="25"/>
      <c r="AH61" s="5" t="str">
        <f t="shared" si="20"/>
        <v>SRLW</v>
      </c>
      <c r="AI61" s="5" t="str">
        <f t="shared" si="49"/>
        <v>R-type</v>
      </c>
      <c r="AJ61" s="5" t="s">
        <v>195</v>
      </c>
      <c r="AL61" s="10" t="b">
        <f t="shared" si="21"/>
        <v>0</v>
      </c>
      <c r="AM61" s="5" t="str">
        <f t="shared" si="22"/>
        <v>SRLW</v>
      </c>
      <c r="AN61" s="21" t="str">
        <f t="shared" si="23"/>
        <v>0111011</v>
      </c>
      <c r="AO61" s="18" t="s">
        <v>238</v>
      </c>
      <c r="AP61" s="5" t="str">
        <f t="shared" si="30"/>
        <v>R-type</v>
      </c>
      <c r="AQ61" s="9"/>
      <c r="AR61" s="10" t="b">
        <f t="shared" si="31"/>
        <v>0</v>
      </c>
      <c r="AS61" s="10" t="b">
        <f t="shared" si="32"/>
        <v>0</v>
      </c>
      <c r="AT61" s="10" t="b">
        <f t="shared" si="33"/>
        <v>0</v>
      </c>
      <c r="AU61" s="10" t="s">
        <v>257</v>
      </c>
      <c r="AW61" s="10" t="b">
        <f t="shared" si="34"/>
        <v>0</v>
      </c>
      <c r="AX61" s="10" t="b">
        <f t="shared" si="35"/>
        <v>0</v>
      </c>
      <c r="AY61" s="10" t="b">
        <f t="shared" si="36"/>
        <v>0</v>
      </c>
      <c r="AZ61" s="10" t="b">
        <f t="shared" si="24"/>
        <v>0</v>
      </c>
      <c r="BB61" s="10" t="b">
        <f t="shared" si="25"/>
        <v>0</v>
      </c>
      <c r="BC61" s="10" t="b">
        <f t="shared" si="37"/>
        <v>0</v>
      </c>
      <c r="BD61" s="10" t="str">
        <f t="shared" si="38"/>
        <v>rs1</v>
      </c>
      <c r="BE61" s="10" t="str">
        <f t="shared" si="39"/>
        <v>rs2</v>
      </c>
      <c r="BF61" s="10" t="s">
        <v>240</v>
      </c>
      <c r="BH61" s="10" t="b">
        <f t="shared" si="40"/>
        <v>0</v>
      </c>
      <c r="BI61" s="22" t="b">
        <f t="shared" si="41"/>
        <v>1</v>
      </c>
      <c r="BJ61" s="22" t="b">
        <f t="shared" si="42"/>
        <v>1</v>
      </c>
      <c r="BK61" s="10" t="str">
        <f t="shared" si="43"/>
        <v>101</v>
      </c>
      <c r="BL61" s="10" t="str">
        <f t="shared" si="44"/>
        <v>0000000</v>
      </c>
      <c r="BM61" s="10" t="str">
        <f t="shared" si="48"/>
        <v>101010</v>
      </c>
      <c r="BO61" s="10" t="b">
        <f t="shared" si="45"/>
        <v>1</v>
      </c>
      <c r="BP61" s="10" t="s">
        <v>252</v>
      </c>
      <c r="BR61" s="10" t="b">
        <v>1</v>
      </c>
      <c r="BT61" s="10" t="str">
        <f t="shared" si="46"/>
        <v>??</v>
      </c>
      <c r="BU61" s="10" t="str">
        <f t="shared" si="47"/>
        <v>?</v>
      </c>
    </row>
    <row r="62" spans="1:73" hidden="1" x14ac:dyDescent="0.25">
      <c r="A62" s="5" t="s">
        <v>189</v>
      </c>
      <c r="B62" s="25" t="s">
        <v>117</v>
      </c>
      <c r="C62" s="25"/>
      <c r="D62" s="25"/>
      <c r="E62" s="25"/>
      <c r="F62" s="25"/>
      <c r="G62" s="25"/>
      <c r="H62" s="25"/>
      <c r="I62" s="25" t="s">
        <v>6</v>
      </c>
      <c r="J62" s="25"/>
      <c r="K62" s="25"/>
      <c r="L62" s="25"/>
      <c r="M62" s="25"/>
      <c r="N62" s="25" t="s">
        <v>4</v>
      </c>
      <c r="O62" s="25"/>
      <c r="P62" s="25"/>
      <c r="Q62" s="25"/>
      <c r="R62" s="25"/>
      <c r="S62" s="25" t="s">
        <v>108</v>
      </c>
      <c r="T62" s="25"/>
      <c r="U62" s="25"/>
      <c r="V62" s="25" t="s">
        <v>178</v>
      </c>
      <c r="W62" s="25"/>
      <c r="X62" s="25"/>
      <c r="Y62" s="25"/>
      <c r="Z62" s="25"/>
      <c r="AA62" s="25" t="s">
        <v>191</v>
      </c>
      <c r="AB62" s="25"/>
      <c r="AC62" s="25"/>
      <c r="AD62" s="25"/>
      <c r="AE62" s="25"/>
      <c r="AF62" s="25"/>
      <c r="AG62" s="25"/>
      <c r="AH62" s="5" t="str">
        <f t="shared" si="20"/>
        <v>SRAW</v>
      </c>
      <c r="AI62" s="5" t="str">
        <f t="shared" si="49"/>
        <v>R-type</v>
      </c>
      <c r="AJ62" s="5" t="s">
        <v>195</v>
      </c>
      <c r="AL62" s="10" t="b">
        <f t="shared" si="21"/>
        <v>0</v>
      </c>
      <c r="AM62" s="5" t="str">
        <f t="shared" si="22"/>
        <v>SRAW</v>
      </c>
      <c r="AN62" s="21" t="str">
        <f t="shared" si="23"/>
        <v>0111011</v>
      </c>
      <c r="AO62" s="18" t="s">
        <v>238</v>
      </c>
      <c r="AP62" s="5" t="str">
        <f t="shared" si="30"/>
        <v>R-type</v>
      </c>
      <c r="AQ62" s="9"/>
      <c r="AR62" s="10" t="b">
        <f t="shared" si="31"/>
        <v>0</v>
      </c>
      <c r="AS62" s="10" t="b">
        <f t="shared" si="32"/>
        <v>0</v>
      </c>
      <c r="AT62" s="10" t="b">
        <f t="shared" si="33"/>
        <v>0</v>
      </c>
      <c r="AU62" s="10" t="s">
        <v>257</v>
      </c>
      <c r="AW62" s="10" t="b">
        <f t="shared" si="34"/>
        <v>0</v>
      </c>
      <c r="AX62" s="10" t="b">
        <f t="shared" si="35"/>
        <v>0</v>
      </c>
      <c r="AY62" s="10" t="b">
        <f t="shared" si="36"/>
        <v>0</v>
      </c>
      <c r="AZ62" s="10" t="b">
        <f t="shared" si="24"/>
        <v>0</v>
      </c>
      <c r="BB62" s="10" t="b">
        <f t="shared" si="25"/>
        <v>0</v>
      </c>
      <c r="BC62" s="10" t="b">
        <f t="shared" si="37"/>
        <v>0</v>
      </c>
      <c r="BD62" s="10" t="str">
        <f t="shared" si="38"/>
        <v>rs1</v>
      </c>
      <c r="BE62" s="10" t="str">
        <f t="shared" si="39"/>
        <v>rs2</v>
      </c>
      <c r="BF62" s="10" t="s">
        <v>240</v>
      </c>
      <c r="BH62" s="10" t="b">
        <f t="shared" si="40"/>
        <v>0</v>
      </c>
      <c r="BI62" s="22" t="b">
        <f t="shared" si="41"/>
        <v>1</v>
      </c>
      <c r="BJ62" s="22" t="b">
        <f t="shared" si="42"/>
        <v>1</v>
      </c>
      <c r="BK62" s="10" t="str">
        <f t="shared" si="43"/>
        <v>101</v>
      </c>
      <c r="BL62" s="10" t="str">
        <f t="shared" si="44"/>
        <v>0100000</v>
      </c>
      <c r="BM62" s="10" t="str">
        <f t="shared" si="48"/>
        <v>101110</v>
      </c>
      <c r="BO62" s="10" t="b">
        <f t="shared" si="45"/>
        <v>1</v>
      </c>
      <c r="BP62" s="10" t="s">
        <v>252</v>
      </c>
      <c r="BR62" s="10" t="b">
        <v>1</v>
      </c>
      <c r="BT62" s="10" t="str">
        <f t="shared" si="46"/>
        <v>??</v>
      </c>
      <c r="BU62" s="10" t="str">
        <f t="shared" si="47"/>
        <v>?</v>
      </c>
    </row>
    <row r="63" spans="1:73" x14ac:dyDescent="0.25">
      <c r="A63" s="5" t="s">
        <v>96</v>
      </c>
      <c r="B63" s="25" t="s">
        <v>65</v>
      </c>
      <c r="C63" s="25"/>
      <c r="D63" s="25"/>
      <c r="E63" s="25"/>
      <c r="F63" s="25" t="s">
        <v>66</v>
      </c>
      <c r="G63" s="25"/>
      <c r="H63" s="25"/>
      <c r="I63" s="25"/>
      <c r="J63" s="25" t="s">
        <v>67</v>
      </c>
      <c r="K63" s="25"/>
      <c r="L63" s="25"/>
      <c r="M63" s="25"/>
      <c r="N63" s="25" t="s">
        <v>4</v>
      </c>
      <c r="O63" s="25"/>
      <c r="P63" s="25"/>
      <c r="Q63" s="25"/>
      <c r="R63" s="25"/>
      <c r="S63" s="25" t="s">
        <v>126</v>
      </c>
      <c r="T63" s="25"/>
      <c r="U63" s="25"/>
      <c r="V63" s="25" t="s">
        <v>97</v>
      </c>
      <c r="W63" s="25"/>
      <c r="X63" s="25"/>
      <c r="Y63" s="25"/>
      <c r="Z63" s="25"/>
      <c r="AA63" s="25" t="s">
        <v>125</v>
      </c>
      <c r="AB63" s="25"/>
      <c r="AC63" s="25"/>
      <c r="AD63" s="25"/>
      <c r="AE63" s="25"/>
      <c r="AF63" s="25"/>
      <c r="AG63" s="25"/>
      <c r="AH63" s="5" t="str">
        <f t="shared" si="20"/>
        <v>FENCE</v>
      </c>
      <c r="AI63" s="5" t="s">
        <v>123</v>
      </c>
      <c r="AJ63" s="5" t="s">
        <v>176</v>
      </c>
    </row>
    <row r="64" spans="1:73" x14ac:dyDescent="0.25">
      <c r="A64" s="5" t="s">
        <v>68</v>
      </c>
      <c r="B64" s="25" t="s">
        <v>119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 t="s">
        <v>120</v>
      </c>
      <c r="O64" s="25"/>
      <c r="P64" s="25"/>
      <c r="Q64" s="25"/>
      <c r="R64" s="25"/>
      <c r="S64" s="25" t="s">
        <v>103</v>
      </c>
      <c r="T64" s="25"/>
      <c r="U64" s="25"/>
      <c r="V64" s="25" t="s">
        <v>120</v>
      </c>
      <c r="W64" s="25"/>
      <c r="X64" s="25"/>
      <c r="Y64" s="25"/>
      <c r="Z64" s="25"/>
      <c r="AA64" s="25" t="s">
        <v>121</v>
      </c>
      <c r="AB64" s="25"/>
      <c r="AC64" s="25"/>
      <c r="AD64" s="25"/>
      <c r="AE64" s="25"/>
      <c r="AF64" s="25"/>
      <c r="AG64" s="25"/>
      <c r="AH64" s="5" t="str">
        <f t="shared" si="20"/>
        <v>ECALL</v>
      </c>
      <c r="AI64" s="5" t="s">
        <v>124</v>
      </c>
      <c r="AJ64" s="5" t="s">
        <v>176</v>
      </c>
    </row>
    <row r="65" spans="1:36" x14ac:dyDescent="0.25">
      <c r="A65" s="5" t="s">
        <v>69</v>
      </c>
      <c r="B65" s="25" t="s">
        <v>122</v>
      </c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 t="s">
        <v>120</v>
      </c>
      <c r="O65" s="25"/>
      <c r="P65" s="25"/>
      <c r="Q65" s="25"/>
      <c r="R65" s="25"/>
      <c r="S65" s="25" t="s">
        <v>103</v>
      </c>
      <c r="T65" s="25"/>
      <c r="U65" s="25"/>
      <c r="V65" s="25" t="s">
        <v>120</v>
      </c>
      <c r="W65" s="25"/>
      <c r="X65" s="25"/>
      <c r="Y65" s="25"/>
      <c r="Z65" s="25"/>
      <c r="AA65" s="25" t="s">
        <v>121</v>
      </c>
      <c r="AB65" s="25"/>
      <c r="AC65" s="25"/>
      <c r="AD65" s="25"/>
      <c r="AE65" s="25"/>
      <c r="AF65" s="25"/>
      <c r="AG65" s="25"/>
      <c r="AH65" s="5" t="str">
        <f t="shared" si="20"/>
        <v>EBREAK</v>
      </c>
      <c r="AI65" s="5" t="s">
        <v>124</v>
      </c>
      <c r="AJ65" s="5" t="s">
        <v>176</v>
      </c>
    </row>
  </sheetData>
  <autoFilter ref="AL13:BU62" xr:uid="{84788C69-CFE7-43F4-B1A0-963C5F30506B}">
    <filterColumn colId="0">
      <filters>
        <filter val="TRUE"/>
      </filters>
    </filterColumn>
  </autoFilter>
  <mergeCells count="318">
    <mergeCell ref="AA58:AG58"/>
    <mergeCell ref="AA59:AG59"/>
    <mergeCell ref="AA60:AG60"/>
    <mergeCell ref="AA61:AG61"/>
    <mergeCell ref="AA62:AG62"/>
    <mergeCell ref="N58:R58"/>
    <mergeCell ref="N59:R59"/>
    <mergeCell ref="N60:R60"/>
    <mergeCell ref="N61:R61"/>
    <mergeCell ref="N62:R62"/>
    <mergeCell ref="S58:U58"/>
    <mergeCell ref="S59:U59"/>
    <mergeCell ref="S60:U60"/>
    <mergeCell ref="S61:U61"/>
    <mergeCell ref="S62:U62"/>
    <mergeCell ref="I45:M45"/>
    <mergeCell ref="I46:M46"/>
    <mergeCell ref="I47:M47"/>
    <mergeCell ref="V43:Z43"/>
    <mergeCell ref="B44:M44"/>
    <mergeCell ref="B58:H58"/>
    <mergeCell ref="B59:H59"/>
    <mergeCell ref="B60:H60"/>
    <mergeCell ref="B61:H61"/>
    <mergeCell ref="I58:M58"/>
    <mergeCell ref="I59:M59"/>
    <mergeCell ref="I60:M60"/>
    <mergeCell ref="I61:M61"/>
    <mergeCell ref="I48:M48"/>
    <mergeCell ref="I49:M49"/>
    <mergeCell ref="I50:M50"/>
    <mergeCell ref="I51:M51"/>
    <mergeCell ref="I52:M52"/>
    <mergeCell ref="B48:H48"/>
    <mergeCell ref="B49:H49"/>
    <mergeCell ref="B50:H50"/>
    <mergeCell ref="B51:H51"/>
    <mergeCell ref="B52:H52"/>
    <mergeCell ref="I53:M53"/>
    <mergeCell ref="AA44:AG44"/>
    <mergeCell ref="AA45:AG45"/>
    <mergeCell ref="AA46:AG46"/>
    <mergeCell ref="AA47:AG47"/>
    <mergeCell ref="V44:Z44"/>
    <mergeCell ref="V45:Z45"/>
    <mergeCell ref="V46:Z46"/>
    <mergeCell ref="V47:Z47"/>
    <mergeCell ref="S44:U44"/>
    <mergeCell ref="S45:U45"/>
    <mergeCell ref="S46:U46"/>
    <mergeCell ref="S47:U47"/>
    <mergeCell ref="I54:M54"/>
    <mergeCell ref="I55:M55"/>
    <mergeCell ref="I56:M56"/>
    <mergeCell ref="B64:M64"/>
    <mergeCell ref="B65:M65"/>
    <mergeCell ref="B63:E63"/>
    <mergeCell ref="F63:I63"/>
    <mergeCell ref="J63:M63"/>
    <mergeCell ref="B53:H53"/>
    <mergeCell ref="B54:H54"/>
    <mergeCell ref="B55:H55"/>
    <mergeCell ref="B56:H56"/>
    <mergeCell ref="B57:H57"/>
    <mergeCell ref="I57:M57"/>
    <mergeCell ref="B62:H62"/>
    <mergeCell ref="I62:M62"/>
    <mergeCell ref="B45:G45"/>
    <mergeCell ref="B46:G46"/>
    <mergeCell ref="B47:G47"/>
    <mergeCell ref="B24:M24"/>
    <mergeCell ref="B25:M25"/>
    <mergeCell ref="B26:M26"/>
    <mergeCell ref="B28:M28"/>
    <mergeCell ref="B29:M29"/>
    <mergeCell ref="B40:M40"/>
    <mergeCell ref="B35:M35"/>
    <mergeCell ref="B36:M36"/>
    <mergeCell ref="B37:M37"/>
    <mergeCell ref="B38:M38"/>
    <mergeCell ref="B39:M39"/>
    <mergeCell ref="B34:H34"/>
    <mergeCell ref="I34:M34"/>
    <mergeCell ref="I31:M31"/>
    <mergeCell ref="I32:M32"/>
    <mergeCell ref="I33:M33"/>
    <mergeCell ref="B31:H31"/>
    <mergeCell ref="B32:H32"/>
    <mergeCell ref="B33:H33"/>
    <mergeCell ref="B30:M30"/>
    <mergeCell ref="B27:M27"/>
    <mergeCell ref="N63:R63"/>
    <mergeCell ref="N64:R64"/>
    <mergeCell ref="N65:R65"/>
    <mergeCell ref="N51:R51"/>
    <mergeCell ref="N52:R52"/>
    <mergeCell ref="N53:R53"/>
    <mergeCell ref="N54:R54"/>
    <mergeCell ref="N55:R55"/>
    <mergeCell ref="N49:R49"/>
    <mergeCell ref="N50:R50"/>
    <mergeCell ref="B23:H23"/>
    <mergeCell ref="I19:M19"/>
    <mergeCell ref="I20:M20"/>
    <mergeCell ref="I21:M21"/>
    <mergeCell ref="I22:M22"/>
    <mergeCell ref="I23:M23"/>
    <mergeCell ref="B41:G41"/>
    <mergeCell ref="B42:G42"/>
    <mergeCell ref="B43:G43"/>
    <mergeCell ref="H41:M41"/>
    <mergeCell ref="H42:M42"/>
    <mergeCell ref="H43:M43"/>
    <mergeCell ref="N37:R37"/>
    <mergeCell ref="N38:R38"/>
    <mergeCell ref="N39:R39"/>
    <mergeCell ref="N40:R40"/>
    <mergeCell ref="N41:R41"/>
    <mergeCell ref="N56:R56"/>
    <mergeCell ref="N57:R57"/>
    <mergeCell ref="N36:R36"/>
    <mergeCell ref="N24:R24"/>
    <mergeCell ref="N25:R25"/>
    <mergeCell ref="N26:R26"/>
    <mergeCell ref="N28:R28"/>
    <mergeCell ref="N29:R29"/>
    <mergeCell ref="N42:R42"/>
    <mergeCell ref="N43:R43"/>
    <mergeCell ref="N48:R48"/>
    <mergeCell ref="N34:R34"/>
    <mergeCell ref="N30:R30"/>
    <mergeCell ref="N27:R27"/>
    <mergeCell ref="N44:R44"/>
    <mergeCell ref="N45:R45"/>
    <mergeCell ref="N46:R46"/>
    <mergeCell ref="N47:R47"/>
    <mergeCell ref="S24:U24"/>
    <mergeCell ref="S25:U25"/>
    <mergeCell ref="S26:U26"/>
    <mergeCell ref="S28:U28"/>
    <mergeCell ref="S29:U29"/>
    <mergeCell ref="N31:R31"/>
    <mergeCell ref="N32:R32"/>
    <mergeCell ref="N33:R33"/>
    <mergeCell ref="N35:R35"/>
    <mergeCell ref="S30:U30"/>
    <mergeCell ref="S27:U27"/>
    <mergeCell ref="S34:U34"/>
    <mergeCell ref="S37:U37"/>
    <mergeCell ref="S38:U38"/>
    <mergeCell ref="S39:U39"/>
    <mergeCell ref="S40:U40"/>
    <mergeCell ref="S41:U41"/>
    <mergeCell ref="S31:U31"/>
    <mergeCell ref="S32:U32"/>
    <mergeCell ref="S33:U33"/>
    <mergeCell ref="S35:U35"/>
    <mergeCell ref="S36:U36"/>
    <mergeCell ref="S65:U65"/>
    <mergeCell ref="S51:U51"/>
    <mergeCell ref="S52:U52"/>
    <mergeCell ref="S53:U53"/>
    <mergeCell ref="S54:U54"/>
    <mergeCell ref="S55:U55"/>
    <mergeCell ref="S42:U42"/>
    <mergeCell ref="S43:U43"/>
    <mergeCell ref="S48:U48"/>
    <mergeCell ref="S49:U49"/>
    <mergeCell ref="S50:U50"/>
    <mergeCell ref="S56:U56"/>
    <mergeCell ref="S57:U57"/>
    <mergeCell ref="S63:U63"/>
    <mergeCell ref="S64:U64"/>
    <mergeCell ref="S19:U19"/>
    <mergeCell ref="S20:U20"/>
    <mergeCell ref="S21:U21"/>
    <mergeCell ref="S22:U22"/>
    <mergeCell ref="S23:U23"/>
    <mergeCell ref="B14:U14"/>
    <mergeCell ref="B15:U15"/>
    <mergeCell ref="B16:U16"/>
    <mergeCell ref="S17:U17"/>
    <mergeCell ref="S18:U18"/>
    <mergeCell ref="N18:R18"/>
    <mergeCell ref="N17:R17"/>
    <mergeCell ref="B17:M17"/>
    <mergeCell ref="I18:M18"/>
    <mergeCell ref="B18:H18"/>
    <mergeCell ref="N19:R19"/>
    <mergeCell ref="N20:R20"/>
    <mergeCell ref="N21:R21"/>
    <mergeCell ref="N22:R22"/>
    <mergeCell ref="N23:R23"/>
    <mergeCell ref="B19:H19"/>
    <mergeCell ref="B20:H20"/>
    <mergeCell ref="B21:H21"/>
    <mergeCell ref="B22:H22"/>
    <mergeCell ref="V56:Z56"/>
    <mergeCell ref="V57:Z57"/>
    <mergeCell ref="V63:Z63"/>
    <mergeCell ref="V64:Z64"/>
    <mergeCell ref="V65:Z65"/>
    <mergeCell ref="V51:Z51"/>
    <mergeCell ref="V52:Z52"/>
    <mergeCell ref="V53:Z53"/>
    <mergeCell ref="V54:Z54"/>
    <mergeCell ref="V55:Z55"/>
    <mergeCell ref="V58:Z58"/>
    <mergeCell ref="V59:Z59"/>
    <mergeCell ref="V60:Z60"/>
    <mergeCell ref="V61:Z61"/>
    <mergeCell ref="V62:Z62"/>
    <mergeCell ref="V42:Z42"/>
    <mergeCell ref="V30:Z30"/>
    <mergeCell ref="V27:Z27"/>
    <mergeCell ref="V34:Z34"/>
    <mergeCell ref="V48:Z48"/>
    <mergeCell ref="V49:Z49"/>
    <mergeCell ref="V50:Z50"/>
    <mergeCell ref="V37:Z37"/>
    <mergeCell ref="V38:Z38"/>
    <mergeCell ref="V39:Z39"/>
    <mergeCell ref="V40:Z40"/>
    <mergeCell ref="V41:Z41"/>
    <mergeCell ref="V33:Z33"/>
    <mergeCell ref="V35:Z35"/>
    <mergeCell ref="V36:Z36"/>
    <mergeCell ref="V22:Z22"/>
    <mergeCell ref="V23:Z23"/>
    <mergeCell ref="V14:Z14"/>
    <mergeCell ref="V15:Z15"/>
    <mergeCell ref="V16:Z16"/>
    <mergeCell ref="V17:Z17"/>
    <mergeCell ref="V18:Z18"/>
    <mergeCell ref="V31:Z31"/>
    <mergeCell ref="V32:Z32"/>
    <mergeCell ref="V24:Z24"/>
    <mergeCell ref="V25:Z25"/>
    <mergeCell ref="V26:Z26"/>
    <mergeCell ref="V28:Z28"/>
    <mergeCell ref="V29:Z29"/>
    <mergeCell ref="AA65:AG65"/>
    <mergeCell ref="AA14:AG14"/>
    <mergeCell ref="AA15:AG15"/>
    <mergeCell ref="AA16:AG16"/>
    <mergeCell ref="AA17:AG17"/>
    <mergeCell ref="AA55:AG55"/>
    <mergeCell ref="AA56:AG56"/>
    <mergeCell ref="AA57:AG57"/>
    <mergeCell ref="AA63:AG63"/>
    <mergeCell ref="AA64:AG64"/>
    <mergeCell ref="AA50:AG50"/>
    <mergeCell ref="AA51:AG51"/>
    <mergeCell ref="AA52:AG52"/>
    <mergeCell ref="AA53:AG53"/>
    <mergeCell ref="AA54:AG54"/>
    <mergeCell ref="AA41:AG41"/>
    <mergeCell ref="AA42:AG42"/>
    <mergeCell ref="AA43:AG43"/>
    <mergeCell ref="AA48:AG48"/>
    <mergeCell ref="AA49:AG49"/>
    <mergeCell ref="AA36:AG36"/>
    <mergeCell ref="AA37:AG37"/>
    <mergeCell ref="AA38:AG38"/>
    <mergeCell ref="AA39:AG39"/>
    <mergeCell ref="AA40:AG40"/>
    <mergeCell ref="AA29:AG29"/>
    <mergeCell ref="AA31:AG31"/>
    <mergeCell ref="AA32:AG32"/>
    <mergeCell ref="AA33:AG33"/>
    <mergeCell ref="AA35:AG35"/>
    <mergeCell ref="AA23:AG23"/>
    <mergeCell ref="AA24:AG24"/>
    <mergeCell ref="AA25:AG25"/>
    <mergeCell ref="AA26:AG26"/>
    <mergeCell ref="AA28:AG28"/>
    <mergeCell ref="AA30:AG30"/>
    <mergeCell ref="AA27:AG27"/>
    <mergeCell ref="AA34:AG34"/>
    <mergeCell ref="AA18:AG18"/>
    <mergeCell ref="AA19:AG19"/>
    <mergeCell ref="AA20:AG20"/>
    <mergeCell ref="AA21:AG21"/>
    <mergeCell ref="AA22:AG22"/>
    <mergeCell ref="I12:T12"/>
    <mergeCell ref="AA5:AG5"/>
    <mergeCell ref="V5:Z5"/>
    <mergeCell ref="S5:U5"/>
    <mergeCell ref="N5:R5"/>
    <mergeCell ref="I5:M5"/>
    <mergeCell ref="V6:Z6"/>
    <mergeCell ref="V7:Z7"/>
    <mergeCell ref="V8:Z8"/>
    <mergeCell ref="V9:Z9"/>
    <mergeCell ref="V10:Z10"/>
    <mergeCell ref="AA6:AG6"/>
    <mergeCell ref="AA7:AG7"/>
    <mergeCell ref="AA8:AG8"/>
    <mergeCell ref="AA9:AG9"/>
    <mergeCell ref="AA10:AG10"/>
    <mergeCell ref="V19:Z19"/>
    <mergeCell ref="V20:Z20"/>
    <mergeCell ref="V21:Z21"/>
    <mergeCell ref="I3:T3"/>
    <mergeCell ref="B10:U10"/>
    <mergeCell ref="I7:M7"/>
    <mergeCell ref="I8:M8"/>
    <mergeCell ref="B6:M6"/>
    <mergeCell ref="B7:H7"/>
    <mergeCell ref="B8:H8"/>
    <mergeCell ref="B9:U9"/>
    <mergeCell ref="S6:U6"/>
    <mergeCell ref="S7:U7"/>
    <mergeCell ref="S8:U8"/>
    <mergeCell ref="N6:R6"/>
    <mergeCell ref="N7:R7"/>
    <mergeCell ref="N8:R8"/>
    <mergeCell ref="B5:H5"/>
  </mergeCells>
  <phoneticPr fontId="1" type="noConversion"/>
  <conditionalFormatting sqref="A1:AL1048576">
    <cfRule type="notContainsBlanks" dxfId="2" priority="2">
      <formula>LEN(TRIM(A1))&gt;0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3E0D-5ABF-48F7-B7FA-7FF85E00D57B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2060-100E-4A7D-8722-F9D573A1B39C}">
  <dimension ref="A1:AH7"/>
  <sheetViews>
    <sheetView zoomScale="70" zoomScaleNormal="70" workbookViewId="0">
      <selection activeCell="B44" sqref="B44"/>
    </sheetView>
  </sheetViews>
  <sheetFormatPr defaultRowHeight="13.8" x14ac:dyDescent="0.25"/>
  <cols>
    <col min="1" max="1" width="15" style="1" bestFit="1" customWidth="1"/>
    <col min="2" max="2" width="8.88671875" style="1" bestFit="1" customWidth="1"/>
    <col min="3" max="21" width="3.77734375" style="1" bestFit="1" customWidth="1"/>
    <col min="22" max="22" width="8.88671875" style="1" bestFit="1" customWidth="1"/>
    <col min="23" max="23" width="3.77734375" style="1" bestFit="1" customWidth="1"/>
    <col min="24" max="32" width="2.77734375" style="1" bestFit="1" customWidth="1"/>
    <col min="33" max="33" width="8.88671875" style="1" bestFit="1" customWidth="1"/>
    <col min="34" max="34" width="15" style="1" bestFit="1" customWidth="1"/>
    <col min="35" max="16384" width="8.88671875" style="1"/>
  </cols>
  <sheetData>
    <row r="1" spans="1:34" x14ac:dyDescent="0.25">
      <c r="G1" s="26" t="s">
        <v>72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34" s="3" customFormat="1" ht="11.4" x14ac:dyDescent="0.25">
      <c r="B2" s="4">
        <v>31</v>
      </c>
      <c r="C2" s="4">
        <v>30</v>
      </c>
      <c r="D2" s="3">
        <v>29</v>
      </c>
      <c r="E2" s="3">
        <v>28</v>
      </c>
      <c r="F2" s="3">
        <v>27</v>
      </c>
      <c r="G2" s="3">
        <v>26</v>
      </c>
      <c r="H2" s="3">
        <v>25</v>
      </c>
      <c r="I2" s="3">
        <v>24</v>
      </c>
      <c r="J2" s="3">
        <v>23</v>
      </c>
      <c r="K2" s="3">
        <v>22</v>
      </c>
      <c r="L2" s="3">
        <v>21</v>
      </c>
      <c r="M2" s="4">
        <v>20</v>
      </c>
      <c r="N2" s="4">
        <v>19</v>
      </c>
      <c r="O2" s="3">
        <v>18</v>
      </c>
      <c r="P2" s="3">
        <v>17</v>
      </c>
      <c r="Q2" s="3">
        <v>16</v>
      </c>
      <c r="R2" s="3">
        <v>15</v>
      </c>
      <c r="S2" s="3">
        <v>14</v>
      </c>
      <c r="T2" s="3">
        <v>13</v>
      </c>
      <c r="U2" s="4">
        <v>12</v>
      </c>
      <c r="V2" s="4">
        <v>11</v>
      </c>
      <c r="W2" s="4">
        <v>10</v>
      </c>
      <c r="X2" s="3">
        <v>9</v>
      </c>
      <c r="Y2" s="3">
        <v>8</v>
      </c>
      <c r="Z2" s="3">
        <v>7</v>
      </c>
      <c r="AA2" s="3">
        <v>6</v>
      </c>
      <c r="AB2" s="4">
        <v>5</v>
      </c>
      <c r="AC2" s="4">
        <v>4</v>
      </c>
      <c r="AD2" s="3">
        <v>3</v>
      </c>
      <c r="AE2" s="3">
        <v>2</v>
      </c>
      <c r="AF2" s="4">
        <v>1</v>
      </c>
      <c r="AG2" s="4">
        <v>0</v>
      </c>
    </row>
    <row r="3" spans="1:34" x14ac:dyDescent="0.25">
      <c r="A3" s="1" t="s">
        <v>73</v>
      </c>
      <c r="B3" s="27" t="s">
        <v>77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6" t="s">
        <v>76</v>
      </c>
      <c r="X3" s="26"/>
      <c r="Y3" s="26"/>
      <c r="Z3" s="26"/>
      <c r="AA3" s="26"/>
      <c r="AB3" s="26"/>
      <c r="AC3" s="26" t="s">
        <v>75</v>
      </c>
      <c r="AD3" s="26"/>
      <c r="AE3" s="26"/>
      <c r="AF3" s="26"/>
      <c r="AG3" s="1" t="s">
        <v>74</v>
      </c>
      <c r="AH3" s="1" t="str">
        <f>A3</f>
        <v>I-immediate</v>
      </c>
    </row>
    <row r="4" spans="1:34" x14ac:dyDescent="0.25">
      <c r="A4" s="1" t="s">
        <v>85</v>
      </c>
      <c r="B4" s="27" t="s">
        <v>82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6" t="s">
        <v>81</v>
      </c>
      <c r="X4" s="26"/>
      <c r="Y4" s="26"/>
      <c r="Z4" s="26"/>
      <c r="AA4" s="26"/>
      <c r="AB4" s="26"/>
      <c r="AC4" s="26" t="s">
        <v>78</v>
      </c>
      <c r="AD4" s="26"/>
      <c r="AE4" s="26"/>
      <c r="AF4" s="26"/>
      <c r="AG4" s="1" t="s">
        <v>79</v>
      </c>
      <c r="AH4" s="1" t="str">
        <f t="shared" ref="AH4:AH7" si="0">A4</f>
        <v>S-immediate</v>
      </c>
    </row>
    <row r="5" spans="1:34" x14ac:dyDescent="0.25">
      <c r="A5" s="1" t="s">
        <v>84</v>
      </c>
      <c r="B5" s="26" t="s">
        <v>77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1" t="s">
        <v>80</v>
      </c>
      <c r="W5" s="26" t="s">
        <v>81</v>
      </c>
      <c r="X5" s="26"/>
      <c r="Y5" s="26"/>
      <c r="Z5" s="26"/>
      <c r="AA5" s="26"/>
      <c r="AB5" s="26"/>
      <c r="AC5" s="26" t="s">
        <v>83</v>
      </c>
      <c r="AD5" s="26"/>
      <c r="AE5" s="26"/>
      <c r="AF5" s="26"/>
      <c r="AG5" s="1">
        <v>0</v>
      </c>
      <c r="AH5" s="1" t="str">
        <f t="shared" si="0"/>
        <v>B-immediate</v>
      </c>
    </row>
    <row r="6" spans="1:34" x14ac:dyDescent="0.25">
      <c r="A6" s="1" t="s">
        <v>86</v>
      </c>
      <c r="B6" s="1" t="s">
        <v>88</v>
      </c>
      <c r="C6" s="26" t="s">
        <v>89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90</v>
      </c>
      <c r="O6" s="26"/>
      <c r="P6" s="26"/>
      <c r="Q6" s="26"/>
      <c r="R6" s="26"/>
      <c r="S6" s="26"/>
      <c r="T6" s="26"/>
      <c r="U6" s="26"/>
      <c r="V6" s="26" t="s">
        <v>91</v>
      </c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1" t="str">
        <f t="shared" si="0"/>
        <v>U-immediate</v>
      </c>
    </row>
    <row r="7" spans="1:34" x14ac:dyDescent="0.25">
      <c r="A7" s="1" t="s">
        <v>87</v>
      </c>
      <c r="B7" s="26" t="s">
        <v>82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90</v>
      </c>
      <c r="O7" s="26"/>
      <c r="P7" s="26"/>
      <c r="Q7" s="26"/>
      <c r="R7" s="26"/>
      <c r="S7" s="26"/>
      <c r="T7" s="26"/>
      <c r="U7" s="26"/>
      <c r="V7" s="1" t="s">
        <v>92</v>
      </c>
      <c r="W7" s="26" t="s">
        <v>93</v>
      </c>
      <c r="X7" s="26"/>
      <c r="Y7" s="26"/>
      <c r="Z7" s="26"/>
      <c r="AA7" s="26"/>
      <c r="AB7" s="26"/>
      <c r="AC7" s="26" t="s">
        <v>94</v>
      </c>
      <c r="AD7" s="26"/>
      <c r="AE7" s="26"/>
      <c r="AF7" s="26"/>
      <c r="AG7" s="1">
        <v>0</v>
      </c>
      <c r="AH7" s="1" t="str">
        <f t="shared" si="0"/>
        <v>J-immediate</v>
      </c>
    </row>
  </sheetData>
  <mergeCells count="17">
    <mergeCell ref="C6:M6"/>
    <mergeCell ref="N6:U6"/>
    <mergeCell ref="V6:AG6"/>
    <mergeCell ref="B7:M7"/>
    <mergeCell ref="N7:U7"/>
    <mergeCell ref="W7:AB7"/>
    <mergeCell ref="AC7:AF7"/>
    <mergeCell ref="B5:U5"/>
    <mergeCell ref="W4:AB4"/>
    <mergeCell ref="AC4:AF4"/>
    <mergeCell ref="G1:V1"/>
    <mergeCell ref="AC3:AF3"/>
    <mergeCell ref="W3:AB3"/>
    <mergeCell ref="B3:V3"/>
    <mergeCell ref="B4:V4"/>
    <mergeCell ref="W5:AB5"/>
    <mergeCell ref="AC5:AF5"/>
  </mergeCells>
  <phoneticPr fontId="1" type="noConversion"/>
  <conditionalFormatting sqref="A1:XFD200">
    <cfRule type="notContainsBlanks" dxfId="1" priority="2">
      <formula>LEN(TRIM(A1))&gt;0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95D5-6FFD-426F-B2C8-80739AEF013E}">
  <dimension ref="A2:E20"/>
  <sheetViews>
    <sheetView workbookViewId="0">
      <selection activeCell="H25" sqref="H25"/>
    </sheetView>
  </sheetViews>
  <sheetFormatPr defaultColWidth="3.6640625" defaultRowHeight="13.8" x14ac:dyDescent="0.25"/>
  <cols>
    <col min="2" max="2" width="9.21875" bestFit="1" customWidth="1"/>
    <col min="3" max="3" width="10.6640625" bestFit="1" customWidth="1"/>
    <col min="4" max="4" width="35.44140625" bestFit="1" customWidth="1"/>
    <col min="5" max="5" width="7.109375" bestFit="1" customWidth="1"/>
  </cols>
  <sheetData>
    <row r="2" spans="1:5" x14ac:dyDescent="0.25">
      <c r="A2" s="2"/>
      <c r="B2" s="2" t="s">
        <v>142</v>
      </c>
      <c r="C2" s="2" t="s">
        <v>127</v>
      </c>
      <c r="D2" s="2" t="s">
        <v>143</v>
      </c>
      <c r="E2" s="2" t="s">
        <v>144</v>
      </c>
    </row>
    <row r="3" spans="1:5" x14ac:dyDescent="0.25">
      <c r="A3" s="2"/>
      <c r="B3" s="2" t="s">
        <v>145</v>
      </c>
      <c r="C3" s="2" t="s">
        <v>146</v>
      </c>
      <c r="D3" s="2" t="s">
        <v>128</v>
      </c>
      <c r="E3" s="2" t="s">
        <v>147</v>
      </c>
    </row>
    <row r="4" spans="1:5" x14ac:dyDescent="0.25">
      <c r="A4" s="2"/>
      <c r="B4" s="2" t="s">
        <v>148</v>
      </c>
      <c r="C4" s="2" t="s">
        <v>149</v>
      </c>
      <c r="D4" s="2" t="s">
        <v>129</v>
      </c>
      <c r="E4" s="2" t="s">
        <v>137</v>
      </c>
    </row>
    <row r="5" spans="1:5" x14ac:dyDescent="0.25">
      <c r="A5" s="2"/>
      <c r="B5" s="2" t="s">
        <v>150</v>
      </c>
      <c r="C5" s="2" t="s">
        <v>151</v>
      </c>
      <c r="D5" s="2" t="s">
        <v>130</v>
      </c>
      <c r="E5" s="2" t="s">
        <v>152</v>
      </c>
    </row>
    <row r="6" spans="1:5" x14ac:dyDescent="0.25">
      <c r="A6" s="2"/>
      <c r="B6" s="2" t="s">
        <v>153</v>
      </c>
      <c r="C6" s="2" t="s">
        <v>154</v>
      </c>
      <c r="D6" s="2" t="s">
        <v>131</v>
      </c>
      <c r="E6" s="2" t="s">
        <v>147</v>
      </c>
    </row>
    <row r="7" spans="1:5" x14ac:dyDescent="0.25">
      <c r="A7" s="2"/>
      <c r="B7" s="2" t="s">
        <v>155</v>
      </c>
      <c r="C7" s="2" t="s">
        <v>156</v>
      </c>
      <c r="D7" s="2" t="s">
        <v>132</v>
      </c>
      <c r="E7" s="2" t="s">
        <v>147</v>
      </c>
    </row>
    <row r="8" spans="1:5" x14ac:dyDescent="0.25">
      <c r="A8" s="2"/>
      <c r="B8" s="2" t="s">
        <v>157</v>
      </c>
      <c r="C8" s="2" t="s">
        <v>158</v>
      </c>
      <c r="D8" s="2" t="s">
        <v>133</v>
      </c>
      <c r="E8" s="2" t="s">
        <v>137</v>
      </c>
    </row>
    <row r="9" spans="1:5" x14ac:dyDescent="0.25">
      <c r="A9" s="2"/>
      <c r="B9" s="2" t="s">
        <v>159</v>
      </c>
      <c r="C9" s="2" t="s">
        <v>160</v>
      </c>
      <c r="D9" s="2" t="s">
        <v>161</v>
      </c>
      <c r="E9" s="2" t="s">
        <v>137</v>
      </c>
    </row>
    <row r="10" spans="1:5" x14ac:dyDescent="0.25">
      <c r="A10" s="2"/>
      <c r="B10" s="2" t="s">
        <v>162</v>
      </c>
      <c r="C10" s="2" t="s">
        <v>163</v>
      </c>
      <c r="D10" s="2" t="s">
        <v>140</v>
      </c>
      <c r="E10" s="2" t="s">
        <v>152</v>
      </c>
    </row>
    <row r="11" spans="1:5" x14ac:dyDescent="0.25">
      <c r="A11" s="2"/>
      <c r="B11" s="2" t="s">
        <v>164</v>
      </c>
      <c r="C11" s="2" t="s">
        <v>165</v>
      </c>
      <c r="D11" s="2" t="s">
        <v>134</v>
      </c>
      <c r="E11" s="2" t="s">
        <v>152</v>
      </c>
    </row>
    <row r="12" spans="1:5" x14ac:dyDescent="0.25">
      <c r="A12" s="2"/>
      <c r="B12" s="2" t="s">
        <v>166</v>
      </c>
      <c r="C12" s="2" t="s">
        <v>167</v>
      </c>
      <c r="D12" s="2" t="s">
        <v>139</v>
      </c>
      <c r="E12" s="2" t="s">
        <v>137</v>
      </c>
    </row>
    <row r="13" spans="1:5" x14ac:dyDescent="0.25">
      <c r="A13" s="2"/>
      <c r="B13" s="2" t="s">
        <v>168</v>
      </c>
      <c r="C13" s="2" t="s">
        <v>169</v>
      </c>
      <c r="D13" s="2" t="s">
        <v>135</v>
      </c>
      <c r="E13" s="2" t="s">
        <v>137</v>
      </c>
    </row>
    <row r="14" spans="1:5" x14ac:dyDescent="0.25">
      <c r="A14" s="2"/>
      <c r="B14" s="2" t="s">
        <v>170</v>
      </c>
      <c r="C14" s="2" t="s">
        <v>171</v>
      </c>
      <c r="D14" s="2" t="s">
        <v>136</v>
      </c>
      <c r="E14" s="2" t="s">
        <v>152</v>
      </c>
    </row>
    <row r="15" spans="1:5" x14ac:dyDescent="0.25">
      <c r="A15" s="2"/>
      <c r="B15" s="2" t="s">
        <v>172</v>
      </c>
      <c r="C15" s="2" t="s">
        <v>173</v>
      </c>
      <c r="D15" s="2" t="s">
        <v>161</v>
      </c>
      <c r="E15" s="2" t="s">
        <v>137</v>
      </c>
    </row>
    <row r="16" spans="1:5" x14ac:dyDescent="0.25">
      <c r="A16" s="2"/>
      <c r="B16" s="2" t="s">
        <v>174</v>
      </c>
      <c r="C16" s="2" t="s">
        <v>175</v>
      </c>
      <c r="D16" s="2" t="s">
        <v>138</v>
      </c>
      <c r="E16" s="2" t="s">
        <v>137</v>
      </c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 t="s">
        <v>141</v>
      </c>
      <c r="C18" s="2" t="s">
        <v>147</v>
      </c>
      <c r="D18" s="2" t="s">
        <v>147</v>
      </c>
      <c r="E18" s="2" t="s">
        <v>147</v>
      </c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</sheetData>
  <phoneticPr fontId="1" type="noConversion"/>
  <conditionalFormatting sqref="A1:XFD2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RV-64I</vt:lpstr>
      <vt:lpstr>ControlSignals</vt:lpstr>
      <vt:lpstr>immediate</vt:lpstr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Linmo</dc:creator>
  <cp:lastModifiedBy>林陌</cp:lastModifiedBy>
  <dcterms:created xsi:type="dcterms:W3CDTF">2015-06-05T18:17:20Z</dcterms:created>
  <dcterms:modified xsi:type="dcterms:W3CDTF">2023-03-07T02:16:06Z</dcterms:modified>
</cp:coreProperties>
</file>