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b01d096ae6de7328/5. klasse V/Master/BOF/"/>
    </mc:Choice>
  </mc:AlternateContent>
  <xr:revisionPtr revIDLastSave="167" documentId="11_F25DC773A252ABDACC1048EB79DB65605ADE58EF" xr6:coauthVersionLast="47" xr6:coauthVersionMax="47" xr10:uidLastSave="{123EEE8E-0EB0-4A9B-86ED-AF20C9DE3094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1" l="1"/>
  <c r="E13" i="1"/>
  <c r="D51" i="1" l="1"/>
  <c r="D49" i="1"/>
  <c r="A42" i="1" a="1"/>
  <c r="A42" i="1" s="1"/>
  <c r="A46" i="1" s="1" a="1"/>
  <c r="D19" i="1"/>
  <c r="A28" i="1" s="1"/>
  <c r="E12" i="1"/>
  <c r="A30" i="1"/>
  <c r="D18" i="1"/>
  <c r="A27" i="1" s="1"/>
  <c r="D21" i="1"/>
  <c r="E21" i="1" s="1"/>
  <c r="D17" i="1"/>
  <c r="A26" i="1" s="1"/>
  <c r="K8" i="1"/>
  <c r="I9" i="1"/>
  <c r="E9" i="1"/>
  <c r="E10" i="1"/>
  <c r="E11" i="1"/>
  <c r="N18" i="1" a="1"/>
  <c r="N18" i="1" s="1"/>
  <c r="A4" i="1" a="1"/>
  <c r="A4" i="1" s="1"/>
  <c r="A46" i="1" l="1"/>
  <c r="B46" i="1" s="1" a="1"/>
  <c r="B46" i="1" s="1"/>
  <c r="B49" i="1" a="1"/>
  <c r="B49" i="1" s="1"/>
  <c r="B47" i="1" a="1"/>
  <c r="D47" i="1" s="1"/>
  <c r="B48" i="1" a="1"/>
  <c r="B48" i="1" s="1"/>
  <c r="A50" i="1" a="1"/>
  <c r="D46" i="1"/>
  <c r="D20" i="1"/>
  <c r="A29" i="1" s="1"/>
  <c r="A34" i="1" s="1"/>
  <c r="A37" i="1" s="1"/>
  <c r="E18" i="1"/>
  <c r="E17" i="1"/>
  <c r="E20" i="1"/>
  <c r="E19" i="1"/>
  <c r="B47" i="1" l="1"/>
  <c r="D48" i="1"/>
  <c r="A50" i="1"/>
  <c r="B50" i="1" s="1" a="1"/>
  <c r="C51" i="1" a="1"/>
  <c r="C51" i="1" s="1"/>
  <c r="E22" i="1"/>
  <c r="B50" i="1" l="1"/>
  <c r="D5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<sst xmlns="http://schemas.openxmlformats.org/spreadsheetml/2006/main" count="56" uniqueCount="35">
  <si>
    <t>0.6684 C00458 + 0.8807 C00459 + 0.6692 C00286 + 0.884 C00131 &lt;==&gt; 3.1023 C00013 + C00039</t>
  </si>
  <si>
    <t>Reactants</t>
  </si>
  <si>
    <t>Products</t>
  </si>
  <si>
    <t>C00458</t>
  </si>
  <si>
    <t>C00459</t>
  </si>
  <si>
    <t>C00286</t>
  </si>
  <si>
    <t>C00131</t>
  </si>
  <si>
    <t>C00013</t>
  </si>
  <si>
    <t>C00039</t>
  </si>
  <si>
    <t>C00458': 464.13355299399996, 'C00459': 479.144935994, 'C00286': 504.157698994, 'C00131': 488.15829399399996, 'C00013': 175.959240996, 'C00039': 'unknown'</t>
  </si>
  <si>
    <t>C00458'</t>
  </si>
  <si>
    <t>'C00459'</t>
  </si>
  <si>
    <t>'C00286'</t>
  </si>
  <si>
    <t>'C00131'</t>
  </si>
  <si>
    <t>'C00013'</t>
  </si>
  <si>
    <t>'C00039'</t>
  </si>
  <si>
    <t>'unknown'</t>
  </si>
  <si>
    <t>0.6684 C00458</t>
  </si>
  <si>
    <t>3.1023 C00013</t>
  </si>
  <si>
    <t>0.8807 C00459</t>
  </si>
  <si>
    <t>0.6692 C00286</t>
  </si>
  <si>
    <t>0.884 C00131</t>
  </si>
  <si>
    <t>ID</t>
  </si>
  <si>
    <t>mmol/gDW</t>
  </si>
  <si>
    <t>Molar mass (g/mol)</t>
  </si>
  <si>
    <t>g/gDW</t>
  </si>
  <si>
    <t>mmol/gDW normalized</t>
  </si>
  <si>
    <t xml:space="preserve">Det gir følgende ligning: </t>
  </si>
  <si>
    <t>Før rxpil</t>
  </si>
  <si>
    <t xml:space="preserve">Ligning: </t>
  </si>
  <si>
    <t xml:space="preserve">Ryddet ligning: </t>
  </si>
  <si>
    <t>[c]</t>
  </si>
  <si>
    <t>0.699715250369375 C00458 + 0.921961730999863 C00459 + 0.700552731219607 C00286 + 0.925416339507073 C00131 &lt;==&gt; 3.24764605209592 C00013 + C00039</t>
  </si>
  <si>
    <t>rxn05294: 0.884 C00131[c] + 0.6692 C00286[c] + 0.6684 C00458[c] + 0.8807 C00459[c] &lt;=&gt; 3.1023 C00013[c] + C00039[c]</t>
  </si>
  <si>
    <t>fra iBsu1147: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</si>
</sst>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tabSelected="1" topLeftCell="A40" workbookViewId="0">
      <selection activeCell="G10" sqref="G10"/>
    </sheetView>
  </sheetViews>
  <sheetFormatPr defaultRowHeight="14.5" x14ac:dyDescent="0.35"/>
  <cols>
    <col min="6" max="6" width="15.6328125" customWidth="1"/>
  </cols>
  <sheetData>
    <row r="1" spans="1:14" x14ac:dyDescent="0.35">
      <c r="A1" t="s">
        <v>0</v>
      </c>
    </row>
    <row r="4" spans="1:14" x14ac:dyDescent="0.35">
      <c r="A4" t="str" cm="1">
        <f t="array" ref="A4:A5">TRANSPOSE(_xlfn.TEXTSPLIT(A1," &lt;==&gt; "))</f>
        <v>0.6684 C00458 + 0.8807 C00459 + 0.6692 C00286 + 0.884 C00131</v>
      </c>
    </row>
    <row r="5" spans="1:14" x14ac:dyDescent="0.35">
      <c r="A5" t="str">
        <v>3.1023 C00013 + C00039</v>
      </c>
    </row>
    <row r="7" spans="1:14" x14ac:dyDescent="0.35">
      <c r="A7" t="s">
        <v>1</v>
      </c>
      <c r="B7" t="s">
        <v>22</v>
      </c>
      <c r="C7" t="s">
        <v>24</v>
      </c>
      <c r="D7" t="s">
        <v>23</v>
      </c>
      <c r="E7" t="s">
        <v>25</v>
      </c>
      <c r="G7" t="s">
        <v>2</v>
      </c>
      <c r="H7" t="s">
        <v>22</v>
      </c>
      <c r="I7" t="s">
        <v>24</v>
      </c>
      <c r="J7" t="s">
        <v>23</v>
      </c>
      <c r="K7" t="s">
        <v>25</v>
      </c>
    </row>
    <row r="8" spans="1:14" x14ac:dyDescent="0.35">
      <c r="A8" t="s">
        <v>17</v>
      </c>
      <c r="B8" t="s">
        <v>3</v>
      </c>
      <c r="C8">
        <v>464.13355299399899</v>
      </c>
      <c r="D8">
        <v>0.66839999999999999</v>
      </c>
      <c r="E8">
        <f>D8/1000*C8</f>
        <v>0.31022686682118894</v>
      </c>
      <c r="G8" t="s">
        <v>18</v>
      </c>
      <c r="H8" t="s">
        <v>7</v>
      </c>
      <c r="I8">
        <v>175.95924099600001</v>
      </c>
      <c r="J8">
        <v>3.1023000000000001</v>
      </c>
      <c r="K8">
        <f>I8/1000*J8</f>
        <v>0.54587835334189083</v>
      </c>
    </row>
    <row r="9" spans="1:14" x14ac:dyDescent="0.35">
      <c r="A9" t="s">
        <v>19</v>
      </c>
      <c r="B9" t="s">
        <v>4</v>
      </c>
      <c r="C9">
        <v>479.14493599399998</v>
      </c>
      <c r="D9">
        <v>0.88070000000000004</v>
      </c>
      <c r="E9">
        <f t="shared" ref="E9:E11" si="0">D9/1000*C9</f>
        <v>0.4219829451299158</v>
      </c>
      <c r="G9" t="s">
        <v>8</v>
      </c>
      <c r="H9" t="s">
        <v>8</v>
      </c>
      <c r="I9">
        <f>SUM(C8:C11)-I8</f>
        <v>1759.6352409799979</v>
      </c>
    </row>
    <row r="10" spans="1:14" x14ac:dyDescent="0.35">
      <c r="A10" t="s">
        <v>20</v>
      </c>
      <c r="B10" t="s">
        <v>5</v>
      </c>
      <c r="C10">
        <v>504.15769899399999</v>
      </c>
      <c r="D10">
        <v>0.66920000000000002</v>
      </c>
      <c r="E10">
        <f t="shared" si="0"/>
        <v>0.33738233216678482</v>
      </c>
    </row>
    <row r="11" spans="1:14" x14ac:dyDescent="0.35">
      <c r="A11" t="s">
        <v>21</v>
      </c>
      <c r="B11" t="s">
        <v>6</v>
      </c>
      <c r="C11">
        <v>488.158293993999</v>
      </c>
      <c r="D11">
        <v>0.88400000000000001</v>
      </c>
      <c r="E11">
        <f t="shared" si="0"/>
        <v>0.43153193189069511</v>
      </c>
    </row>
    <row r="12" spans="1:14" x14ac:dyDescent="0.35">
      <c r="A12" t="s">
        <v>18</v>
      </c>
      <c r="B12" t="s">
        <v>7</v>
      </c>
      <c r="C12">
        <v>175.95924099600001</v>
      </c>
      <c r="D12">
        <v>-3.1023000000000001</v>
      </c>
      <c r="E12">
        <f>C12/1000*D12</f>
        <v>-0.54587835334189083</v>
      </c>
    </row>
    <row r="13" spans="1:14" x14ac:dyDescent="0.35">
      <c r="E13">
        <f>SUM(E8:E12)</f>
        <v>0.95524572266669383</v>
      </c>
    </row>
    <row r="16" spans="1:14" x14ac:dyDescent="0.35">
      <c r="A16" t="s">
        <v>1</v>
      </c>
      <c r="B16" t="s">
        <v>22</v>
      </c>
      <c r="C16" t="s">
        <v>24</v>
      </c>
      <c r="D16" t="s">
        <v>26</v>
      </c>
      <c r="E16" t="s">
        <v>25</v>
      </c>
      <c r="N16" s="1" t="s">
        <v>9</v>
      </c>
    </row>
    <row r="17" spans="1:16" x14ac:dyDescent="0.35">
      <c r="A17" t="s">
        <v>17</v>
      </c>
      <c r="B17" t="s">
        <v>3</v>
      </c>
      <c r="C17">
        <v>464.13355299399899</v>
      </c>
      <c r="D17">
        <f>D8/$E$13</f>
        <v>0.69971525036937476</v>
      </c>
      <c r="E17">
        <f>D17/1000*C17</f>
        <v>0.32476132523802348</v>
      </c>
    </row>
    <row r="18" spans="1:16" x14ac:dyDescent="0.35">
      <c r="A18" t="s">
        <v>19</v>
      </c>
      <c r="B18" t="s">
        <v>4</v>
      </c>
      <c r="C18">
        <v>479.14493599399998</v>
      </c>
      <c r="D18">
        <f t="shared" ref="D18:D21" si="1">D9/$E$13</f>
        <v>0.92196173099986289</v>
      </c>
      <c r="E18">
        <f t="shared" ref="E18:E20" si="2">D18/1000*C18</f>
        <v>0.44175329458884671</v>
      </c>
      <c r="N18" t="str" cm="1">
        <f t="array" ref="N18:N23">TRANSPOSE(_xlfn.TEXTSPLIT(N16,", "))</f>
        <v>C00458': 464.13355299399996</v>
      </c>
      <c r="O18" t="s">
        <v>10</v>
      </c>
      <c r="P18">
        <v>464.13355299399899</v>
      </c>
    </row>
    <row r="19" spans="1:16" x14ac:dyDescent="0.35">
      <c r="A19" t="s">
        <v>20</v>
      </c>
      <c r="B19" t="s">
        <v>5</v>
      </c>
      <c r="C19">
        <v>504.15769899399999</v>
      </c>
      <c r="D19">
        <f t="shared" si="1"/>
        <v>0.70055273121960737</v>
      </c>
      <c r="E19">
        <f t="shared" si="2"/>
        <v>0.35318905299563935</v>
      </c>
      <c r="N19" t="str">
        <v>'C00459': 479.144935994</v>
      </c>
      <c r="O19" t="s">
        <v>11</v>
      </c>
      <c r="P19">
        <v>479.14493599399998</v>
      </c>
    </row>
    <row r="20" spans="1:16" x14ac:dyDescent="0.35">
      <c r="A20" t="s">
        <v>21</v>
      </c>
      <c r="B20" t="s">
        <v>6</v>
      </c>
      <c r="C20">
        <v>488.158293993999</v>
      </c>
      <c r="D20">
        <f t="shared" si="1"/>
        <v>0.92541633950707258</v>
      </c>
      <c r="E20">
        <f t="shared" si="2"/>
        <v>0.45174966152794394</v>
      </c>
      <c r="N20" t="str">
        <v>'C00286': 504.157698994</v>
      </c>
      <c r="O20" t="s">
        <v>12</v>
      </c>
      <c r="P20">
        <v>504.15769899399999</v>
      </c>
    </row>
    <row r="21" spans="1:16" x14ac:dyDescent="0.35">
      <c r="A21" t="s">
        <v>18</v>
      </c>
      <c r="B21" t="s">
        <v>7</v>
      </c>
      <c r="C21">
        <v>175.95924099600001</v>
      </c>
      <c r="D21">
        <f t="shared" si="1"/>
        <v>-3.2476460520959178</v>
      </c>
      <c r="E21">
        <f>C21/1000*D21</f>
        <v>-0.57145333435045353</v>
      </c>
      <c r="N21" t="str">
        <v>'C00131': 488.15829399399996</v>
      </c>
      <c r="O21" t="s">
        <v>13</v>
      </c>
      <c r="P21">
        <v>488.158293993999</v>
      </c>
    </row>
    <row r="22" spans="1:16" x14ac:dyDescent="0.35">
      <c r="E22">
        <f>SUM(E17:E21)</f>
        <v>1</v>
      </c>
      <c r="N22" t="str">
        <v>'C00013': 175.959240996</v>
      </c>
      <c r="O22" t="s">
        <v>14</v>
      </c>
      <c r="P22">
        <v>175.95924099600001</v>
      </c>
    </row>
    <row r="23" spans="1:16" x14ac:dyDescent="0.35">
      <c r="N23" t="str">
        <v>'C00039': 'unknown'</v>
      </c>
      <c r="O23" t="s">
        <v>15</v>
      </c>
      <c r="P23" t="s">
        <v>16</v>
      </c>
    </row>
    <row r="24" spans="1:16" x14ac:dyDescent="0.35">
      <c r="A24" t="s">
        <v>27</v>
      </c>
    </row>
    <row r="26" spans="1:16" x14ac:dyDescent="0.35">
      <c r="A26" t="str">
        <f>_xlfn.TEXTJOIN(" ",TRUE,D17,B17)</f>
        <v>0.699715250369375 C00458</v>
      </c>
    </row>
    <row r="27" spans="1:16" x14ac:dyDescent="0.35">
      <c r="A27" t="str">
        <f t="shared" ref="A27:A30" si="3">_xlfn.TEXTJOIN(" ",TRUE,D18,B18)</f>
        <v>0.921961730999863 C00459</v>
      </c>
    </row>
    <row r="28" spans="1:16" x14ac:dyDescent="0.35">
      <c r="A28" t="str">
        <f t="shared" si="3"/>
        <v>0.700552731219607 C00286</v>
      </c>
    </row>
    <row r="29" spans="1:16" x14ac:dyDescent="0.35">
      <c r="A29" t="str">
        <f t="shared" si="3"/>
        <v>0.925416339507073 C00131</v>
      </c>
    </row>
    <row r="30" spans="1:16" x14ac:dyDescent="0.35">
      <c r="A30" t="str">
        <f t="shared" si="3"/>
        <v>-3.24764605209592 C00013</v>
      </c>
    </row>
    <row r="33" spans="1:7" x14ac:dyDescent="0.35">
      <c r="A33" t="s">
        <v>28</v>
      </c>
    </row>
    <row r="34" spans="1:7" x14ac:dyDescent="0.35">
      <c r="A34" t="str">
        <f>_xlfn.TEXTJOIN(" + ",FALSE,A26:A30)</f>
        <v>0.699715250369375 C00458 + 0.921961730999863 C00459 + 0.700552731219607 C00286 + 0.925416339507073 C00131 + -3.24764605209592 C00013</v>
      </c>
    </row>
    <row r="36" spans="1:7" x14ac:dyDescent="0.35">
      <c r="A36" t="s">
        <v>29</v>
      </c>
    </row>
    <row r="37" spans="1:7" x14ac:dyDescent="0.35">
      <c r="A37" t="str">
        <f>_xlfn.TEXTJOIN(" &lt;==&gt; ",FALSE,A34,H9)</f>
        <v>0.699715250369375 C00458 + 0.921961730999863 C00459 + 0.700552731219607 C00286 + 0.925416339507073 C00131 + -3.24764605209592 C00013 &lt;==&gt; C00039</v>
      </c>
    </row>
    <row r="39" spans="1:7" x14ac:dyDescent="0.35">
      <c r="A39" s="2" t="s">
        <v>30</v>
      </c>
    </row>
    <row r="40" spans="1:7" x14ac:dyDescent="0.35">
      <c r="A40" t="s">
        <v>32</v>
      </c>
    </row>
    <row r="42" spans="1:7" x14ac:dyDescent="0.35">
      <c r="A42" t="str" cm="1">
        <f t="array" ref="A42:A43">TRANSPOSE(_xlfn.TEXTSPLIT(A40," &lt;==&gt; "))</f>
        <v>0.699715250369375 C00458 + 0.921961730999863 C00459 + 0.700552731219607 C00286 + 0.925416339507073 C00131</v>
      </c>
    </row>
    <row r="43" spans="1:7" x14ac:dyDescent="0.35">
      <c r="A43" t="str">
        <v>3.24764605209592 C00013 + C00039</v>
      </c>
    </row>
    <row r="45" spans="1:7" x14ac:dyDescent="0.35">
      <c r="G45" t="s">
        <v>34</v>
      </c>
    </row>
    <row r="46" spans="1:7" x14ac:dyDescent="0.35">
      <c r="A46" t="str" cm="1">
        <f t="array" ref="A46:A49">TRANSPOSE(_xlfn.TEXTSPLIT(A42," + "))</f>
        <v>0.699715250369375 C00458</v>
      </c>
      <c r="B46" t="str" cm="1">
        <f t="array" ref="B46:C46">_xlfn.TEXTSPLIT(A46," ")</f>
        <v>0.699715250369375</v>
      </c>
      <c r="C46" t="str">
        <v>C00458</v>
      </c>
      <c r="D46" t="str">
        <f>_xlfn.TEXTJOIN("",TRUE,C46,$F$46)</f>
        <v>C00458[c]</v>
      </c>
      <c r="F46" t="s">
        <v>31</v>
      </c>
      <c r="G46" t="s">
        <v>33</v>
      </c>
    </row>
    <row r="47" spans="1:7" x14ac:dyDescent="0.35">
      <c r="A47" t="str">
        <v>0.921961730999863 C00459</v>
      </c>
      <c r="B47" t="str" cm="1">
        <f t="array" ref="B47:C47">_xlfn.TEXTSPLIT(A47," ")</f>
        <v>0.921961730999863</v>
      </c>
      <c r="C47" t="str">
        <v>C00459</v>
      </c>
      <c r="D47" t="str">
        <f>_xlfn.TEXTJOIN("",TRUE,C47,$F$46)</f>
        <v>C00459[c]</v>
      </c>
    </row>
    <row r="48" spans="1:7" x14ac:dyDescent="0.35">
      <c r="A48" t="str">
        <v>0.700552731219607 C00286</v>
      </c>
      <c r="B48" t="str" cm="1">
        <f t="array" ref="B48:C48">_xlfn.TEXTSPLIT(A48," ")</f>
        <v>0.700552731219607</v>
      </c>
      <c r="C48" t="str">
        <v>C00286</v>
      </c>
      <c r="D48" t="str">
        <f>_xlfn.TEXTJOIN("",TRUE,C48,$F$46)</f>
        <v>C00286[c]</v>
      </c>
    </row>
    <row r="49" spans="1:4" x14ac:dyDescent="0.35">
      <c r="A49" t="str">
        <v>0.925416339507073 C00131</v>
      </c>
      <c r="B49" t="str" cm="1">
        <f t="array" ref="B49:C49">_xlfn.TEXTSPLIT(A49," ")</f>
        <v>0.925416339507073</v>
      </c>
      <c r="C49" t="str">
        <v>C00131</v>
      </c>
      <c r="D49" t="str">
        <f>_xlfn.TEXTJOIN("",TRUE,C49,$F$46)</f>
        <v>C00131[c]</v>
      </c>
    </row>
    <row r="50" spans="1:4" x14ac:dyDescent="0.35">
      <c r="A50" t="str" cm="1">
        <f t="array" ref="A50:A51">TRANSPOSE(_xlfn.TEXTSPLIT(A43," + "))</f>
        <v>3.24764605209592 C00013</v>
      </c>
      <c r="B50" t="str" cm="1">
        <f t="array" ref="B50:C50">_xlfn.TEXTSPLIT(A50," ")</f>
        <v>3.24764605209592</v>
      </c>
      <c r="C50" t="str">
        <v>C00013</v>
      </c>
      <c r="D50" t="str">
        <f>_xlfn.TEXTJOIN("",TRUE,C50,$F$46)</f>
        <v>C00013[c]</v>
      </c>
    </row>
    <row r="51" spans="1:4" x14ac:dyDescent="0.35">
      <c r="A51" t="str">
        <v>C00039</v>
      </c>
      <c r="B51">
        <v>1</v>
      </c>
      <c r="C51" t="str" cm="1">
        <f t="array" ref="C51">_xlfn.TEXTSPLIT(A51," ")</f>
        <v>C00039</v>
      </c>
      <c r="D51" t="str">
        <f>_xlfn.TEXTJOIN("",TRUE,C51,F46)</f>
        <v>C00039[c]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 Sandvik</dc:creator>
  <cp:lastModifiedBy>Linn Sandvik</cp:lastModifiedBy>
  <dcterms:created xsi:type="dcterms:W3CDTF">2015-06-05T18:17:20Z</dcterms:created>
  <dcterms:modified xsi:type="dcterms:W3CDTF">2023-04-21T09:10:02Z</dcterms:modified>
</cp:coreProperties>
</file>