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M2P\Documents\000_TTU_UT\Euroteq\Distributed &amp; Parallel Computing\apm\experiments\"/>
    </mc:Choice>
  </mc:AlternateContent>
  <xr:revisionPtr revIDLastSave="0" documentId="13_ncr:1_{F28721DE-A69B-4007-B5E7-388E26FCE5DF}" xr6:coauthVersionLast="47" xr6:coauthVersionMax="47" xr10:uidLastSave="{00000000-0000-0000-0000-000000000000}"/>
  <bookViews>
    <workbookView xWindow="-108" yWindow="-108" windowWidth="23256" windowHeight="12576" activeTab="1" xr2:uid="{DE9C4FAA-FE23-4741-8F2C-7B77D437BC47}"/>
  </bookViews>
  <sheets>
    <sheet name="Hybrid - No GPU" sheetId="1" r:id="rId1"/>
    <sheet name="With GPU" sheetId="2" r:id="rId2"/>
    <sheet name="threadsPerBlock determinatio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8" i="3" l="1"/>
  <c r="G8" i="3"/>
  <c r="G6" i="3"/>
  <c r="G5" i="3"/>
  <c r="E25" i="2"/>
  <c r="E24" i="2"/>
  <c r="E23" i="2"/>
  <c r="E21" i="2"/>
  <c r="E20" i="2"/>
  <c r="E19" i="2"/>
  <c r="E17" i="2"/>
  <c r="E16" i="2"/>
  <c r="E15" i="2"/>
  <c r="E12" i="2"/>
  <c r="E11" i="2"/>
  <c r="E10" i="2"/>
  <c r="E8" i="2"/>
  <c r="E7" i="2"/>
  <c r="E6" i="2"/>
  <c r="E4" i="2"/>
  <c r="E3" i="2"/>
  <c r="E2" i="2"/>
  <c r="N94" i="1"/>
  <c r="O94" i="1"/>
  <c r="N95" i="1"/>
  <c r="O95" i="1"/>
  <c r="N96" i="1"/>
  <c r="O96" i="1"/>
  <c r="N97" i="1"/>
  <c r="O97" i="1"/>
  <c r="N98" i="1"/>
  <c r="O98" i="1"/>
  <c r="E94" i="1"/>
  <c r="E95" i="1"/>
  <c r="E96" i="1"/>
  <c r="E97" i="1"/>
  <c r="E98" i="1"/>
  <c r="N85" i="1"/>
  <c r="O85" i="1"/>
  <c r="N86" i="1"/>
  <c r="O86" i="1"/>
  <c r="N87" i="1"/>
  <c r="O87" i="1"/>
  <c r="N88" i="1"/>
  <c r="O88" i="1"/>
  <c r="N89" i="1"/>
  <c r="O89" i="1"/>
  <c r="N90" i="1"/>
  <c r="O90" i="1"/>
  <c r="N91" i="1"/>
  <c r="O91" i="1"/>
  <c r="E85" i="1"/>
  <c r="E86" i="1"/>
  <c r="E87" i="1"/>
  <c r="E88" i="1"/>
  <c r="E89" i="1"/>
  <c r="E90" i="1"/>
  <c r="E91" i="1"/>
  <c r="E92" i="1"/>
  <c r="N79" i="1"/>
  <c r="O79" i="1"/>
  <c r="N80" i="1"/>
  <c r="O80" i="1"/>
  <c r="N81" i="1"/>
  <c r="O81" i="1"/>
  <c r="N82" i="1"/>
  <c r="O82" i="1"/>
  <c r="N83" i="1"/>
  <c r="O83" i="1"/>
  <c r="E80" i="1"/>
  <c r="E81" i="1"/>
  <c r="E82" i="1"/>
  <c r="E83" i="1"/>
  <c r="E79" i="1"/>
  <c r="N75" i="1"/>
  <c r="O75" i="1"/>
  <c r="N76" i="1"/>
  <c r="O76" i="1"/>
  <c r="N77" i="1"/>
  <c r="O77" i="1"/>
  <c r="O37" i="1"/>
  <c r="O38" i="1"/>
  <c r="O39" i="1"/>
  <c r="N37" i="1"/>
  <c r="N38" i="1"/>
  <c r="N39" i="1"/>
  <c r="O17" i="1"/>
  <c r="O18" i="1"/>
  <c r="O19" i="1"/>
  <c r="N17" i="1"/>
  <c r="N18" i="1"/>
  <c r="N19" i="1"/>
  <c r="E19" i="1"/>
  <c r="E18" i="1"/>
  <c r="E17" i="1"/>
  <c r="E39" i="1"/>
  <c r="E38" i="1"/>
  <c r="E37" i="1"/>
  <c r="E77" i="1"/>
  <c r="E76" i="1"/>
  <c r="E75" i="1"/>
  <c r="E58" i="1"/>
  <c r="E57" i="1"/>
  <c r="N56" i="1"/>
  <c r="O56" i="1"/>
  <c r="N57" i="1"/>
  <c r="O57" i="1"/>
  <c r="N58" i="1"/>
  <c r="O58" i="1"/>
  <c r="E56" i="1"/>
  <c r="E4" i="1"/>
  <c r="E5" i="1"/>
  <c r="E6" i="1"/>
  <c r="E7" i="1"/>
  <c r="E8" i="1"/>
  <c r="E10" i="1"/>
  <c r="E11" i="1"/>
  <c r="E12" i="1"/>
  <c r="E13" i="1"/>
  <c r="E14" i="1"/>
  <c r="E15" i="1"/>
  <c r="E22" i="1"/>
  <c r="E24" i="1"/>
  <c r="E25" i="1"/>
  <c r="E26" i="1"/>
  <c r="E27" i="1"/>
  <c r="E28" i="1"/>
  <c r="E30" i="1"/>
  <c r="E31" i="1"/>
  <c r="E32" i="1"/>
  <c r="E33" i="1"/>
  <c r="E34" i="1"/>
  <c r="E35" i="1"/>
  <c r="E41" i="1"/>
  <c r="E43" i="1"/>
  <c r="E44" i="1"/>
  <c r="E45" i="1"/>
  <c r="E46" i="1"/>
  <c r="E47" i="1"/>
  <c r="E49" i="1"/>
  <c r="E50" i="1"/>
  <c r="E51" i="1"/>
  <c r="E52" i="1"/>
  <c r="E53" i="1"/>
  <c r="E54" i="1"/>
  <c r="E60" i="1"/>
  <c r="E62" i="1"/>
  <c r="E63" i="1"/>
  <c r="E64" i="1"/>
  <c r="E65" i="1"/>
  <c r="E66" i="1"/>
  <c r="E68" i="1"/>
  <c r="E69" i="1"/>
  <c r="E70" i="1"/>
  <c r="E71" i="1"/>
  <c r="E72" i="1"/>
  <c r="E73" i="1"/>
  <c r="E2" i="1"/>
  <c r="O41" i="1"/>
  <c r="O43" i="1"/>
  <c r="O44" i="1"/>
  <c r="O45" i="1"/>
  <c r="O46" i="1"/>
  <c r="O47" i="1"/>
  <c r="N41" i="1"/>
  <c r="N43" i="1"/>
  <c r="N44" i="1"/>
  <c r="N45" i="1"/>
  <c r="N46" i="1"/>
  <c r="N47" i="1"/>
  <c r="O22" i="1"/>
  <c r="N22" i="1"/>
  <c r="N62" i="1"/>
  <c r="N63" i="1"/>
  <c r="N64" i="1"/>
  <c r="N65" i="1"/>
  <c r="N66" i="1"/>
  <c r="N68" i="1"/>
  <c r="N69" i="1"/>
  <c r="N70" i="1"/>
  <c r="N71" i="1"/>
  <c r="N72" i="1"/>
  <c r="N73" i="1"/>
  <c r="N60" i="1"/>
  <c r="N49" i="1"/>
  <c r="N50" i="1"/>
  <c r="N51" i="1"/>
  <c r="N52" i="1"/>
  <c r="N53" i="1"/>
  <c r="N54" i="1"/>
  <c r="N24" i="1"/>
  <c r="N25" i="1"/>
  <c r="N26" i="1"/>
  <c r="N27" i="1"/>
  <c r="N28" i="1"/>
  <c r="N30" i="1"/>
  <c r="N31" i="1"/>
  <c r="N32" i="1"/>
  <c r="N33" i="1"/>
  <c r="N34" i="1"/>
  <c r="N35" i="1"/>
  <c r="N4" i="1"/>
  <c r="N5" i="1"/>
  <c r="N6" i="1"/>
  <c r="N7" i="1"/>
  <c r="N8" i="1"/>
  <c r="N10" i="1"/>
  <c r="N11" i="1"/>
  <c r="N12" i="1"/>
  <c r="N13" i="1"/>
  <c r="N14" i="1"/>
  <c r="N15" i="1"/>
  <c r="N2" i="1"/>
  <c r="O62" i="1"/>
  <c r="O63" i="1"/>
  <c r="O64" i="1"/>
  <c r="O65" i="1"/>
  <c r="O66" i="1"/>
  <c r="O68" i="1"/>
  <c r="O69" i="1"/>
  <c r="O70" i="1"/>
  <c r="O71" i="1"/>
  <c r="O72" i="1"/>
  <c r="O73" i="1"/>
  <c r="O60" i="1"/>
  <c r="O49" i="1"/>
  <c r="O50" i="1"/>
  <c r="O51" i="1"/>
  <c r="O52" i="1"/>
  <c r="O53" i="1"/>
  <c r="O54" i="1"/>
  <c r="O25" i="1"/>
  <c r="O26" i="1"/>
  <c r="O27" i="1"/>
  <c r="O28" i="1"/>
  <c r="O30" i="1"/>
  <c r="O31" i="1"/>
  <c r="O32" i="1"/>
  <c r="O33" i="1"/>
  <c r="O34" i="1"/>
  <c r="O35" i="1"/>
  <c r="O24" i="1"/>
  <c r="O4" i="1"/>
  <c r="O5" i="1"/>
  <c r="O6" i="1"/>
  <c r="O7" i="1"/>
  <c r="O8" i="1"/>
  <c r="O10" i="1"/>
  <c r="O11" i="1"/>
  <c r="O12" i="1"/>
  <c r="O13" i="1"/>
  <c r="O14" i="1"/>
  <c r="O15" i="1"/>
  <c r="O2" i="1"/>
  <c r="L10" i="1"/>
  <c r="M10" i="1"/>
  <c r="L11" i="1"/>
  <c r="M11" i="1"/>
  <c r="L12" i="1"/>
  <c r="M12" i="1"/>
  <c r="L13" i="1"/>
  <c r="M13" i="1"/>
  <c r="L14" i="1"/>
  <c r="M14" i="1"/>
  <c r="L15" i="1"/>
  <c r="M15" i="1"/>
  <c r="M4" i="1"/>
  <c r="M5" i="1"/>
  <c r="M6" i="1"/>
  <c r="M7" i="1"/>
  <c r="M8" i="1"/>
  <c r="M2" i="1"/>
  <c r="L4" i="1"/>
  <c r="L5" i="1"/>
  <c r="L6" i="1"/>
  <c r="L7" i="1"/>
  <c r="L8" i="1"/>
  <c r="L2" i="1"/>
  <c r="P10" i="1" l="1"/>
  <c r="P11" i="1"/>
  <c r="P8" i="1"/>
  <c r="P7" i="1"/>
  <c r="P6" i="1"/>
  <c r="P14" i="1"/>
  <c r="P5" i="1"/>
  <c r="P4" i="1"/>
  <c r="P13" i="1"/>
  <c r="P12" i="1"/>
  <c r="P15" i="1"/>
  <c r="P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tc={E8295813-83C2-41ED-AF3F-86E50477CE93}</author>
    <author>tc={A9A4E289-D2BA-405F-AAA3-8B6F18C3F3E1}</author>
  </authors>
  <commentList>
    <comment ref="A2" authorId="0" shapeId="0" xr:uid="{E8295813-83C2-41ED-AF3F-86E50477CE93}">
      <text>
        <t>[Threaded comment]
Your version of Excel allows you to read this threaded comment; however, any edits to it will get removed if the file is opened in a newer version of Excel. Learn more: https://go.microsoft.com/fwlink/?linkid=870924
Comment:
    Worst case scenario</t>
      </text>
    </comment>
    <comment ref="F2" authorId="1" shapeId="0" xr:uid="{A9A4E289-D2BA-405F-AAA3-8B6F18C3F3E1}">
      <text>
        <t>[Threaded comment]
Your version of Excel allows you to read this threaded comment; however, any edits to it will get removed if the file is opened in a newer version of Excel. Learn more: https://go.microsoft.com/fwlink/?linkid=870924
Comment:
    Maximum threads per block in Quadro P2000</t>
      </text>
    </comment>
  </commentList>
</comments>
</file>

<file path=xl/sharedStrings.xml><?xml version="1.0" encoding="utf-8"?>
<sst xmlns="http://schemas.openxmlformats.org/spreadsheetml/2006/main" count="63" uniqueCount="33">
  <si>
    <t># Nodes</t>
  </si>
  <si>
    <t># Processes</t>
  </si>
  <si>
    <t>DB size</t>
  </si>
  <si>
    <t># Patterns</t>
  </si>
  <si>
    <t># OMP threads</t>
  </si>
  <si>
    <t>Medium</t>
  </si>
  <si>
    <t>DB Over Ranks (Paolo) [s]</t>
  </si>
  <si>
    <t>Patterns Over Ranks (Lino) [s]</t>
  </si>
  <si>
    <t>Sequential  [s]</t>
  </si>
  <si>
    <t>With Paolo's approach, the time halves because he uses 3x more MPI Ranks</t>
  </si>
  <si>
    <t>? Why does it decrease by 2 seconds</t>
  </si>
  <si>
    <t>Lino's Notes</t>
  </si>
  <si>
    <t>Paolo's Notes</t>
  </si>
  <si>
    <t>Very little overhead</t>
  </si>
  <si>
    <t>We would expect ~0.40 s but overhead of communication begins to affect</t>
  </si>
  <si>
    <t>Big</t>
  </si>
  <si>
    <t>Lino Loss [# threads]</t>
  </si>
  <si>
    <t>Paolo Loss [# threads]</t>
  </si>
  <si>
    <t>Chosen approach</t>
  </si>
  <si>
    <t>Lino's Ratio = active ranks / # patterns</t>
  </si>
  <si>
    <t>Paolo's Ratio = threads / # patterns</t>
  </si>
  <si>
    <t># Active Ranks</t>
  </si>
  <si>
    <t>Patterns Over Ranks - GPU taking 50% of job  [s]</t>
  </si>
  <si>
    <t>Patterns Over Ranks - GPU taking 75% of job [s]</t>
  </si>
  <si>
    <t>Patterns Over Ranks - No GPU [s]</t>
  </si>
  <si>
    <t>Yes</t>
  </si>
  <si>
    <t>No</t>
  </si>
  <si>
    <t>Levenshtein Computation Executed</t>
  </si>
  <si>
    <t>threadsPerBlock</t>
  </si>
  <si>
    <t>Avg. Duration of ComputeMatches Kernel  - GPU taking 50% of job  [s]</t>
  </si>
  <si>
    <t>Avg. Duration of ComputeMatches Kernel - GPU taking 75% of job [s]</t>
  </si>
  <si>
    <t>Patterns-over-ranks execution time - GPU taking 50% of job  [s]</t>
  </si>
  <si>
    <t>Patterns-over-ranks execution time - GPU taking 75% of job  [s]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</si>
</sst>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/>
    <xf numFmtId="2" fontId="0" fillId="0" borderId="0" xfId="0" applyNumberFormat="1" applyBorder="1"/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2" fontId="0" fillId="0" borderId="0" xfId="0" applyNumberFormat="1" applyFill="1" applyBorder="1"/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2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2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2" fontId="0" fillId="2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2" fontId="0" fillId="3" borderId="0" xfId="0" applyNumberFormat="1" applyFill="1" applyBorder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150"/>
              <a:t>1</a:t>
            </a:r>
            <a:r>
              <a:rPr lang="en-150" baseline="0"/>
              <a:t> pattern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Sequential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'Hybrid - No GPU'!$D$2:$D$8</c:f>
              <c:numCache>
                <c:formatCode>General</c:formatCode>
                <c:ptCount val="7"/>
                <c:pt idx="0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9</c:v>
                </c:pt>
                <c:pt idx="5">
                  <c:v>17</c:v>
                </c:pt>
                <c:pt idx="6">
                  <c:v>33</c:v>
                </c:pt>
              </c:numCache>
            </c:numRef>
          </c:xVal>
          <c:yVal>
            <c:numRef>
              <c:f>'Hybrid - No GPU'!$H$2:$H$8</c:f>
              <c:numCache>
                <c:formatCode>0.00</c:formatCode>
                <c:ptCount val="7"/>
                <c:pt idx="0">
                  <c:v>10.99</c:v>
                </c:pt>
                <c:pt idx="2">
                  <c:v>10.99</c:v>
                </c:pt>
                <c:pt idx="3">
                  <c:v>10.99</c:v>
                </c:pt>
                <c:pt idx="4">
                  <c:v>10.99</c:v>
                </c:pt>
                <c:pt idx="5">
                  <c:v>10.99</c:v>
                </c:pt>
                <c:pt idx="6">
                  <c:v>10.99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0C-4801-A398-AADA9A5AF088}"/>
            </c:ext>
          </c:extLst>
        </c:ser>
        <c:ser>
          <c:idx val="1"/>
          <c:order val="1"/>
          <c:tx>
            <c:v>Patterns over ranks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'Hybrid - No GPU'!$D$2:$D$8</c:f>
              <c:numCache>
                <c:formatCode>General</c:formatCode>
                <c:ptCount val="7"/>
                <c:pt idx="0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9</c:v>
                </c:pt>
                <c:pt idx="5">
                  <c:v>17</c:v>
                </c:pt>
                <c:pt idx="6">
                  <c:v>33</c:v>
                </c:pt>
              </c:numCache>
            </c:numRef>
          </c:xVal>
          <c:yVal>
            <c:numRef>
              <c:f>'Hybrid - No GPU'!$I$2:$I$8</c:f>
              <c:numCache>
                <c:formatCode>0.00</c:formatCode>
                <c:ptCount val="7"/>
                <c:pt idx="0">
                  <c:v>11.21</c:v>
                </c:pt>
                <c:pt idx="2">
                  <c:v>9.9</c:v>
                </c:pt>
                <c:pt idx="3">
                  <c:v>9.92</c:v>
                </c:pt>
                <c:pt idx="4">
                  <c:v>9.91</c:v>
                </c:pt>
                <c:pt idx="5">
                  <c:v>9.92</c:v>
                </c:pt>
                <c:pt idx="6">
                  <c:v>9.92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0C-4801-A398-AADA9A5AF088}"/>
            </c:ext>
          </c:extLst>
        </c:ser>
        <c:ser>
          <c:idx val="2"/>
          <c:order val="2"/>
          <c:tx>
            <c:v>DB over ranks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'Hybrid - No GPU'!$D$2:$D$8</c:f>
              <c:numCache>
                <c:formatCode>General</c:formatCode>
                <c:ptCount val="7"/>
                <c:pt idx="0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9</c:v>
                </c:pt>
                <c:pt idx="5">
                  <c:v>17</c:v>
                </c:pt>
                <c:pt idx="6">
                  <c:v>33</c:v>
                </c:pt>
              </c:numCache>
            </c:numRef>
          </c:xVal>
          <c:yVal>
            <c:numRef>
              <c:f>'Hybrid - No GPU'!$J$2:$J$8</c:f>
              <c:numCache>
                <c:formatCode>0.00</c:formatCode>
                <c:ptCount val="7"/>
                <c:pt idx="0">
                  <c:v>11.12</c:v>
                </c:pt>
                <c:pt idx="2">
                  <c:v>5.53</c:v>
                </c:pt>
                <c:pt idx="3">
                  <c:v>2.75</c:v>
                </c:pt>
                <c:pt idx="4">
                  <c:v>1.39</c:v>
                </c:pt>
                <c:pt idx="5">
                  <c:v>0.79</c:v>
                </c:pt>
                <c:pt idx="6">
                  <c:v>0.56000000000000005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20C-4801-A398-AADA9A5AF0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2411199"/>
        <c:axId val="1072411615"/>
      </c:scatterChart>
      <c:valAx>
        <c:axId val="1072411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2411615"/>
        <c:crosses val="autoZero"/>
        <c:crossBetween val="midCat"/>
      </c:valAx>
      <c:valAx>
        <c:axId val="1072411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2411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586740</xdr:colOff>
      <xdr:row>9</xdr:row>
      <xdr:rowOff>76200</xdr:rowOff>
    </xdr:from>
    <xdr:to>
      <xdr:col>23</xdr:col>
      <xdr:colOff>22860</xdr:colOff>
      <xdr:row>25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84240E-619E-415B-B601-6C695963FE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Lino Mediavilla" id="{DA869B71-6C02-47EC-943F-6AD47E341FF3}" userId="8911ff9ca497036c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2" dT="2022-03-17T03:41:55.16" personId="{DA869B71-6C02-47EC-943F-6AD47E341FF3}" id="{E8295813-83C2-41ED-AF3F-86E50477CE93}">
    <text>Worst case scenario</text>
  </threadedComment>
  <threadedComment ref="F2" dT="2022-03-17T03:41:30.60" personId="{DA869B71-6C02-47EC-943F-6AD47E341FF3}" id="{A9A4E289-D2BA-405F-AAA3-8B6F18C3F3E1}">
    <text>Maximum threads per block in Quadro P2000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F5605-5B40-4E95-A326-20DE76CB0444}">
  <dimension ref="A1:X98"/>
  <sheetViews>
    <sheetView workbookViewId="0">
      <pane ySplit="1" topLeftCell="A2" activePane="bottomLeft" state="frozen"/>
      <selection pane="bottomLeft" activeCell="J5" sqref="J5"/>
    </sheetView>
  </sheetViews>
  <sheetFormatPr defaultRowHeight="14.4" x14ac:dyDescent="0.3"/>
  <cols>
    <col min="1" max="1" width="13.109375" style="1" customWidth="1"/>
    <col min="2" max="4" width="14.6640625" style="3" customWidth="1"/>
    <col min="5" max="5" width="14.6640625" style="3" hidden="1" customWidth="1"/>
    <col min="6" max="6" width="14.6640625" style="3" customWidth="1"/>
    <col min="7" max="7" width="3.6640625" style="4" customWidth="1"/>
    <col min="8" max="11" width="11.5546875" style="4" customWidth="1"/>
    <col min="12" max="15" width="16.44140625" style="6" customWidth="1"/>
    <col min="16" max="16" width="10.77734375" style="6" customWidth="1"/>
  </cols>
  <sheetData>
    <row r="1" spans="1:19" ht="43.2" x14ac:dyDescent="0.3">
      <c r="A1" s="1" t="s">
        <v>2</v>
      </c>
      <c r="B1" s="3" t="s">
        <v>3</v>
      </c>
      <c r="C1" s="6" t="s">
        <v>0</v>
      </c>
      <c r="D1" s="6" t="s">
        <v>1</v>
      </c>
      <c r="E1" s="9" t="s">
        <v>21</v>
      </c>
      <c r="F1" s="6" t="s">
        <v>4</v>
      </c>
      <c r="G1" s="7"/>
      <c r="H1" s="8" t="s">
        <v>8</v>
      </c>
      <c r="I1" s="8" t="s">
        <v>7</v>
      </c>
      <c r="J1" s="8" t="s">
        <v>6</v>
      </c>
      <c r="K1" s="8"/>
      <c r="L1" s="8" t="s">
        <v>16</v>
      </c>
      <c r="M1" s="8" t="s">
        <v>17</v>
      </c>
      <c r="N1" s="8" t="s">
        <v>19</v>
      </c>
      <c r="O1" s="8" t="s">
        <v>20</v>
      </c>
      <c r="P1" s="8" t="s">
        <v>18</v>
      </c>
      <c r="Q1" s="2"/>
      <c r="R1" s="2" t="s">
        <v>11</v>
      </c>
      <c r="S1" s="2" t="s">
        <v>12</v>
      </c>
    </row>
    <row r="2" spans="1:19" x14ac:dyDescent="0.3">
      <c r="A2" s="20" t="s">
        <v>5</v>
      </c>
      <c r="B2" s="19">
        <v>1</v>
      </c>
      <c r="C2" s="3">
        <v>2</v>
      </c>
      <c r="D2" s="3">
        <v>2</v>
      </c>
      <c r="E2" s="3">
        <f>D2-1</f>
        <v>1</v>
      </c>
      <c r="F2" s="3">
        <v>1</v>
      </c>
      <c r="H2" s="5">
        <v>10.99</v>
      </c>
      <c r="I2" s="5">
        <v>11.21</v>
      </c>
      <c r="J2" s="5">
        <v>11.12</v>
      </c>
      <c r="K2" s="5"/>
      <c r="L2" s="6">
        <f>((D2-1)-1)*F2</f>
        <v>0</v>
      </c>
      <c r="M2" s="6">
        <f>(D2-1)*(F2-1)</f>
        <v>0</v>
      </c>
      <c r="N2" s="6">
        <f>(D2-1)/$B$2</f>
        <v>1</v>
      </c>
      <c r="O2" s="6">
        <f>F2/$B$2</f>
        <v>1</v>
      </c>
      <c r="P2" s="6" t="str">
        <f>IF(L2&lt;M2, "Lino", "Paolo")</f>
        <v>Paolo</v>
      </c>
    </row>
    <row r="3" spans="1:19" x14ac:dyDescent="0.3">
      <c r="A3" s="20"/>
      <c r="B3" s="19"/>
      <c r="H3" s="5"/>
      <c r="I3" s="5"/>
      <c r="J3" s="5"/>
      <c r="K3" s="5"/>
    </row>
    <row r="4" spans="1:19" x14ac:dyDescent="0.3">
      <c r="A4" s="20"/>
      <c r="B4" s="19"/>
      <c r="C4" s="3">
        <v>2</v>
      </c>
      <c r="D4" s="3">
        <v>3</v>
      </c>
      <c r="E4" s="3">
        <f>D4-1</f>
        <v>2</v>
      </c>
      <c r="F4" s="3">
        <v>1</v>
      </c>
      <c r="H4" s="5">
        <v>10.99</v>
      </c>
      <c r="I4" s="5">
        <v>9.9</v>
      </c>
      <c r="J4" s="5">
        <v>5.53</v>
      </c>
      <c r="K4" s="5"/>
      <c r="L4" s="6">
        <f>((D4-1)-1)*F4</f>
        <v>1</v>
      </c>
      <c r="M4" s="6">
        <f>(D4-1)*(F4-1)</f>
        <v>0</v>
      </c>
      <c r="N4" s="6">
        <f>(D4-1)/$B$2</f>
        <v>2</v>
      </c>
      <c r="O4" s="6">
        <f>F4/$B$2</f>
        <v>1</v>
      </c>
      <c r="P4" s="6" t="str">
        <f>IF(L4&lt;M4, "Lino", "Paolo")</f>
        <v>Paolo</v>
      </c>
      <c r="R4" t="s">
        <v>10</v>
      </c>
      <c r="S4" t="s">
        <v>9</v>
      </c>
    </row>
    <row r="5" spans="1:19" x14ac:dyDescent="0.3">
      <c r="A5" s="20"/>
      <c r="B5" s="19"/>
      <c r="C5" s="3">
        <v>3</v>
      </c>
      <c r="D5" s="3">
        <v>5</v>
      </c>
      <c r="E5" s="3">
        <f>D5-1</f>
        <v>4</v>
      </c>
      <c r="F5" s="3">
        <v>1</v>
      </c>
      <c r="H5" s="5">
        <v>10.99</v>
      </c>
      <c r="I5" s="5">
        <v>9.92</v>
      </c>
      <c r="J5" s="5">
        <v>2.75</v>
      </c>
      <c r="K5" s="5"/>
      <c r="L5" s="6">
        <f>((D5-1)-1)*F5</f>
        <v>3</v>
      </c>
      <c r="M5" s="6">
        <f>(D5-1)*(F5-1)</f>
        <v>0</v>
      </c>
      <c r="N5" s="6">
        <f>(D5-1)/$B$2</f>
        <v>4</v>
      </c>
      <c r="O5" s="6">
        <f>F5/$B$2</f>
        <v>1</v>
      </c>
      <c r="P5" s="6" t="str">
        <f>IF(L5&lt;M5, "Lino", "Paolo")</f>
        <v>Paolo</v>
      </c>
    </row>
    <row r="6" spans="1:19" x14ac:dyDescent="0.3">
      <c r="A6" s="20"/>
      <c r="B6" s="19"/>
      <c r="C6" s="3">
        <v>5</v>
      </c>
      <c r="D6" s="3">
        <v>9</v>
      </c>
      <c r="E6" s="3">
        <f>D6-1</f>
        <v>8</v>
      </c>
      <c r="F6" s="3">
        <v>1</v>
      </c>
      <c r="H6" s="5">
        <v>10.99</v>
      </c>
      <c r="I6" s="5">
        <v>9.91</v>
      </c>
      <c r="J6" s="5">
        <v>1.39</v>
      </c>
      <c r="K6" s="5"/>
      <c r="L6" s="6">
        <f>((D6-1)-1)*F6</f>
        <v>7</v>
      </c>
      <c r="M6" s="6">
        <f>(D6-1)*(F6-1)</f>
        <v>0</v>
      </c>
      <c r="N6" s="6">
        <f>(D6-1)/$B$2</f>
        <v>8</v>
      </c>
      <c r="O6" s="6">
        <f>F6/$B$2</f>
        <v>1</v>
      </c>
      <c r="P6" s="6" t="str">
        <f>IF(L6&lt;M6, "Lino", "Paolo")</f>
        <v>Paolo</v>
      </c>
    </row>
    <row r="7" spans="1:19" x14ac:dyDescent="0.3">
      <c r="A7" s="20"/>
      <c r="B7" s="19"/>
      <c r="C7" s="3">
        <v>9</v>
      </c>
      <c r="D7" s="3">
        <v>17</v>
      </c>
      <c r="E7" s="3">
        <f>D7-1</f>
        <v>16</v>
      </c>
      <c r="F7" s="3">
        <v>1</v>
      </c>
      <c r="H7" s="5">
        <v>10.99</v>
      </c>
      <c r="I7" s="5">
        <v>9.92</v>
      </c>
      <c r="J7" s="5">
        <v>0.79</v>
      </c>
      <c r="K7" s="5"/>
      <c r="L7" s="6">
        <f>((D7-1)-1)*F7</f>
        <v>15</v>
      </c>
      <c r="M7" s="6">
        <f>(D7-1)*(F7-1)</f>
        <v>0</v>
      </c>
      <c r="N7" s="6">
        <f>(D7-1)/$B$2</f>
        <v>16</v>
      </c>
      <c r="O7" s="6">
        <f>F7/$B$2</f>
        <v>1</v>
      </c>
      <c r="P7" s="6" t="str">
        <f>IF(L7&lt;M7, "Lino", "Paolo")</f>
        <v>Paolo</v>
      </c>
      <c r="S7" t="s">
        <v>13</v>
      </c>
    </row>
    <row r="8" spans="1:19" x14ac:dyDescent="0.3">
      <c r="A8" s="20"/>
      <c r="B8" s="19"/>
      <c r="C8" s="3">
        <v>17</v>
      </c>
      <c r="D8" s="3">
        <v>33</v>
      </c>
      <c r="E8" s="3">
        <f>D8-1</f>
        <v>32</v>
      </c>
      <c r="F8" s="3">
        <v>1</v>
      </c>
      <c r="H8" s="5">
        <v>10.99</v>
      </c>
      <c r="I8" s="5">
        <v>9.92</v>
      </c>
      <c r="J8" s="5">
        <v>0.56000000000000005</v>
      </c>
      <c r="K8" s="5"/>
      <c r="L8" s="6">
        <f>((D8-1)-1)*F8</f>
        <v>31</v>
      </c>
      <c r="M8" s="6">
        <f>(D8-1)*(F8-1)</f>
        <v>0</v>
      </c>
      <c r="N8" s="6">
        <f>(D8-1)/$B$2</f>
        <v>32</v>
      </c>
      <c r="O8" s="6">
        <f>F8/$B$2</f>
        <v>1</v>
      </c>
      <c r="P8" s="6" t="str">
        <f>IF(L8&lt;M8, "Lino", "Paolo")</f>
        <v>Paolo</v>
      </c>
      <c r="S8" t="s">
        <v>14</v>
      </c>
    </row>
    <row r="9" spans="1:19" x14ac:dyDescent="0.3">
      <c r="A9" s="20"/>
      <c r="B9" s="19"/>
      <c r="H9" s="5"/>
      <c r="I9" s="5"/>
      <c r="J9" s="5"/>
      <c r="K9" s="5"/>
    </row>
    <row r="10" spans="1:19" x14ac:dyDescent="0.3">
      <c r="A10" s="20"/>
      <c r="B10" s="19"/>
      <c r="C10" s="3">
        <v>2</v>
      </c>
      <c r="D10" s="3">
        <v>2</v>
      </c>
      <c r="E10" s="3">
        <f t="shared" ref="E10:E15" si="0">D10-1</f>
        <v>1</v>
      </c>
      <c r="F10" s="3">
        <v>2</v>
      </c>
      <c r="H10" s="5">
        <v>10.99</v>
      </c>
      <c r="I10" s="5">
        <v>5.63</v>
      </c>
      <c r="J10" s="5">
        <v>11.12</v>
      </c>
      <c r="K10" s="5"/>
      <c r="L10" s="6">
        <f t="shared" ref="L10:L15" si="1">((D10-1)-1)*F10</f>
        <v>0</v>
      </c>
      <c r="M10" s="6">
        <f t="shared" ref="M10:M15" si="2">(D10-1)*(F10-1)</f>
        <v>1</v>
      </c>
      <c r="N10" s="6">
        <f t="shared" ref="N10:N19" si="3">(D10-1)/$B$2</f>
        <v>1</v>
      </c>
      <c r="O10" s="6">
        <f t="shared" ref="O10:O15" si="4">F10/$B$2</f>
        <v>2</v>
      </c>
      <c r="P10" s="6" t="str">
        <f t="shared" ref="P10:P15" si="5">IF(L10&lt;M10, "Lino", "Paolo")</f>
        <v>Lino</v>
      </c>
    </row>
    <row r="11" spans="1:19" x14ac:dyDescent="0.3">
      <c r="A11" s="20"/>
      <c r="B11" s="19"/>
      <c r="C11" s="3">
        <v>2</v>
      </c>
      <c r="D11" s="3">
        <v>2</v>
      </c>
      <c r="E11" s="3">
        <f t="shared" si="0"/>
        <v>1</v>
      </c>
      <c r="F11" s="3">
        <v>4</v>
      </c>
      <c r="H11" s="5">
        <v>10.99</v>
      </c>
      <c r="I11" s="5">
        <v>2.37</v>
      </c>
      <c r="J11" s="5">
        <v>11.17</v>
      </c>
      <c r="K11" s="5"/>
      <c r="L11" s="6">
        <f t="shared" si="1"/>
        <v>0</v>
      </c>
      <c r="M11" s="6">
        <f t="shared" si="2"/>
        <v>3</v>
      </c>
      <c r="N11" s="6">
        <f t="shared" si="3"/>
        <v>1</v>
      </c>
      <c r="O11" s="6">
        <f t="shared" si="4"/>
        <v>4</v>
      </c>
      <c r="P11" s="6" t="str">
        <f t="shared" si="5"/>
        <v>Lino</v>
      </c>
    </row>
    <row r="12" spans="1:19" x14ac:dyDescent="0.3">
      <c r="A12" s="20"/>
      <c r="B12" s="19"/>
      <c r="C12" s="3">
        <v>2</v>
      </c>
      <c r="D12" s="3">
        <v>2</v>
      </c>
      <c r="E12" s="3">
        <f t="shared" si="0"/>
        <v>1</v>
      </c>
      <c r="F12" s="3">
        <v>8</v>
      </c>
      <c r="H12" s="5">
        <v>10.99</v>
      </c>
      <c r="I12" s="5">
        <v>1.21</v>
      </c>
      <c r="J12" s="5">
        <v>11.05</v>
      </c>
      <c r="K12" s="5"/>
      <c r="L12" s="6">
        <f t="shared" si="1"/>
        <v>0</v>
      </c>
      <c r="M12" s="6">
        <f t="shared" si="2"/>
        <v>7</v>
      </c>
      <c r="N12" s="6">
        <f t="shared" si="3"/>
        <v>1</v>
      </c>
      <c r="O12" s="6">
        <f t="shared" si="4"/>
        <v>8</v>
      </c>
      <c r="P12" s="6" t="str">
        <f t="shared" si="5"/>
        <v>Lino</v>
      </c>
    </row>
    <row r="13" spans="1:19" x14ac:dyDescent="0.3">
      <c r="A13" s="20"/>
      <c r="B13" s="19"/>
      <c r="C13" s="3">
        <v>2</v>
      </c>
      <c r="D13" s="3">
        <v>2</v>
      </c>
      <c r="E13" s="3">
        <f t="shared" si="0"/>
        <v>1</v>
      </c>
      <c r="F13" s="3">
        <v>16</v>
      </c>
      <c r="H13" s="5">
        <v>10.99</v>
      </c>
      <c r="I13" s="5">
        <v>0.63</v>
      </c>
      <c r="J13" s="5">
        <v>11.12</v>
      </c>
      <c r="K13" s="5"/>
      <c r="L13" s="6">
        <f t="shared" si="1"/>
        <v>0</v>
      </c>
      <c r="M13" s="6">
        <f t="shared" si="2"/>
        <v>15</v>
      </c>
      <c r="N13" s="6">
        <f t="shared" si="3"/>
        <v>1</v>
      </c>
      <c r="O13" s="6">
        <f t="shared" si="4"/>
        <v>16</v>
      </c>
      <c r="P13" s="6" t="str">
        <f t="shared" si="5"/>
        <v>Lino</v>
      </c>
    </row>
    <row r="14" spans="1:19" x14ac:dyDescent="0.3">
      <c r="A14" s="20"/>
      <c r="B14" s="19"/>
      <c r="C14" s="3">
        <v>2</v>
      </c>
      <c r="D14" s="3">
        <v>2</v>
      </c>
      <c r="E14" s="3">
        <f t="shared" si="0"/>
        <v>1</v>
      </c>
      <c r="F14" s="3">
        <v>24</v>
      </c>
      <c r="H14" s="5">
        <v>10.99</v>
      </c>
      <c r="I14" s="5">
        <v>0.44</v>
      </c>
      <c r="J14" s="5">
        <v>11.15</v>
      </c>
      <c r="K14" s="5"/>
      <c r="L14" s="6">
        <f t="shared" si="1"/>
        <v>0</v>
      </c>
      <c r="M14" s="6">
        <f t="shared" si="2"/>
        <v>23</v>
      </c>
      <c r="N14" s="6">
        <f t="shared" si="3"/>
        <v>1</v>
      </c>
      <c r="O14" s="6">
        <f t="shared" si="4"/>
        <v>24</v>
      </c>
      <c r="P14" s="6" t="str">
        <f t="shared" si="5"/>
        <v>Lino</v>
      </c>
    </row>
    <row r="15" spans="1:19" x14ac:dyDescent="0.3">
      <c r="A15" s="20"/>
      <c r="B15" s="19"/>
      <c r="C15" s="3">
        <v>2</v>
      </c>
      <c r="D15" s="3">
        <v>2</v>
      </c>
      <c r="E15" s="3">
        <f t="shared" si="0"/>
        <v>1</v>
      </c>
      <c r="F15" s="3">
        <v>48</v>
      </c>
      <c r="H15" s="5">
        <v>10.99</v>
      </c>
      <c r="I15" s="5">
        <v>0.25</v>
      </c>
      <c r="J15" s="5">
        <v>11.2</v>
      </c>
      <c r="K15" s="5"/>
      <c r="L15" s="6">
        <f t="shared" si="1"/>
        <v>0</v>
      </c>
      <c r="M15" s="6">
        <f t="shared" si="2"/>
        <v>47</v>
      </c>
      <c r="N15" s="6">
        <f t="shared" si="3"/>
        <v>1</v>
      </c>
      <c r="O15" s="6">
        <f t="shared" si="4"/>
        <v>48</v>
      </c>
      <c r="P15" s="6" t="str">
        <f t="shared" si="5"/>
        <v>Lino</v>
      </c>
    </row>
    <row r="16" spans="1:19" x14ac:dyDescent="0.3">
      <c r="A16" s="20"/>
      <c r="B16" s="19"/>
      <c r="H16" s="5"/>
      <c r="I16" s="5"/>
      <c r="J16" s="5"/>
      <c r="K16" s="5"/>
      <c r="L16" s="10"/>
      <c r="M16" s="10"/>
      <c r="N16" s="10"/>
      <c r="O16" s="10"/>
      <c r="P16" s="10"/>
    </row>
    <row r="17" spans="1:16" x14ac:dyDescent="0.3">
      <c r="A17" s="20"/>
      <c r="B17" s="19"/>
      <c r="C17" s="3">
        <v>5</v>
      </c>
      <c r="D17" s="3">
        <v>9</v>
      </c>
      <c r="E17" s="3">
        <f>D17-1</f>
        <v>8</v>
      </c>
      <c r="F17" s="3">
        <v>8</v>
      </c>
      <c r="H17" s="5">
        <v>10.99</v>
      </c>
      <c r="I17" s="5">
        <v>1.22</v>
      </c>
      <c r="J17" s="5">
        <v>1.45</v>
      </c>
      <c r="K17" s="5"/>
      <c r="L17" s="10"/>
      <c r="M17" s="10"/>
      <c r="N17" s="10">
        <f t="shared" si="3"/>
        <v>8</v>
      </c>
      <c r="O17" s="10">
        <f t="shared" ref="O17:O19" si="6">F17/$B$2</f>
        <v>8</v>
      </c>
      <c r="P17" s="10"/>
    </row>
    <row r="18" spans="1:16" x14ac:dyDescent="0.3">
      <c r="A18" s="20"/>
      <c r="B18" s="19"/>
      <c r="C18" s="3">
        <v>5</v>
      </c>
      <c r="D18" s="3">
        <v>9</v>
      </c>
      <c r="E18" s="3">
        <f>D18-1</f>
        <v>8</v>
      </c>
      <c r="F18" s="3">
        <v>16</v>
      </c>
      <c r="H18" s="5">
        <v>10.99</v>
      </c>
      <c r="I18" s="5">
        <v>0.67</v>
      </c>
      <c r="J18" s="5">
        <v>1.45</v>
      </c>
      <c r="K18" s="5"/>
      <c r="L18" s="10"/>
      <c r="M18" s="10"/>
      <c r="N18" s="10">
        <f t="shared" si="3"/>
        <v>8</v>
      </c>
      <c r="O18" s="10">
        <f t="shared" si="6"/>
        <v>16</v>
      </c>
      <c r="P18" s="10"/>
    </row>
    <row r="19" spans="1:16" x14ac:dyDescent="0.3">
      <c r="A19" s="20"/>
      <c r="B19" s="19"/>
      <c r="C19" s="3">
        <v>9</v>
      </c>
      <c r="D19" s="3">
        <v>17</v>
      </c>
      <c r="E19" s="3">
        <f>D19-1</f>
        <v>16</v>
      </c>
      <c r="F19" s="3">
        <v>8</v>
      </c>
      <c r="H19" s="5">
        <v>10.99</v>
      </c>
      <c r="I19" s="5">
        <v>1.21</v>
      </c>
      <c r="J19" s="5">
        <v>0.81</v>
      </c>
      <c r="K19" s="5"/>
      <c r="L19" s="10"/>
      <c r="M19" s="10"/>
      <c r="N19" s="10">
        <f t="shared" si="3"/>
        <v>16</v>
      </c>
      <c r="O19" s="10">
        <f t="shared" si="6"/>
        <v>8</v>
      </c>
      <c r="P19" s="10"/>
    </row>
    <row r="20" spans="1:16" x14ac:dyDescent="0.3">
      <c r="A20" s="20"/>
      <c r="B20" s="10"/>
      <c r="H20" s="5"/>
      <c r="I20" s="5"/>
      <c r="J20" s="5"/>
      <c r="K20" s="5"/>
      <c r="L20" s="10"/>
      <c r="M20" s="10"/>
      <c r="N20" s="10"/>
      <c r="O20" s="10"/>
      <c r="P20" s="10"/>
    </row>
    <row r="21" spans="1:16" x14ac:dyDescent="0.3">
      <c r="A21" s="20"/>
      <c r="H21" s="5"/>
      <c r="I21" s="5"/>
      <c r="J21" s="5"/>
      <c r="K21" s="5"/>
    </row>
    <row r="22" spans="1:16" x14ac:dyDescent="0.3">
      <c r="A22" s="20"/>
      <c r="B22" s="19">
        <v>2</v>
      </c>
      <c r="C22" s="3">
        <v>2</v>
      </c>
      <c r="D22" s="3">
        <v>2</v>
      </c>
      <c r="E22" s="3">
        <f>D22-1</f>
        <v>1</v>
      </c>
      <c r="F22" s="3">
        <v>1</v>
      </c>
      <c r="H22" s="5">
        <v>22.04</v>
      </c>
      <c r="I22" s="5">
        <v>21.91</v>
      </c>
      <c r="J22" s="5">
        <v>21.85</v>
      </c>
      <c r="K22" s="5"/>
      <c r="N22" s="6">
        <f>(D22-1)/$B$22</f>
        <v>0.5</v>
      </c>
      <c r="O22" s="6">
        <f>F22/$B$22</f>
        <v>0.5</v>
      </c>
    </row>
    <row r="23" spans="1:16" x14ac:dyDescent="0.3">
      <c r="A23" s="20"/>
      <c r="B23" s="19"/>
      <c r="H23" s="5"/>
      <c r="I23" s="5"/>
      <c r="J23" s="5"/>
      <c r="K23" s="5"/>
    </row>
    <row r="24" spans="1:16" x14ac:dyDescent="0.3">
      <c r="A24" s="20"/>
      <c r="B24" s="19"/>
      <c r="C24" s="3">
        <v>2</v>
      </c>
      <c r="D24" s="3">
        <v>3</v>
      </c>
      <c r="E24" s="3">
        <f>D24-1</f>
        <v>2</v>
      </c>
      <c r="F24" s="3">
        <v>1</v>
      </c>
      <c r="H24" s="5">
        <v>22.04</v>
      </c>
      <c r="I24" s="5">
        <v>11.12</v>
      </c>
      <c r="J24" s="5">
        <v>11.17</v>
      </c>
      <c r="K24" s="5"/>
      <c r="N24" s="6">
        <f>(D24-1)/$B$22</f>
        <v>1</v>
      </c>
      <c r="O24" s="6">
        <f>F24/$B$22</f>
        <v>0.5</v>
      </c>
    </row>
    <row r="25" spans="1:16" x14ac:dyDescent="0.3">
      <c r="A25" s="20"/>
      <c r="B25" s="19"/>
      <c r="C25" s="3">
        <v>3</v>
      </c>
      <c r="D25" s="3">
        <v>5</v>
      </c>
      <c r="E25" s="3">
        <f>D25-1</f>
        <v>4</v>
      </c>
      <c r="F25" s="3">
        <v>1</v>
      </c>
      <c r="H25" s="5">
        <v>22.04</v>
      </c>
      <c r="I25" s="5">
        <v>9.91</v>
      </c>
      <c r="J25" s="5">
        <v>5.5209999999999999</v>
      </c>
      <c r="K25" s="5"/>
      <c r="N25" s="6">
        <f>(D25-1)/$B$22</f>
        <v>2</v>
      </c>
      <c r="O25" s="6">
        <f t="shared" ref="O25:O39" si="7">F25/$B$22</f>
        <v>0.5</v>
      </c>
    </row>
    <row r="26" spans="1:16" x14ac:dyDescent="0.3">
      <c r="A26" s="20"/>
      <c r="B26" s="19"/>
      <c r="C26" s="3">
        <v>5</v>
      </c>
      <c r="D26" s="3">
        <v>9</v>
      </c>
      <c r="E26" s="3">
        <f>D26-1</f>
        <v>8</v>
      </c>
      <c r="F26" s="3">
        <v>1</v>
      </c>
      <c r="H26" s="5">
        <v>22.04</v>
      </c>
      <c r="I26" s="5">
        <v>9.92</v>
      </c>
      <c r="J26" s="5">
        <v>2.81</v>
      </c>
      <c r="K26" s="5"/>
      <c r="N26" s="6">
        <f>(D26-1)/$B$22</f>
        <v>4</v>
      </c>
      <c r="O26" s="6">
        <f t="shared" si="7"/>
        <v>0.5</v>
      </c>
    </row>
    <row r="27" spans="1:16" x14ac:dyDescent="0.3">
      <c r="A27" s="20"/>
      <c r="B27" s="19"/>
      <c r="C27" s="3">
        <v>9</v>
      </c>
      <c r="D27" s="3">
        <v>17</v>
      </c>
      <c r="E27" s="3">
        <f>D27-1</f>
        <v>16</v>
      </c>
      <c r="F27" s="3">
        <v>1</v>
      </c>
      <c r="H27" s="5">
        <v>22.04</v>
      </c>
      <c r="I27" s="5">
        <v>9.94</v>
      </c>
      <c r="J27" s="5">
        <v>1.46</v>
      </c>
      <c r="K27" s="5"/>
      <c r="N27" s="6">
        <f>(D27-1)/$B$22</f>
        <v>8</v>
      </c>
      <c r="O27" s="6">
        <f t="shared" si="7"/>
        <v>0.5</v>
      </c>
    </row>
    <row r="28" spans="1:16" x14ac:dyDescent="0.3">
      <c r="A28" s="20"/>
      <c r="B28" s="19"/>
      <c r="C28" s="3">
        <v>17</v>
      </c>
      <c r="D28" s="3">
        <v>33</v>
      </c>
      <c r="E28" s="3">
        <f>D28-1</f>
        <v>32</v>
      </c>
      <c r="F28" s="3">
        <v>1</v>
      </c>
      <c r="H28" s="5">
        <v>22.04</v>
      </c>
      <c r="I28" s="5">
        <v>9.92</v>
      </c>
      <c r="J28" s="5">
        <v>0.89</v>
      </c>
      <c r="K28" s="5"/>
      <c r="N28" s="6">
        <f>(D28-1)/$B$22</f>
        <v>16</v>
      </c>
      <c r="O28" s="6">
        <f t="shared" si="7"/>
        <v>0.5</v>
      </c>
    </row>
    <row r="29" spans="1:16" x14ac:dyDescent="0.3">
      <c r="A29" s="20"/>
      <c r="B29" s="19"/>
      <c r="H29" s="5"/>
      <c r="I29" s="5"/>
      <c r="J29" s="5"/>
      <c r="K29" s="5"/>
    </row>
    <row r="30" spans="1:16" x14ac:dyDescent="0.3">
      <c r="A30" s="20"/>
      <c r="B30" s="19"/>
      <c r="C30" s="3">
        <v>2</v>
      </c>
      <c r="D30" s="3">
        <v>2</v>
      </c>
      <c r="E30" s="3">
        <f t="shared" ref="E30:E35" si="8">D30-1</f>
        <v>1</v>
      </c>
      <c r="F30" s="3">
        <v>2</v>
      </c>
      <c r="H30" s="5">
        <v>22.04</v>
      </c>
      <c r="I30" s="5">
        <v>11.04</v>
      </c>
      <c r="J30" s="5">
        <v>11</v>
      </c>
      <c r="K30" s="5"/>
      <c r="N30" s="6">
        <f t="shared" ref="N30:N39" si="9">(D30-1)/$B$22</f>
        <v>0.5</v>
      </c>
      <c r="O30" s="6">
        <f t="shared" si="7"/>
        <v>1</v>
      </c>
    </row>
    <row r="31" spans="1:16" x14ac:dyDescent="0.3">
      <c r="A31" s="20"/>
      <c r="B31" s="19"/>
      <c r="C31" s="3">
        <v>2</v>
      </c>
      <c r="D31" s="3">
        <v>2</v>
      </c>
      <c r="E31" s="3">
        <f t="shared" si="8"/>
        <v>1</v>
      </c>
      <c r="F31" s="3">
        <v>4</v>
      </c>
      <c r="H31" s="5">
        <v>22.04</v>
      </c>
      <c r="I31" s="5">
        <v>4.8</v>
      </c>
      <c r="J31" s="5">
        <v>11.06</v>
      </c>
      <c r="K31" s="5"/>
      <c r="N31" s="6">
        <f t="shared" si="9"/>
        <v>0.5</v>
      </c>
      <c r="O31" s="6">
        <f t="shared" si="7"/>
        <v>2</v>
      </c>
    </row>
    <row r="32" spans="1:16" x14ac:dyDescent="0.3">
      <c r="A32" s="20"/>
      <c r="B32" s="19"/>
      <c r="C32" s="3">
        <v>2</v>
      </c>
      <c r="D32" s="3">
        <v>2</v>
      </c>
      <c r="E32" s="3">
        <f t="shared" si="8"/>
        <v>1</v>
      </c>
      <c r="F32" s="3">
        <v>8</v>
      </c>
      <c r="H32" s="5">
        <v>22.04</v>
      </c>
      <c r="I32" s="5">
        <v>2.37</v>
      </c>
      <c r="J32" s="5">
        <v>11.08</v>
      </c>
      <c r="K32" s="5"/>
      <c r="N32" s="6">
        <f t="shared" si="9"/>
        <v>0.5</v>
      </c>
      <c r="O32" s="6">
        <f t="shared" si="7"/>
        <v>4</v>
      </c>
    </row>
    <row r="33" spans="1:16" x14ac:dyDescent="0.3">
      <c r="A33" s="20"/>
      <c r="B33" s="19"/>
      <c r="C33" s="3">
        <v>2</v>
      </c>
      <c r="D33" s="3">
        <v>2</v>
      </c>
      <c r="E33" s="3">
        <f t="shared" si="8"/>
        <v>1</v>
      </c>
      <c r="F33" s="3">
        <v>16</v>
      </c>
      <c r="H33" s="5">
        <v>22.04</v>
      </c>
      <c r="I33" s="5">
        <v>1.24</v>
      </c>
      <c r="J33" s="5">
        <v>11.07</v>
      </c>
      <c r="K33" s="5"/>
      <c r="N33" s="6">
        <f t="shared" si="9"/>
        <v>0.5</v>
      </c>
      <c r="O33" s="6">
        <f t="shared" si="7"/>
        <v>8</v>
      </c>
    </row>
    <row r="34" spans="1:16" x14ac:dyDescent="0.3">
      <c r="A34" s="20"/>
      <c r="B34" s="19"/>
      <c r="C34" s="3">
        <v>2</v>
      </c>
      <c r="D34" s="3">
        <v>2</v>
      </c>
      <c r="E34" s="3">
        <f t="shared" si="8"/>
        <v>1</v>
      </c>
      <c r="F34" s="3">
        <v>24</v>
      </c>
      <c r="H34" s="5">
        <v>22.04</v>
      </c>
      <c r="I34" s="5">
        <v>0.86</v>
      </c>
      <c r="J34" s="5">
        <v>11.05</v>
      </c>
      <c r="K34" s="5"/>
      <c r="N34" s="6">
        <f t="shared" si="9"/>
        <v>0.5</v>
      </c>
      <c r="O34" s="6">
        <f t="shared" si="7"/>
        <v>12</v>
      </c>
    </row>
    <row r="35" spans="1:16" x14ac:dyDescent="0.3">
      <c r="A35" s="20"/>
      <c r="B35" s="19"/>
      <c r="C35" s="3">
        <v>2</v>
      </c>
      <c r="D35" s="3">
        <v>2</v>
      </c>
      <c r="E35" s="3">
        <f t="shared" si="8"/>
        <v>1</v>
      </c>
      <c r="F35" s="3">
        <v>48</v>
      </c>
      <c r="H35" s="5">
        <v>22.04</v>
      </c>
      <c r="I35" s="5">
        <v>0.49</v>
      </c>
      <c r="J35" s="5">
        <v>11.07</v>
      </c>
      <c r="K35" s="5"/>
      <c r="N35" s="6">
        <f t="shared" si="9"/>
        <v>0.5</v>
      </c>
      <c r="O35" s="6">
        <f t="shared" si="7"/>
        <v>24</v>
      </c>
    </row>
    <row r="36" spans="1:16" x14ac:dyDescent="0.3">
      <c r="A36" s="20"/>
      <c r="B36" s="19"/>
      <c r="H36" s="5"/>
      <c r="I36" s="5"/>
      <c r="J36" s="5"/>
      <c r="K36" s="5"/>
      <c r="L36" s="10"/>
      <c r="M36" s="10"/>
      <c r="N36" s="10"/>
      <c r="O36" s="10"/>
      <c r="P36" s="10"/>
    </row>
    <row r="37" spans="1:16" x14ac:dyDescent="0.3">
      <c r="A37" s="20"/>
      <c r="B37" s="19"/>
      <c r="C37" s="3">
        <v>5</v>
      </c>
      <c r="D37" s="3">
        <v>9</v>
      </c>
      <c r="E37" s="3">
        <f>D37-1</f>
        <v>8</v>
      </c>
      <c r="F37" s="3">
        <v>8</v>
      </c>
      <c r="H37" s="5">
        <v>22.04</v>
      </c>
      <c r="I37" s="5">
        <v>1.21</v>
      </c>
      <c r="J37" s="5">
        <v>1.44</v>
      </c>
      <c r="K37" s="5"/>
      <c r="L37" s="10"/>
      <c r="M37" s="10"/>
      <c r="N37" s="10">
        <f t="shared" si="9"/>
        <v>4</v>
      </c>
      <c r="O37" s="10">
        <f t="shared" si="7"/>
        <v>4</v>
      </c>
      <c r="P37" s="10"/>
    </row>
    <row r="38" spans="1:16" x14ac:dyDescent="0.3">
      <c r="A38" s="20"/>
      <c r="B38" s="19"/>
      <c r="C38" s="3">
        <v>5</v>
      </c>
      <c r="D38" s="3">
        <v>9</v>
      </c>
      <c r="E38" s="3">
        <f>D38-1</f>
        <v>8</v>
      </c>
      <c r="F38" s="3">
        <v>16</v>
      </c>
      <c r="H38" s="5">
        <v>22.04</v>
      </c>
      <c r="I38" s="5">
        <v>0.68</v>
      </c>
      <c r="J38" s="5">
        <v>1.44</v>
      </c>
      <c r="K38" s="5"/>
      <c r="L38" s="10"/>
      <c r="M38" s="10"/>
      <c r="N38" s="10">
        <f t="shared" si="9"/>
        <v>4</v>
      </c>
      <c r="O38" s="10">
        <f t="shared" si="7"/>
        <v>8</v>
      </c>
      <c r="P38" s="10"/>
    </row>
    <row r="39" spans="1:16" x14ac:dyDescent="0.3">
      <c r="A39" s="20"/>
      <c r="B39" s="19"/>
      <c r="C39" s="3">
        <v>9</v>
      </c>
      <c r="D39" s="3">
        <v>17</v>
      </c>
      <c r="E39" s="3">
        <f>D39-1</f>
        <v>16</v>
      </c>
      <c r="F39" s="3">
        <v>8</v>
      </c>
      <c r="H39" s="5">
        <v>22.04</v>
      </c>
      <c r="I39" s="5">
        <v>1.21</v>
      </c>
      <c r="J39" s="5">
        <v>0.82</v>
      </c>
      <c r="K39" s="5"/>
      <c r="L39" s="10"/>
      <c r="M39" s="10"/>
      <c r="N39" s="10">
        <f t="shared" si="9"/>
        <v>8</v>
      </c>
      <c r="O39" s="10">
        <f t="shared" si="7"/>
        <v>4</v>
      </c>
      <c r="P39" s="10"/>
    </row>
    <row r="40" spans="1:16" x14ac:dyDescent="0.3">
      <c r="A40" s="20"/>
      <c r="H40" s="5"/>
      <c r="I40" s="5"/>
      <c r="J40" s="5"/>
      <c r="K40" s="5"/>
    </row>
    <row r="41" spans="1:16" x14ac:dyDescent="0.3">
      <c r="A41" s="20"/>
      <c r="B41" s="19">
        <v>4</v>
      </c>
      <c r="C41" s="3">
        <v>2</v>
      </c>
      <c r="D41" s="3">
        <v>2</v>
      </c>
      <c r="E41" s="3">
        <f>D41-1</f>
        <v>1</v>
      </c>
      <c r="F41" s="3">
        <v>1</v>
      </c>
      <c r="H41" s="5">
        <v>44</v>
      </c>
      <c r="I41" s="5">
        <v>43.18</v>
      </c>
      <c r="J41" s="5">
        <v>43.28</v>
      </c>
      <c r="K41" s="5"/>
      <c r="N41" s="6">
        <f>(D41-1)/$B$41</f>
        <v>0.25</v>
      </c>
      <c r="O41" s="6">
        <f>F41/$B$41</f>
        <v>0.25</v>
      </c>
    </row>
    <row r="42" spans="1:16" x14ac:dyDescent="0.3">
      <c r="A42" s="20"/>
      <c r="B42" s="19"/>
      <c r="H42" s="5"/>
      <c r="I42" s="5"/>
      <c r="J42" s="5"/>
      <c r="K42" s="5"/>
    </row>
    <row r="43" spans="1:16" x14ac:dyDescent="0.3">
      <c r="A43" s="20"/>
      <c r="B43" s="19"/>
      <c r="C43" s="3">
        <v>2</v>
      </c>
      <c r="D43" s="3">
        <v>3</v>
      </c>
      <c r="E43" s="3">
        <f>D43-1</f>
        <v>2</v>
      </c>
      <c r="F43" s="3">
        <v>1</v>
      </c>
      <c r="H43" s="5">
        <v>44</v>
      </c>
      <c r="I43" s="5">
        <v>21.72</v>
      </c>
      <c r="J43" s="5">
        <v>21.61</v>
      </c>
      <c r="K43" s="5"/>
      <c r="N43" s="6">
        <f>(D43-1)/$B$41</f>
        <v>0.5</v>
      </c>
      <c r="O43" s="6">
        <f>F43/$B$41</f>
        <v>0.25</v>
      </c>
    </row>
    <row r="44" spans="1:16" x14ac:dyDescent="0.3">
      <c r="A44" s="20"/>
      <c r="B44" s="19"/>
      <c r="C44" s="3">
        <v>3</v>
      </c>
      <c r="D44" s="3">
        <v>5</v>
      </c>
      <c r="E44" s="3">
        <f>D44-1</f>
        <v>4</v>
      </c>
      <c r="F44" s="3">
        <v>1</v>
      </c>
      <c r="H44" s="5">
        <v>44</v>
      </c>
      <c r="I44" s="5">
        <v>10.8</v>
      </c>
      <c r="J44" s="5">
        <v>10.82</v>
      </c>
      <c r="K44" s="5"/>
      <c r="N44" s="6">
        <f>(D44-1)/$B$41</f>
        <v>1</v>
      </c>
      <c r="O44" s="6">
        <f t="shared" ref="O44:O54" si="10">F44/$B$41</f>
        <v>0.25</v>
      </c>
    </row>
    <row r="45" spans="1:16" x14ac:dyDescent="0.3">
      <c r="A45" s="20"/>
      <c r="B45" s="19"/>
      <c r="C45" s="3">
        <v>5</v>
      </c>
      <c r="D45" s="3">
        <v>9</v>
      </c>
      <c r="E45" s="3">
        <f>D45-1</f>
        <v>8</v>
      </c>
      <c r="F45" s="3">
        <v>1</v>
      </c>
      <c r="H45" s="5">
        <v>44</v>
      </c>
      <c r="I45" s="5">
        <v>10.83</v>
      </c>
      <c r="J45" s="5">
        <v>5.58</v>
      </c>
      <c r="K45" s="5"/>
      <c r="N45" s="6">
        <f>(D45-1)/$B$41</f>
        <v>2</v>
      </c>
      <c r="O45" s="6">
        <f t="shared" si="10"/>
        <v>0.25</v>
      </c>
    </row>
    <row r="46" spans="1:16" x14ac:dyDescent="0.3">
      <c r="A46" s="20"/>
      <c r="B46" s="19"/>
      <c r="C46" s="3">
        <v>9</v>
      </c>
      <c r="D46" s="3">
        <v>17</v>
      </c>
      <c r="E46" s="3">
        <f>D46-1</f>
        <v>16</v>
      </c>
      <c r="F46" s="3">
        <v>1</v>
      </c>
      <c r="H46" s="5">
        <v>44</v>
      </c>
      <c r="I46" s="5">
        <v>10.58</v>
      </c>
      <c r="J46" s="5">
        <v>2.83</v>
      </c>
      <c r="K46" s="5"/>
      <c r="N46" s="6">
        <f>(D46-1)/$B$41</f>
        <v>4</v>
      </c>
      <c r="O46" s="6">
        <f t="shared" si="10"/>
        <v>0.25</v>
      </c>
    </row>
    <row r="47" spans="1:16" x14ac:dyDescent="0.3">
      <c r="A47" s="20"/>
      <c r="B47" s="19"/>
      <c r="C47" s="3">
        <v>17</v>
      </c>
      <c r="D47" s="3">
        <v>33</v>
      </c>
      <c r="E47" s="3">
        <f>D47-1</f>
        <v>32</v>
      </c>
      <c r="F47" s="3">
        <v>1</v>
      </c>
      <c r="H47" s="5">
        <v>44</v>
      </c>
      <c r="I47" s="5">
        <v>10.82</v>
      </c>
      <c r="J47" s="5">
        <v>1.57</v>
      </c>
      <c r="K47" s="5"/>
      <c r="N47" s="6">
        <f>(D47-1)/$B$41</f>
        <v>8</v>
      </c>
      <c r="O47" s="6">
        <f t="shared" si="10"/>
        <v>0.25</v>
      </c>
    </row>
    <row r="48" spans="1:16" x14ac:dyDescent="0.3">
      <c r="A48" s="20"/>
      <c r="B48" s="19"/>
      <c r="H48" s="5"/>
      <c r="I48" s="5"/>
      <c r="J48" s="5"/>
      <c r="K48" s="5"/>
    </row>
    <row r="49" spans="1:16" x14ac:dyDescent="0.3">
      <c r="A49" s="20"/>
      <c r="B49" s="19"/>
      <c r="C49" s="3">
        <v>2</v>
      </c>
      <c r="D49" s="3">
        <v>2</v>
      </c>
      <c r="E49" s="3">
        <f t="shared" ref="E49:E54" si="11">D49-1</f>
        <v>1</v>
      </c>
      <c r="F49" s="3">
        <v>2</v>
      </c>
      <c r="H49" s="5">
        <v>44</v>
      </c>
      <c r="I49" s="5">
        <v>21.81</v>
      </c>
      <c r="J49" s="5">
        <v>21.77</v>
      </c>
      <c r="K49" s="5"/>
      <c r="N49" s="6">
        <f t="shared" ref="N49:N54" si="12">(D49-1)/$B$41</f>
        <v>0.25</v>
      </c>
      <c r="O49" s="6">
        <f t="shared" si="10"/>
        <v>0.5</v>
      </c>
    </row>
    <row r="50" spans="1:16" x14ac:dyDescent="0.3">
      <c r="A50" s="20"/>
      <c r="B50" s="19"/>
      <c r="C50" s="3">
        <v>2</v>
      </c>
      <c r="D50" s="3">
        <v>2</v>
      </c>
      <c r="E50" s="3">
        <f t="shared" si="11"/>
        <v>1</v>
      </c>
      <c r="F50" s="3">
        <v>4</v>
      </c>
      <c r="H50" s="5">
        <v>44</v>
      </c>
      <c r="I50" s="5">
        <v>9.48</v>
      </c>
      <c r="J50" s="5">
        <v>9.58</v>
      </c>
      <c r="K50" s="5"/>
      <c r="N50" s="6">
        <f t="shared" si="12"/>
        <v>0.25</v>
      </c>
      <c r="O50" s="6">
        <f t="shared" si="10"/>
        <v>1</v>
      </c>
    </row>
    <row r="51" spans="1:16" x14ac:dyDescent="0.3">
      <c r="A51" s="20"/>
      <c r="B51" s="19"/>
      <c r="C51" s="3">
        <v>2</v>
      </c>
      <c r="D51" s="3">
        <v>2</v>
      </c>
      <c r="E51" s="3">
        <f t="shared" si="11"/>
        <v>1</v>
      </c>
      <c r="F51" s="3">
        <v>8</v>
      </c>
      <c r="H51" s="5">
        <v>44</v>
      </c>
      <c r="I51" s="5">
        <v>4.7699999999999996</v>
      </c>
      <c r="J51" s="5">
        <v>9.7100000000000009</v>
      </c>
      <c r="K51" s="5"/>
      <c r="N51" s="6">
        <f t="shared" si="12"/>
        <v>0.25</v>
      </c>
      <c r="O51" s="6">
        <f t="shared" si="10"/>
        <v>2</v>
      </c>
    </row>
    <row r="52" spans="1:16" x14ac:dyDescent="0.3">
      <c r="A52" s="20"/>
      <c r="B52" s="19"/>
      <c r="C52" s="3">
        <v>2</v>
      </c>
      <c r="D52" s="3">
        <v>2</v>
      </c>
      <c r="E52" s="3">
        <f t="shared" si="11"/>
        <v>1</v>
      </c>
      <c r="F52" s="3">
        <v>16</v>
      </c>
      <c r="H52" s="5">
        <v>44</v>
      </c>
      <c r="I52" s="5">
        <v>2.39</v>
      </c>
      <c r="J52" s="5">
        <v>9.68</v>
      </c>
      <c r="K52" s="5"/>
      <c r="N52" s="6">
        <f t="shared" si="12"/>
        <v>0.25</v>
      </c>
      <c r="O52" s="6">
        <f t="shared" si="10"/>
        <v>4</v>
      </c>
    </row>
    <row r="53" spans="1:16" x14ac:dyDescent="0.3">
      <c r="A53" s="20"/>
      <c r="B53" s="19"/>
      <c r="C53" s="3">
        <v>2</v>
      </c>
      <c r="D53" s="3">
        <v>2</v>
      </c>
      <c r="E53" s="3">
        <f t="shared" si="11"/>
        <v>1</v>
      </c>
      <c r="F53" s="3">
        <v>24</v>
      </c>
      <c r="H53" s="5">
        <v>44</v>
      </c>
      <c r="I53" s="5">
        <v>1.7</v>
      </c>
      <c r="J53" s="5">
        <v>9.51</v>
      </c>
      <c r="K53" s="5"/>
      <c r="N53" s="6">
        <f t="shared" si="12"/>
        <v>0.25</v>
      </c>
      <c r="O53" s="6">
        <f t="shared" si="10"/>
        <v>6</v>
      </c>
    </row>
    <row r="54" spans="1:16" x14ac:dyDescent="0.3">
      <c r="A54" s="20"/>
      <c r="B54" s="19"/>
      <c r="C54" s="3">
        <v>2</v>
      </c>
      <c r="D54" s="3">
        <v>2</v>
      </c>
      <c r="E54" s="3">
        <f t="shared" si="11"/>
        <v>1</v>
      </c>
      <c r="F54" s="3">
        <v>48</v>
      </c>
      <c r="H54" s="5">
        <v>44</v>
      </c>
      <c r="I54" s="5">
        <v>0.95</v>
      </c>
      <c r="J54" s="5">
        <v>9.68</v>
      </c>
      <c r="K54" s="5"/>
      <c r="N54" s="6">
        <f t="shared" si="12"/>
        <v>0.25</v>
      </c>
      <c r="O54" s="6">
        <f t="shared" si="10"/>
        <v>12</v>
      </c>
    </row>
    <row r="55" spans="1:16" x14ac:dyDescent="0.3">
      <c r="A55" s="20"/>
      <c r="B55" s="19"/>
      <c r="H55" s="5"/>
      <c r="I55" s="5"/>
      <c r="J55" s="5"/>
      <c r="K55" s="5"/>
      <c r="L55" s="10"/>
      <c r="M55" s="10"/>
      <c r="N55" s="10"/>
      <c r="O55" s="10"/>
      <c r="P55" s="10"/>
    </row>
    <row r="56" spans="1:16" x14ac:dyDescent="0.3">
      <c r="A56" s="20"/>
      <c r="B56" s="19"/>
      <c r="C56" s="3">
        <v>5</v>
      </c>
      <c r="D56" s="3">
        <v>9</v>
      </c>
      <c r="E56" s="3">
        <f>D56-1</f>
        <v>8</v>
      </c>
      <c r="F56" s="3">
        <v>8</v>
      </c>
      <c r="H56" s="5">
        <v>44</v>
      </c>
      <c r="I56" s="5">
        <v>1.24</v>
      </c>
      <c r="J56" s="5">
        <v>1.31</v>
      </c>
      <c r="K56" s="5"/>
      <c r="L56" s="10"/>
      <c r="M56" s="10"/>
      <c r="N56" s="10">
        <f>(D56-1)/$B$41</f>
        <v>2</v>
      </c>
      <c r="O56" s="10">
        <f>F56/$B$41</f>
        <v>2</v>
      </c>
      <c r="P56" s="10"/>
    </row>
    <row r="57" spans="1:16" x14ac:dyDescent="0.3">
      <c r="A57" s="20"/>
      <c r="B57" s="19"/>
      <c r="C57" s="3">
        <v>5</v>
      </c>
      <c r="D57" s="3">
        <v>9</v>
      </c>
      <c r="E57" s="3">
        <f>D57-1</f>
        <v>8</v>
      </c>
      <c r="F57" s="3">
        <v>16</v>
      </c>
      <c r="H57" s="5">
        <v>44</v>
      </c>
      <c r="I57" s="5">
        <v>0.67</v>
      </c>
      <c r="J57" s="5">
        <v>1.26</v>
      </c>
      <c r="K57" s="5"/>
      <c r="L57" s="10"/>
      <c r="M57" s="10"/>
      <c r="N57" s="10">
        <f>(D57-1)/$B$41</f>
        <v>2</v>
      </c>
      <c r="O57" s="10">
        <f>F57/$B$41</f>
        <v>4</v>
      </c>
      <c r="P57" s="10"/>
    </row>
    <row r="58" spans="1:16" x14ac:dyDescent="0.3">
      <c r="A58" s="20"/>
      <c r="B58" s="19"/>
      <c r="C58" s="3">
        <v>9</v>
      </c>
      <c r="D58" s="3">
        <v>17</v>
      </c>
      <c r="E58" s="3">
        <f>D58-1</f>
        <v>16</v>
      </c>
      <c r="F58" s="3">
        <v>8</v>
      </c>
      <c r="H58" s="5">
        <v>44</v>
      </c>
      <c r="I58" s="5">
        <v>1.24</v>
      </c>
      <c r="J58" s="5">
        <v>0.76</v>
      </c>
      <c r="K58" s="5"/>
      <c r="L58" s="10"/>
      <c r="M58" s="10"/>
      <c r="N58" s="10">
        <f>(D58-1)/$B$41</f>
        <v>4</v>
      </c>
      <c r="O58" s="10">
        <f>F58/$B$41</f>
        <v>2</v>
      </c>
      <c r="P58" s="10"/>
    </row>
    <row r="59" spans="1:16" x14ac:dyDescent="0.3">
      <c r="A59" s="20"/>
      <c r="H59" s="5"/>
      <c r="I59" s="5"/>
      <c r="J59" s="5"/>
      <c r="K59" s="5"/>
    </row>
    <row r="60" spans="1:16" x14ac:dyDescent="0.3">
      <c r="A60" s="20"/>
      <c r="B60" s="19">
        <v>8</v>
      </c>
      <c r="C60" s="3">
        <v>2</v>
      </c>
      <c r="D60" s="3">
        <v>2</v>
      </c>
      <c r="E60" s="3">
        <f>D60-1</f>
        <v>1</v>
      </c>
      <c r="F60" s="3">
        <v>1</v>
      </c>
      <c r="H60" s="5">
        <v>88.02</v>
      </c>
      <c r="I60" s="5">
        <v>86.87</v>
      </c>
      <c r="J60" s="5">
        <v>86.71</v>
      </c>
      <c r="K60" s="5"/>
      <c r="N60" s="6">
        <f>(D60-1)/$B$60</f>
        <v>0.125</v>
      </c>
      <c r="O60" s="6">
        <f>F60/$B$60</f>
        <v>0.125</v>
      </c>
    </row>
    <row r="61" spans="1:16" x14ac:dyDescent="0.3">
      <c r="A61" s="20"/>
      <c r="B61" s="19"/>
      <c r="H61" s="5"/>
      <c r="I61" s="5"/>
      <c r="J61" s="5"/>
      <c r="K61" s="5"/>
    </row>
    <row r="62" spans="1:16" x14ac:dyDescent="0.3">
      <c r="A62" s="20"/>
      <c r="B62" s="19"/>
      <c r="C62" s="3">
        <v>2</v>
      </c>
      <c r="D62" s="3">
        <v>3</v>
      </c>
      <c r="E62" s="3">
        <f>D62-1</f>
        <v>2</v>
      </c>
      <c r="F62" s="3">
        <v>1</v>
      </c>
      <c r="H62" s="5">
        <v>88.02</v>
      </c>
      <c r="I62" s="5">
        <v>43.87</v>
      </c>
      <c r="J62" s="5">
        <v>42.21</v>
      </c>
      <c r="K62" s="5"/>
      <c r="N62" s="6">
        <f>(D62-1)/$B$60</f>
        <v>0.25</v>
      </c>
      <c r="O62" s="6">
        <f t="shared" ref="O62:O72" si="13">F62/$B$60</f>
        <v>0.125</v>
      </c>
    </row>
    <row r="63" spans="1:16" x14ac:dyDescent="0.3">
      <c r="A63" s="20"/>
      <c r="B63" s="19"/>
      <c r="C63" s="3">
        <v>3</v>
      </c>
      <c r="D63" s="3">
        <v>5</v>
      </c>
      <c r="E63" s="3">
        <f>D63-1</f>
        <v>4</v>
      </c>
      <c r="F63" s="3">
        <v>1</v>
      </c>
      <c r="H63" s="5">
        <v>88.02</v>
      </c>
      <c r="I63" s="5">
        <v>21.77</v>
      </c>
      <c r="J63" s="5">
        <v>21.32</v>
      </c>
      <c r="K63" s="5"/>
      <c r="N63" s="6">
        <f>(D63-1)/$B$60</f>
        <v>0.5</v>
      </c>
      <c r="O63" s="6">
        <f t="shared" si="13"/>
        <v>0.125</v>
      </c>
    </row>
    <row r="64" spans="1:16" x14ac:dyDescent="0.3">
      <c r="A64" s="20"/>
      <c r="B64" s="19"/>
      <c r="C64" s="3">
        <v>5</v>
      </c>
      <c r="D64" s="3">
        <v>9</v>
      </c>
      <c r="E64" s="3">
        <f>D64-1</f>
        <v>8</v>
      </c>
      <c r="F64" s="3">
        <v>1</v>
      </c>
      <c r="H64" s="5">
        <v>88.02</v>
      </c>
      <c r="I64" s="5">
        <v>11.15</v>
      </c>
      <c r="J64" s="5">
        <v>11.16</v>
      </c>
      <c r="K64" s="5"/>
      <c r="N64" s="6">
        <f>(D64-1)/$B$60</f>
        <v>1</v>
      </c>
      <c r="O64" s="6">
        <f t="shared" si="13"/>
        <v>0.125</v>
      </c>
    </row>
    <row r="65" spans="1:24" x14ac:dyDescent="0.3">
      <c r="A65" s="20"/>
      <c r="B65" s="19"/>
      <c r="C65" s="3">
        <v>9</v>
      </c>
      <c r="D65" s="3">
        <v>17</v>
      </c>
      <c r="E65" s="3">
        <f>D65-1</f>
        <v>16</v>
      </c>
      <c r="F65" s="3">
        <v>1</v>
      </c>
      <c r="H65" s="5">
        <v>88.02</v>
      </c>
      <c r="I65" s="5">
        <v>11.14</v>
      </c>
      <c r="J65" s="5">
        <v>5.6</v>
      </c>
      <c r="K65" s="5"/>
      <c r="N65" s="6">
        <f>(D65-1)/$B$60</f>
        <v>2</v>
      </c>
      <c r="O65" s="6">
        <f t="shared" si="13"/>
        <v>0.125</v>
      </c>
    </row>
    <row r="66" spans="1:24" x14ac:dyDescent="0.3">
      <c r="A66" s="20"/>
      <c r="B66" s="19"/>
      <c r="C66" s="3">
        <v>17</v>
      </c>
      <c r="D66" s="3">
        <v>33</v>
      </c>
      <c r="E66" s="3">
        <f>D66-1</f>
        <v>32</v>
      </c>
      <c r="F66" s="3">
        <v>1</v>
      </c>
      <c r="H66" s="5">
        <v>88.02</v>
      </c>
      <c r="I66" s="5">
        <v>11.12</v>
      </c>
      <c r="J66" s="5">
        <v>3</v>
      </c>
      <c r="K66" s="5"/>
      <c r="N66" s="6">
        <f>(D66-1)/$B$60</f>
        <v>4</v>
      </c>
      <c r="O66" s="6">
        <f t="shared" si="13"/>
        <v>0.125</v>
      </c>
    </row>
    <row r="67" spans="1:24" x14ac:dyDescent="0.3">
      <c r="A67" s="20"/>
      <c r="B67" s="19"/>
      <c r="H67" s="5"/>
      <c r="I67" s="5"/>
      <c r="J67" s="5"/>
      <c r="K67" s="5"/>
    </row>
    <row r="68" spans="1:24" x14ac:dyDescent="0.3">
      <c r="A68" s="20"/>
      <c r="B68" s="19"/>
      <c r="C68" s="3">
        <v>2</v>
      </c>
      <c r="D68" s="3">
        <v>2</v>
      </c>
      <c r="E68" s="3">
        <f t="shared" ref="E68:E73" si="14">D68-1</f>
        <v>1</v>
      </c>
      <c r="F68" s="3">
        <v>2</v>
      </c>
      <c r="H68" s="5">
        <v>88.02</v>
      </c>
      <c r="I68" s="5">
        <v>41.6</v>
      </c>
      <c r="J68" s="5">
        <v>41.76</v>
      </c>
      <c r="K68" s="5"/>
      <c r="N68" s="6">
        <f t="shared" ref="N68:N72" si="15">(D68-1)/$B$60</f>
        <v>0.125</v>
      </c>
      <c r="O68" s="6">
        <f t="shared" si="13"/>
        <v>0.25</v>
      </c>
    </row>
    <row r="69" spans="1:24" x14ac:dyDescent="0.3">
      <c r="A69" s="20"/>
      <c r="B69" s="19"/>
      <c r="C69" s="3">
        <v>2</v>
      </c>
      <c r="D69" s="3">
        <v>2</v>
      </c>
      <c r="E69" s="3">
        <f t="shared" si="14"/>
        <v>1</v>
      </c>
      <c r="F69" s="3">
        <v>4</v>
      </c>
      <c r="H69" s="5">
        <v>88.02</v>
      </c>
      <c r="I69" s="5">
        <v>18.989999999999998</v>
      </c>
      <c r="J69" s="5">
        <v>19.05</v>
      </c>
      <c r="K69" s="5"/>
      <c r="N69" s="6">
        <f t="shared" si="15"/>
        <v>0.125</v>
      </c>
      <c r="O69" s="6">
        <f t="shared" si="13"/>
        <v>0.5</v>
      </c>
    </row>
    <row r="70" spans="1:24" x14ac:dyDescent="0.3">
      <c r="A70" s="20"/>
      <c r="B70" s="19"/>
      <c r="C70" s="3">
        <v>2</v>
      </c>
      <c r="D70" s="3">
        <v>2</v>
      </c>
      <c r="E70" s="3">
        <f t="shared" si="14"/>
        <v>1</v>
      </c>
      <c r="F70" s="3">
        <v>8</v>
      </c>
      <c r="H70" s="5">
        <v>88.02</v>
      </c>
      <c r="I70" s="5">
        <v>9.4600000000000009</v>
      </c>
      <c r="J70" s="5">
        <v>9.52</v>
      </c>
      <c r="K70" s="5"/>
      <c r="N70" s="6">
        <f t="shared" si="15"/>
        <v>0.125</v>
      </c>
      <c r="O70" s="6">
        <f t="shared" si="13"/>
        <v>1</v>
      </c>
    </row>
    <row r="71" spans="1:24" x14ac:dyDescent="0.3">
      <c r="A71" s="20"/>
      <c r="B71" s="19"/>
      <c r="C71" s="3">
        <v>2</v>
      </c>
      <c r="D71" s="3">
        <v>2</v>
      </c>
      <c r="E71" s="3">
        <f t="shared" si="14"/>
        <v>1</v>
      </c>
      <c r="F71" s="3">
        <v>16</v>
      </c>
      <c r="H71" s="5">
        <v>88.02</v>
      </c>
      <c r="I71" s="5">
        <v>4.82</v>
      </c>
      <c r="J71" s="5">
        <v>9.39</v>
      </c>
      <c r="K71" s="5"/>
      <c r="N71" s="6">
        <f t="shared" si="15"/>
        <v>0.125</v>
      </c>
      <c r="O71" s="6">
        <f t="shared" si="13"/>
        <v>2</v>
      </c>
    </row>
    <row r="72" spans="1:24" x14ac:dyDescent="0.3">
      <c r="A72" s="20"/>
      <c r="B72" s="19"/>
      <c r="C72" s="3">
        <v>2</v>
      </c>
      <c r="D72" s="3">
        <v>2</v>
      </c>
      <c r="E72" s="3">
        <f t="shared" si="14"/>
        <v>1</v>
      </c>
      <c r="F72" s="3">
        <v>24</v>
      </c>
      <c r="H72" s="5">
        <v>88.02</v>
      </c>
      <c r="I72" s="5">
        <v>3.37</v>
      </c>
      <c r="J72" s="5">
        <v>9.52</v>
      </c>
      <c r="K72" s="5"/>
      <c r="N72" s="6">
        <f t="shared" si="15"/>
        <v>0.125</v>
      </c>
      <c r="O72" s="6">
        <f t="shared" si="13"/>
        <v>3</v>
      </c>
    </row>
    <row r="73" spans="1:24" x14ac:dyDescent="0.3">
      <c r="A73" s="20"/>
      <c r="B73" s="19"/>
      <c r="C73" s="3">
        <v>2</v>
      </c>
      <c r="D73" s="3">
        <v>2</v>
      </c>
      <c r="E73" s="3">
        <f t="shared" si="14"/>
        <v>1</v>
      </c>
      <c r="F73" s="3">
        <v>48</v>
      </c>
      <c r="H73" s="5">
        <v>88.02</v>
      </c>
      <c r="I73" s="5">
        <v>1.87</v>
      </c>
      <c r="J73" s="5">
        <v>9.3800000000000008</v>
      </c>
      <c r="K73" s="5"/>
      <c r="N73" s="6">
        <f>(D73-1)/$B$60</f>
        <v>0.125</v>
      </c>
      <c r="O73" s="6">
        <f>F73/$B$60</f>
        <v>6</v>
      </c>
    </row>
    <row r="74" spans="1:24" x14ac:dyDescent="0.3">
      <c r="A74" s="20"/>
      <c r="B74" s="19"/>
      <c r="H74" s="5"/>
      <c r="I74" s="5"/>
      <c r="J74" s="5"/>
      <c r="K74" s="5"/>
      <c r="L74" s="10"/>
      <c r="M74" s="10"/>
      <c r="N74" s="10"/>
      <c r="O74" s="10"/>
      <c r="P74" s="10"/>
    </row>
    <row r="75" spans="1:24" x14ac:dyDescent="0.3">
      <c r="A75" s="20"/>
      <c r="B75" s="19"/>
      <c r="C75" s="3">
        <v>5</v>
      </c>
      <c r="D75" s="3">
        <v>9</v>
      </c>
      <c r="E75" s="3">
        <f>D75-1</f>
        <v>8</v>
      </c>
      <c r="F75" s="3">
        <v>8</v>
      </c>
      <c r="H75" s="5">
        <v>88.02</v>
      </c>
      <c r="I75" s="5">
        <v>1.26</v>
      </c>
      <c r="J75" s="5">
        <v>1.27</v>
      </c>
      <c r="K75" s="3"/>
      <c r="L75" s="3"/>
      <c r="M75" s="3"/>
      <c r="N75" s="10">
        <f t="shared" ref="N75:N77" si="16">(D75-1)/$B$60</f>
        <v>1</v>
      </c>
      <c r="O75" s="10">
        <f t="shared" ref="O75:O77" si="17">F75/$B$60</f>
        <v>1</v>
      </c>
      <c r="P75" s="4"/>
      <c r="Q75" s="4"/>
      <c r="R75" s="4"/>
      <c r="S75" s="4"/>
      <c r="T75" s="6"/>
      <c r="U75" s="6"/>
      <c r="V75" s="6"/>
      <c r="W75" s="6"/>
      <c r="X75" s="6"/>
    </row>
    <row r="76" spans="1:24" x14ac:dyDescent="0.3">
      <c r="A76" s="20"/>
      <c r="B76" s="19"/>
      <c r="C76" s="3">
        <v>5</v>
      </c>
      <c r="D76" s="3">
        <v>9</v>
      </c>
      <c r="E76" s="3">
        <f>D76-1</f>
        <v>8</v>
      </c>
      <c r="F76" s="3">
        <v>16</v>
      </c>
      <c r="H76" s="5">
        <v>88.02</v>
      </c>
      <c r="I76" s="5">
        <v>0.68</v>
      </c>
      <c r="J76" s="5">
        <v>1.28</v>
      </c>
      <c r="K76" s="3"/>
      <c r="L76" s="3"/>
      <c r="M76" s="3"/>
      <c r="N76" s="10">
        <f t="shared" si="16"/>
        <v>1</v>
      </c>
      <c r="O76" s="10">
        <f t="shared" si="17"/>
        <v>2</v>
      </c>
      <c r="P76" s="5"/>
      <c r="Q76" s="5"/>
      <c r="R76" s="5"/>
      <c r="S76" s="5"/>
      <c r="T76" s="6"/>
      <c r="U76" s="6"/>
      <c r="V76" s="6"/>
      <c r="W76" s="6"/>
      <c r="X76" s="6"/>
    </row>
    <row r="77" spans="1:24" x14ac:dyDescent="0.3">
      <c r="A77" s="20"/>
      <c r="B77" s="19"/>
      <c r="C77" s="3">
        <v>9</v>
      </c>
      <c r="D77" s="3">
        <v>17</v>
      </c>
      <c r="E77" s="3">
        <f>D77-1</f>
        <v>16</v>
      </c>
      <c r="F77" s="3">
        <v>8</v>
      </c>
      <c r="H77" s="5">
        <v>88.02</v>
      </c>
      <c r="I77" s="5">
        <v>1.25</v>
      </c>
      <c r="J77" s="5">
        <v>0.76</v>
      </c>
      <c r="K77" s="3"/>
      <c r="L77" s="3"/>
      <c r="M77" s="3"/>
      <c r="N77" s="10">
        <f t="shared" si="16"/>
        <v>2</v>
      </c>
      <c r="O77" s="10">
        <f t="shared" si="17"/>
        <v>1</v>
      </c>
      <c r="P77" s="4"/>
      <c r="Q77" s="4"/>
      <c r="R77" s="4"/>
      <c r="S77" s="4"/>
      <c r="T77" s="6"/>
      <c r="U77" s="6"/>
      <c r="V77" s="6"/>
      <c r="W77" s="6"/>
      <c r="X77" s="6"/>
    </row>
    <row r="78" spans="1:24" x14ac:dyDescent="0.3">
      <c r="A78" s="13"/>
      <c r="B78" s="7"/>
      <c r="H78" s="5"/>
      <c r="I78" s="5"/>
      <c r="J78" s="5"/>
      <c r="K78" s="5"/>
      <c r="N78" s="10"/>
      <c r="O78" s="10"/>
    </row>
    <row r="79" spans="1:24" x14ac:dyDescent="0.3">
      <c r="A79" s="20" t="s">
        <v>15</v>
      </c>
      <c r="B79" s="19">
        <v>3</v>
      </c>
      <c r="C79" s="3">
        <v>2</v>
      </c>
      <c r="D79" s="3">
        <v>3</v>
      </c>
      <c r="E79" s="3">
        <f>D79-1</f>
        <v>2</v>
      </c>
      <c r="F79" s="3">
        <v>2</v>
      </c>
      <c r="I79" s="14">
        <v>86.01</v>
      </c>
      <c r="J79" s="5">
        <v>97.1</v>
      </c>
      <c r="N79" s="10">
        <f>(D79-1)/$B$60</f>
        <v>0.25</v>
      </c>
      <c r="O79" s="10">
        <f>F79/$B$60</f>
        <v>0.25</v>
      </c>
    </row>
    <row r="80" spans="1:24" x14ac:dyDescent="0.3">
      <c r="A80" s="20"/>
      <c r="B80" s="19"/>
      <c r="C80" s="3">
        <v>5</v>
      </c>
      <c r="D80" s="3">
        <v>9</v>
      </c>
      <c r="E80" s="3">
        <f t="shared" ref="E80:E98" si="18">D80-1</f>
        <v>8</v>
      </c>
      <c r="F80" s="3">
        <v>8</v>
      </c>
      <c r="I80" s="14">
        <v>10.36</v>
      </c>
      <c r="J80" s="14">
        <v>10.7</v>
      </c>
      <c r="N80" s="10">
        <f>(D80-1)/$B$60</f>
        <v>1</v>
      </c>
      <c r="O80" s="10">
        <f>F80/$B$60</f>
        <v>1</v>
      </c>
    </row>
    <row r="81" spans="1:16" x14ac:dyDescent="0.3">
      <c r="A81" s="20"/>
      <c r="B81" s="19"/>
      <c r="C81" s="3">
        <v>5</v>
      </c>
      <c r="D81" s="3">
        <v>9</v>
      </c>
      <c r="E81" s="3">
        <f t="shared" si="18"/>
        <v>8</v>
      </c>
      <c r="F81" s="3">
        <v>10</v>
      </c>
      <c r="I81" s="14">
        <v>8.34</v>
      </c>
      <c r="J81" s="14">
        <v>10.67</v>
      </c>
      <c r="N81" s="10">
        <f>(D81-1)/$B$60</f>
        <v>1</v>
      </c>
      <c r="O81" s="10">
        <f>F81/$B$60</f>
        <v>1.25</v>
      </c>
    </row>
    <row r="82" spans="1:16" x14ac:dyDescent="0.3">
      <c r="A82" s="20"/>
      <c r="B82" s="19"/>
      <c r="C82" s="3">
        <v>5</v>
      </c>
      <c r="D82" s="3">
        <v>9</v>
      </c>
      <c r="E82" s="3">
        <f t="shared" si="18"/>
        <v>8</v>
      </c>
      <c r="F82" s="3">
        <v>16</v>
      </c>
      <c r="H82" s="5"/>
      <c r="I82" s="14">
        <v>5.37</v>
      </c>
      <c r="J82" s="14">
        <v>10.78</v>
      </c>
      <c r="N82" s="10">
        <f>(D82-1)/$B$60</f>
        <v>1</v>
      </c>
      <c r="O82" s="10">
        <f>F82/$B$60</f>
        <v>2</v>
      </c>
    </row>
    <row r="83" spans="1:16" x14ac:dyDescent="0.3">
      <c r="A83" s="20"/>
      <c r="B83" s="19"/>
      <c r="C83" s="3">
        <v>9</v>
      </c>
      <c r="D83" s="3">
        <v>17</v>
      </c>
      <c r="E83" s="3">
        <f t="shared" si="18"/>
        <v>16</v>
      </c>
      <c r="F83" s="3">
        <v>8</v>
      </c>
      <c r="H83" s="5"/>
      <c r="I83" s="14">
        <v>10.3</v>
      </c>
      <c r="J83" s="14">
        <v>5.48</v>
      </c>
      <c r="N83" s="10">
        <f>(D83-1)/$B$60</f>
        <v>2</v>
      </c>
      <c r="O83" s="10">
        <f>F83/$B$60</f>
        <v>1</v>
      </c>
    </row>
    <row r="84" spans="1:16" x14ac:dyDescent="0.3">
      <c r="A84" s="20"/>
      <c r="B84" s="10"/>
      <c r="H84" s="5"/>
      <c r="I84" s="14"/>
      <c r="J84" s="14"/>
      <c r="L84" s="10"/>
      <c r="M84" s="10"/>
      <c r="N84" s="10"/>
      <c r="O84" s="10"/>
      <c r="P84" s="10"/>
    </row>
    <row r="85" spans="1:16" x14ac:dyDescent="0.3">
      <c r="A85" s="20"/>
      <c r="B85" s="19">
        <v>4</v>
      </c>
      <c r="C85" s="3">
        <v>3</v>
      </c>
      <c r="D85" s="3">
        <v>5</v>
      </c>
      <c r="E85" s="3">
        <f t="shared" si="18"/>
        <v>4</v>
      </c>
      <c r="F85" s="3">
        <v>1</v>
      </c>
      <c r="I85" s="14">
        <v>96.44</v>
      </c>
      <c r="J85" s="14">
        <v>96.67</v>
      </c>
      <c r="N85" s="10">
        <f t="shared" ref="N85:N91" si="19">(D85-1)/$B$60</f>
        <v>0.5</v>
      </c>
      <c r="O85" s="10">
        <f t="shared" ref="O85:O91" si="20">F85/$B$60</f>
        <v>0.125</v>
      </c>
    </row>
    <row r="86" spans="1:16" x14ac:dyDescent="0.3">
      <c r="A86" s="20"/>
      <c r="B86" s="19"/>
      <c r="C86" s="3">
        <v>17</v>
      </c>
      <c r="D86" s="3">
        <v>33</v>
      </c>
      <c r="E86" s="3">
        <f t="shared" si="18"/>
        <v>32</v>
      </c>
      <c r="F86" s="3">
        <v>1</v>
      </c>
      <c r="I86" s="14">
        <v>96.35</v>
      </c>
      <c r="J86" s="14">
        <v>12.5</v>
      </c>
      <c r="N86" s="10">
        <f t="shared" si="19"/>
        <v>4</v>
      </c>
      <c r="O86" s="10">
        <f t="shared" si="20"/>
        <v>0.125</v>
      </c>
    </row>
    <row r="87" spans="1:16" x14ac:dyDescent="0.3">
      <c r="A87" s="20"/>
      <c r="B87" s="19"/>
      <c r="C87" s="3">
        <v>5</v>
      </c>
      <c r="D87" s="3">
        <v>9</v>
      </c>
      <c r="E87" s="3">
        <f t="shared" si="18"/>
        <v>8</v>
      </c>
      <c r="F87" s="3">
        <v>2</v>
      </c>
      <c r="I87" s="4">
        <v>48.72</v>
      </c>
      <c r="J87" s="4">
        <v>24.67</v>
      </c>
      <c r="N87" s="10">
        <f t="shared" si="19"/>
        <v>1</v>
      </c>
      <c r="O87" s="10">
        <f t="shared" si="20"/>
        <v>0.25</v>
      </c>
    </row>
    <row r="88" spans="1:16" x14ac:dyDescent="0.3">
      <c r="A88" s="20"/>
      <c r="B88" s="19"/>
      <c r="C88" s="3">
        <v>5</v>
      </c>
      <c r="D88" s="3">
        <v>9</v>
      </c>
      <c r="E88" s="3">
        <f t="shared" si="18"/>
        <v>8</v>
      </c>
      <c r="F88" s="3">
        <v>8</v>
      </c>
      <c r="I88" s="14">
        <v>10.33</v>
      </c>
      <c r="J88" s="14">
        <v>10.77</v>
      </c>
      <c r="N88" s="10">
        <f t="shared" si="19"/>
        <v>1</v>
      </c>
      <c r="O88" s="10">
        <f t="shared" si="20"/>
        <v>1</v>
      </c>
    </row>
    <row r="89" spans="1:16" x14ac:dyDescent="0.3">
      <c r="A89" s="20"/>
      <c r="B89" s="19"/>
      <c r="C89" s="3">
        <v>5</v>
      </c>
      <c r="D89" s="3">
        <v>9</v>
      </c>
      <c r="E89" s="3">
        <f t="shared" si="18"/>
        <v>8</v>
      </c>
      <c r="F89" s="3">
        <v>16</v>
      </c>
      <c r="I89" s="14">
        <v>5.34</v>
      </c>
      <c r="J89" s="14">
        <v>10.67</v>
      </c>
      <c r="N89" s="10">
        <f t="shared" si="19"/>
        <v>1</v>
      </c>
      <c r="O89" s="10">
        <f t="shared" si="20"/>
        <v>2</v>
      </c>
    </row>
    <row r="90" spans="1:16" x14ac:dyDescent="0.3">
      <c r="A90" s="20"/>
      <c r="B90" s="19"/>
      <c r="C90" s="3">
        <v>9</v>
      </c>
      <c r="D90" s="3">
        <v>17</v>
      </c>
      <c r="E90" s="3">
        <f t="shared" si="18"/>
        <v>16</v>
      </c>
      <c r="F90" s="3">
        <v>8</v>
      </c>
      <c r="I90" s="14">
        <v>10.41</v>
      </c>
      <c r="J90" s="14">
        <v>5.44</v>
      </c>
      <c r="N90" s="10">
        <f t="shared" si="19"/>
        <v>2</v>
      </c>
      <c r="O90" s="10">
        <f t="shared" si="20"/>
        <v>1</v>
      </c>
    </row>
    <row r="91" spans="1:16" x14ac:dyDescent="0.3">
      <c r="A91" s="20"/>
      <c r="B91" s="19"/>
      <c r="C91" s="3">
        <v>2</v>
      </c>
      <c r="D91" s="3">
        <v>2</v>
      </c>
      <c r="E91" s="3">
        <f t="shared" si="18"/>
        <v>1</v>
      </c>
      <c r="F91" s="3">
        <v>4</v>
      </c>
      <c r="I91" s="14">
        <v>83.16</v>
      </c>
      <c r="J91" s="14">
        <v>83.07</v>
      </c>
      <c r="N91" s="10">
        <f t="shared" si="19"/>
        <v>0.125</v>
      </c>
      <c r="O91" s="10">
        <f t="shared" si="20"/>
        <v>0.5</v>
      </c>
    </row>
    <row r="92" spans="1:16" x14ac:dyDescent="0.3">
      <c r="A92" s="20"/>
      <c r="B92" s="19"/>
      <c r="C92" s="3">
        <v>2</v>
      </c>
      <c r="D92" s="3">
        <v>2</v>
      </c>
      <c r="E92" s="3">
        <f t="shared" si="18"/>
        <v>1</v>
      </c>
      <c r="F92" s="3">
        <v>48</v>
      </c>
      <c r="I92" s="14">
        <v>8.15</v>
      </c>
      <c r="J92" s="14">
        <v>81.78</v>
      </c>
      <c r="N92" s="10"/>
      <c r="O92" s="10"/>
    </row>
    <row r="93" spans="1:16" x14ac:dyDescent="0.3">
      <c r="A93" s="20"/>
      <c r="B93" s="10"/>
      <c r="L93" s="10"/>
      <c r="M93" s="10"/>
      <c r="N93" s="10"/>
      <c r="O93" s="10"/>
      <c r="P93" s="10"/>
    </row>
    <row r="94" spans="1:16" x14ac:dyDescent="0.3">
      <c r="A94" s="20"/>
      <c r="B94" s="19">
        <v>6</v>
      </c>
      <c r="C94" s="3">
        <v>3</v>
      </c>
      <c r="D94" s="3">
        <v>5</v>
      </c>
      <c r="E94" s="3">
        <f t="shared" si="18"/>
        <v>4</v>
      </c>
      <c r="F94" s="3">
        <v>3</v>
      </c>
      <c r="I94" s="14">
        <v>57.22</v>
      </c>
      <c r="J94" s="14">
        <v>42.42</v>
      </c>
      <c r="N94" s="10">
        <f t="shared" ref="N94:N98" si="21">(D94-1)/$B$60</f>
        <v>0.5</v>
      </c>
      <c r="O94" s="10">
        <f t="shared" ref="O94:O98" si="22">F94/$B$60</f>
        <v>0.375</v>
      </c>
    </row>
    <row r="95" spans="1:16" x14ac:dyDescent="0.3">
      <c r="A95" s="20"/>
      <c r="B95" s="19"/>
      <c r="C95" s="3">
        <v>3</v>
      </c>
      <c r="D95" s="3">
        <v>5</v>
      </c>
      <c r="E95" s="3">
        <f t="shared" si="18"/>
        <v>4</v>
      </c>
      <c r="F95" s="3">
        <v>5</v>
      </c>
      <c r="I95" s="14">
        <v>31.3</v>
      </c>
      <c r="J95" s="14">
        <v>20.25</v>
      </c>
      <c r="N95" s="10">
        <f t="shared" si="21"/>
        <v>0.5</v>
      </c>
      <c r="O95" s="10">
        <f t="shared" si="22"/>
        <v>0.625</v>
      </c>
    </row>
    <row r="96" spans="1:16" x14ac:dyDescent="0.3">
      <c r="A96" s="20"/>
      <c r="B96" s="19"/>
      <c r="C96" s="3">
        <v>3</v>
      </c>
      <c r="D96" s="3">
        <v>5</v>
      </c>
      <c r="E96" s="3">
        <f t="shared" si="18"/>
        <v>4</v>
      </c>
      <c r="F96" s="3">
        <v>8</v>
      </c>
      <c r="I96" s="14">
        <v>20.25</v>
      </c>
      <c r="J96" s="14">
        <v>20.49</v>
      </c>
      <c r="N96" s="10">
        <f t="shared" si="21"/>
        <v>0.5</v>
      </c>
      <c r="O96" s="10">
        <f t="shared" si="22"/>
        <v>1</v>
      </c>
    </row>
    <row r="97" spans="1:15" x14ac:dyDescent="0.3">
      <c r="A97" s="20"/>
      <c r="B97" s="19"/>
      <c r="C97" s="3">
        <v>5</v>
      </c>
      <c r="D97" s="3">
        <v>10</v>
      </c>
      <c r="E97" s="3">
        <f t="shared" si="18"/>
        <v>9</v>
      </c>
      <c r="F97" s="3">
        <v>5</v>
      </c>
      <c r="I97" s="14">
        <v>16.3</v>
      </c>
      <c r="J97" s="14">
        <v>19.7</v>
      </c>
      <c r="N97" s="10">
        <f t="shared" si="21"/>
        <v>1.125</v>
      </c>
      <c r="O97" s="10">
        <f t="shared" si="22"/>
        <v>0.625</v>
      </c>
    </row>
    <row r="98" spans="1:15" x14ac:dyDescent="0.3">
      <c r="A98" s="20"/>
      <c r="B98" s="19"/>
      <c r="C98" s="3">
        <v>6</v>
      </c>
      <c r="D98" s="3">
        <v>12</v>
      </c>
      <c r="E98" s="3">
        <f t="shared" si="18"/>
        <v>11</v>
      </c>
      <c r="F98" s="3">
        <v>5</v>
      </c>
      <c r="I98" s="14">
        <v>16.2</v>
      </c>
      <c r="J98" s="14">
        <v>16.309999999999999</v>
      </c>
      <c r="N98" s="10">
        <f t="shared" si="21"/>
        <v>1.375</v>
      </c>
      <c r="O98" s="10">
        <f t="shared" si="22"/>
        <v>0.625</v>
      </c>
    </row>
  </sheetData>
  <mergeCells count="9">
    <mergeCell ref="B79:B83"/>
    <mergeCell ref="B85:B92"/>
    <mergeCell ref="B94:B98"/>
    <mergeCell ref="A79:A98"/>
    <mergeCell ref="B41:B58"/>
    <mergeCell ref="B60:B77"/>
    <mergeCell ref="A2:A77"/>
    <mergeCell ref="B22:B39"/>
    <mergeCell ref="B2:B1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7C65C-2A02-40EA-881D-83CE6FB2DC91}">
  <dimension ref="A1:L40"/>
  <sheetViews>
    <sheetView tabSelected="1" workbookViewId="0">
      <selection activeCell="M7" sqref="M7"/>
    </sheetView>
  </sheetViews>
  <sheetFormatPr defaultRowHeight="14.4" x14ac:dyDescent="0.3"/>
  <cols>
    <col min="1" max="3" width="13.21875" customWidth="1"/>
    <col min="4" max="4" width="12.77734375" customWidth="1"/>
    <col min="5" max="5" width="12.44140625" hidden="1" customWidth="1"/>
    <col min="6" max="7" width="13.21875" customWidth="1"/>
    <col min="8" max="8" width="13.21875" style="1" customWidth="1"/>
    <col min="9" max="9" width="15" style="1" customWidth="1"/>
    <col min="10" max="10" width="16" style="1" customWidth="1"/>
    <col min="11" max="11" width="16.88671875" style="1" customWidth="1"/>
    <col min="12" max="12" width="13.88671875" style="1" customWidth="1"/>
  </cols>
  <sheetData>
    <row r="1" spans="1:12" ht="57.6" x14ac:dyDescent="0.3">
      <c r="A1" s="12" t="s">
        <v>2</v>
      </c>
      <c r="B1" s="11" t="s">
        <v>3</v>
      </c>
      <c r="C1" s="11" t="s">
        <v>0</v>
      </c>
      <c r="D1" s="11" t="s">
        <v>1</v>
      </c>
      <c r="E1" s="11" t="s">
        <v>21</v>
      </c>
      <c r="F1" s="11" t="s">
        <v>4</v>
      </c>
      <c r="G1" s="7"/>
      <c r="H1" s="8" t="s">
        <v>8</v>
      </c>
      <c r="I1" s="8" t="s">
        <v>24</v>
      </c>
      <c r="J1" s="8" t="s">
        <v>22</v>
      </c>
      <c r="K1" s="8" t="s">
        <v>23</v>
      </c>
      <c r="L1" s="17" t="s">
        <v>27</v>
      </c>
    </row>
    <row r="2" spans="1:12" x14ac:dyDescent="0.3">
      <c r="A2" s="20" t="s">
        <v>15</v>
      </c>
      <c r="B2" s="19">
        <v>6</v>
      </c>
      <c r="C2" s="3">
        <v>1</v>
      </c>
      <c r="D2" s="3">
        <v>2</v>
      </c>
      <c r="E2" s="3">
        <f>D2-1</f>
        <v>1</v>
      </c>
      <c r="F2" s="3">
        <v>4</v>
      </c>
      <c r="G2" s="4"/>
      <c r="H2" s="18">
        <v>49.5</v>
      </c>
      <c r="I2" s="18">
        <v>39.25</v>
      </c>
      <c r="J2" s="1">
        <v>26.4</v>
      </c>
      <c r="K2" s="1">
        <v>19.64</v>
      </c>
      <c r="L2" s="1" t="s">
        <v>25</v>
      </c>
    </row>
    <row r="3" spans="1:12" x14ac:dyDescent="0.3">
      <c r="A3" s="20"/>
      <c r="B3" s="19"/>
      <c r="C3" s="3">
        <v>1</v>
      </c>
      <c r="D3" s="3">
        <v>2</v>
      </c>
      <c r="E3" s="3">
        <f>D3-1</f>
        <v>1</v>
      </c>
      <c r="F3" s="3">
        <v>8</v>
      </c>
      <c r="G3" s="4"/>
      <c r="H3" s="18">
        <v>49.5</v>
      </c>
      <c r="I3" s="18">
        <v>39.93</v>
      </c>
      <c r="J3" s="1">
        <v>22.07</v>
      </c>
      <c r="K3" s="1">
        <v>19.75</v>
      </c>
      <c r="L3" s="1" t="s">
        <v>25</v>
      </c>
    </row>
    <row r="4" spans="1:12" x14ac:dyDescent="0.3">
      <c r="A4" s="20"/>
      <c r="B4" s="19"/>
      <c r="C4" s="3">
        <v>1</v>
      </c>
      <c r="D4" s="3">
        <v>2</v>
      </c>
      <c r="E4" s="3">
        <f>D4-1</f>
        <v>1</v>
      </c>
      <c r="F4" s="3">
        <v>16</v>
      </c>
      <c r="G4" s="4"/>
      <c r="H4" s="18">
        <v>49.5</v>
      </c>
      <c r="I4" s="18">
        <v>40.090000000000003</v>
      </c>
      <c r="J4" s="1">
        <v>26.73</v>
      </c>
      <c r="K4" s="1">
        <v>19.63</v>
      </c>
      <c r="L4" s="1" t="s">
        <v>25</v>
      </c>
    </row>
    <row r="5" spans="1:12" x14ac:dyDescent="0.3">
      <c r="A5" s="20"/>
      <c r="B5" s="19"/>
      <c r="C5" s="3"/>
      <c r="D5" s="3"/>
      <c r="E5" s="3"/>
      <c r="F5" s="3"/>
      <c r="G5" s="4"/>
      <c r="H5" s="18"/>
      <c r="I5" s="18"/>
    </row>
    <row r="6" spans="1:12" x14ac:dyDescent="0.3">
      <c r="A6" s="20"/>
      <c r="B6" s="19"/>
      <c r="C6" s="3">
        <v>2</v>
      </c>
      <c r="D6" s="3">
        <v>4</v>
      </c>
      <c r="E6" s="3">
        <f>D6-1</f>
        <v>3</v>
      </c>
      <c r="F6" s="3">
        <v>4</v>
      </c>
      <c r="G6" s="4"/>
      <c r="H6" s="18">
        <v>49.5</v>
      </c>
      <c r="I6" s="18">
        <v>15</v>
      </c>
      <c r="J6" s="1">
        <v>12.22</v>
      </c>
      <c r="K6" s="1">
        <v>10.64</v>
      </c>
      <c r="L6" s="1" t="s">
        <v>25</v>
      </c>
    </row>
    <row r="7" spans="1:12" x14ac:dyDescent="0.3">
      <c r="A7" s="20"/>
      <c r="B7" s="19"/>
      <c r="C7" s="3">
        <v>2</v>
      </c>
      <c r="D7" s="3">
        <v>4</v>
      </c>
      <c r="E7" s="3">
        <f>D7-1</f>
        <v>3</v>
      </c>
      <c r="F7" s="3">
        <v>8</v>
      </c>
      <c r="G7" s="4"/>
      <c r="H7" s="18">
        <v>49.5</v>
      </c>
      <c r="I7" s="28">
        <v>6.01</v>
      </c>
      <c r="J7" s="29">
        <v>8.89</v>
      </c>
      <c r="K7" s="29">
        <v>5.63</v>
      </c>
      <c r="L7" s="29" t="s">
        <v>25</v>
      </c>
    </row>
    <row r="8" spans="1:12" x14ac:dyDescent="0.3">
      <c r="A8" s="20"/>
      <c r="B8" s="19"/>
      <c r="C8" s="3">
        <v>2</v>
      </c>
      <c r="D8" s="3">
        <v>4</v>
      </c>
      <c r="E8" s="3">
        <f>D8-1</f>
        <v>3</v>
      </c>
      <c r="F8" s="3">
        <v>16</v>
      </c>
      <c r="G8" s="4"/>
      <c r="H8" s="18">
        <v>49.5</v>
      </c>
      <c r="I8" s="18">
        <v>12.63</v>
      </c>
      <c r="J8" s="1">
        <v>8.93</v>
      </c>
      <c r="K8" s="1">
        <v>5.65</v>
      </c>
      <c r="L8" s="1" t="s">
        <v>25</v>
      </c>
    </row>
    <row r="9" spans="1:12" x14ac:dyDescent="0.3">
      <c r="A9" s="20"/>
      <c r="B9" s="19"/>
      <c r="C9" s="3"/>
      <c r="D9" s="3"/>
      <c r="E9" s="3"/>
      <c r="F9" s="3"/>
      <c r="G9" s="4"/>
      <c r="H9" s="18"/>
      <c r="I9" s="18"/>
    </row>
    <row r="10" spans="1:12" x14ac:dyDescent="0.3">
      <c r="A10" s="20"/>
      <c r="B10" s="19"/>
      <c r="C10" s="3">
        <v>3</v>
      </c>
      <c r="D10" s="3">
        <v>7</v>
      </c>
      <c r="E10" s="3">
        <f t="shared" ref="E10:E12" si="0">D10-1</f>
        <v>6</v>
      </c>
      <c r="F10" s="3">
        <v>4</v>
      </c>
      <c r="G10" s="4"/>
      <c r="H10" s="18">
        <v>49.5</v>
      </c>
      <c r="I10" s="18">
        <v>6.39</v>
      </c>
      <c r="J10" s="1">
        <v>6.33</v>
      </c>
      <c r="K10" s="1">
        <v>5.31</v>
      </c>
      <c r="L10" s="1" t="s">
        <v>25</v>
      </c>
    </row>
    <row r="11" spans="1:12" x14ac:dyDescent="0.3">
      <c r="A11" s="20"/>
      <c r="B11" s="19"/>
      <c r="C11" s="3">
        <v>3</v>
      </c>
      <c r="D11" s="3">
        <v>7</v>
      </c>
      <c r="E11" s="3">
        <f t="shared" si="0"/>
        <v>6</v>
      </c>
      <c r="F11" s="3">
        <v>8</v>
      </c>
      <c r="G11" s="4"/>
      <c r="H11" s="18">
        <v>49.5</v>
      </c>
      <c r="I11" s="18">
        <v>5.53</v>
      </c>
      <c r="J11" s="1">
        <v>6.3</v>
      </c>
      <c r="K11" s="1">
        <v>5.4</v>
      </c>
      <c r="L11" s="1" t="s">
        <v>25</v>
      </c>
    </row>
    <row r="12" spans="1:12" x14ac:dyDescent="0.3">
      <c r="A12" s="20"/>
      <c r="B12" s="19"/>
      <c r="C12" s="3">
        <v>3</v>
      </c>
      <c r="D12" s="3">
        <v>7</v>
      </c>
      <c r="E12" s="3">
        <f t="shared" si="0"/>
        <v>6</v>
      </c>
      <c r="F12" s="3">
        <v>16</v>
      </c>
      <c r="G12" s="4"/>
      <c r="H12" s="18">
        <v>49.5</v>
      </c>
      <c r="I12" s="18">
        <v>6.46</v>
      </c>
      <c r="J12" s="1">
        <v>6.48</v>
      </c>
      <c r="K12" s="1">
        <v>5.39</v>
      </c>
      <c r="L12" s="1" t="s">
        <v>25</v>
      </c>
    </row>
    <row r="13" spans="1:12" x14ac:dyDescent="0.3">
      <c r="A13" s="20"/>
      <c r="B13" s="19"/>
      <c r="C13" s="3"/>
      <c r="D13" s="3"/>
      <c r="E13" s="3"/>
      <c r="F13" s="3"/>
      <c r="G13" s="4"/>
      <c r="H13" s="18"/>
      <c r="I13" s="18"/>
    </row>
    <row r="14" spans="1:12" x14ac:dyDescent="0.3">
      <c r="A14" s="20"/>
      <c r="B14" s="19"/>
      <c r="C14" s="3"/>
      <c r="D14" s="3"/>
      <c r="E14" s="3"/>
      <c r="F14" s="3"/>
      <c r="G14" s="4"/>
      <c r="H14" s="18"/>
      <c r="I14" s="18"/>
    </row>
    <row r="15" spans="1:12" x14ac:dyDescent="0.3">
      <c r="A15" s="20"/>
      <c r="B15" s="19"/>
      <c r="C15" s="3">
        <v>1</v>
      </c>
      <c r="D15" s="3">
        <v>2</v>
      </c>
      <c r="E15" s="3">
        <f>D15-1</f>
        <v>1</v>
      </c>
      <c r="F15" s="3">
        <v>4</v>
      </c>
      <c r="G15" s="4"/>
      <c r="H15" s="18"/>
      <c r="I15" s="18">
        <v>33.450000000000003</v>
      </c>
      <c r="J15" s="1">
        <v>61.4</v>
      </c>
      <c r="K15" s="1">
        <v>33.56</v>
      </c>
      <c r="L15" s="1" t="s">
        <v>26</v>
      </c>
    </row>
    <row r="16" spans="1:12" x14ac:dyDescent="0.3">
      <c r="A16" s="20"/>
      <c r="B16" s="19"/>
      <c r="C16" s="3">
        <v>1</v>
      </c>
      <c r="D16" s="3">
        <v>2</v>
      </c>
      <c r="E16" s="3">
        <f>D16-1</f>
        <v>1</v>
      </c>
      <c r="F16" s="3">
        <v>8</v>
      </c>
      <c r="G16" s="4"/>
      <c r="H16" s="18"/>
      <c r="I16" s="18">
        <v>17.420000000000002</v>
      </c>
      <c r="J16" s="1">
        <v>31.82</v>
      </c>
      <c r="K16" s="1">
        <v>17.43</v>
      </c>
      <c r="L16" s="1" t="s">
        <v>26</v>
      </c>
    </row>
    <row r="17" spans="1:12" x14ac:dyDescent="0.3">
      <c r="A17" s="20"/>
      <c r="B17" s="19"/>
      <c r="C17" s="3">
        <v>1</v>
      </c>
      <c r="D17" s="3">
        <v>2</v>
      </c>
      <c r="E17" s="3">
        <f>D17-1</f>
        <v>1</v>
      </c>
      <c r="F17" s="3">
        <v>16</v>
      </c>
      <c r="G17" s="4"/>
      <c r="H17" s="18"/>
      <c r="I17" s="18">
        <v>11.45</v>
      </c>
      <c r="J17" s="1">
        <v>18.18</v>
      </c>
      <c r="K17" s="1">
        <v>11.4</v>
      </c>
      <c r="L17" s="1" t="s">
        <v>26</v>
      </c>
    </row>
    <row r="18" spans="1:12" x14ac:dyDescent="0.3">
      <c r="A18" s="20"/>
      <c r="B18" s="19"/>
      <c r="C18" s="3"/>
      <c r="D18" s="3"/>
      <c r="E18" s="3"/>
      <c r="F18" s="3"/>
      <c r="G18" s="4"/>
      <c r="H18" s="18"/>
      <c r="I18" s="18"/>
    </row>
    <row r="19" spans="1:12" x14ac:dyDescent="0.3">
      <c r="A19" s="20"/>
      <c r="B19" s="19"/>
      <c r="C19" s="3">
        <v>2</v>
      </c>
      <c r="D19" s="3">
        <v>4</v>
      </c>
      <c r="E19" s="3">
        <f>D19-1</f>
        <v>3</v>
      </c>
      <c r="F19" s="3">
        <v>4</v>
      </c>
      <c r="G19" s="4"/>
      <c r="H19" s="18"/>
      <c r="I19" s="18">
        <v>12.58</v>
      </c>
      <c r="J19" s="1">
        <v>21.79</v>
      </c>
      <c r="K19" s="1">
        <v>12.14</v>
      </c>
      <c r="L19" s="1" t="s">
        <v>26</v>
      </c>
    </row>
    <row r="20" spans="1:12" x14ac:dyDescent="0.3">
      <c r="A20" s="20"/>
      <c r="B20" s="19"/>
      <c r="C20" s="3">
        <v>2</v>
      </c>
      <c r="D20" s="3">
        <v>4</v>
      </c>
      <c r="E20" s="3">
        <f>D20-1</f>
        <v>3</v>
      </c>
      <c r="F20" s="3">
        <v>8</v>
      </c>
      <c r="G20" s="4"/>
      <c r="H20" s="18"/>
      <c r="I20" s="18">
        <v>7.9</v>
      </c>
      <c r="J20" s="1">
        <v>12.13</v>
      </c>
      <c r="K20" s="1">
        <v>6.82</v>
      </c>
      <c r="L20" s="1" t="s">
        <v>26</v>
      </c>
    </row>
    <row r="21" spans="1:12" x14ac:dyDescent="0.3">
      <c r="A21" s="20"/>
      <c r="B21" s="19"/>
      <c r="C21" s="3">
        <v>2</v>
      </c>
      <c r="D21" s="3">
        <v>4</v>
      </c>
      <c r="E21" s="3">
        <f>D21-1</f>
        <v>3</v>
      </c>
      <c r="F21" s="3">
        <v>16</v>
      </c>
      <c r="G21" s="4"/>
      <c r="H21" s="18"/>
      <c r="I21" s="18">
        <v>6.88</v>
      </c>
      <c r="J21" s="1">
        <v>6.43</v>
      </c>
      <c r="K21" s="1">
        <v>5.26</v>
      </c>
      <c r="L21" s="1" t="s">
        <v>26</v>
      </c>
    </row>
    <row r="22" spans="1:12" x14ac:dyDescent="0.3">
      <c r="A22" s="20"/>
      <c r="B22" s="19"/>
      <c r="C22" s="3"/>
      <c r="D22" s="3"/>
      <c r="E22" s="3"/>
      <c r="F22" s="3"/>
      <c r="G22" s="4"/>
      <c r="H22" s="18"/>
      <c r="I22" s="18"/>
    </row>
    <row r="23" spans="1:12" x14ac:dyDescent="0.3">
      <c r="A23" s="20"/>
      <c r="B23" s="19"/>
      <c r="C23" s="3">
        <v>3</v>
      </c>
      <c r="D23" s="3">
        <v>7</v>
      </c>
      <c r="E23" s="3">
        <f t="shared" ref="E23:E25" si="1">D23-1</f>
        <v>6</v>
      </c>
      <c r="F23" s="3">
        <v>4</v>
      </c>
      <c r="G23" s="4"/>
      <c r="H23" s="18"/>
      <c r="I23" s="18">
        <v>6.55</v>
      </c>
      <c r="J23" s="1">
        <v>11.34</v>
      </c>
      <c r="K23" s="1">
        <v>6.61</v>
      </c>
      <c r="L23" s="1" t="s">
        <v>26</v>
      </c>
    </row>
    <row r="24" spans="1:12" x14ac:dyDescent="0.3">
      <c r="A24" s="20"/>
      <c r="B24" s="19"/>
      <c r="C24" s="3">
        <v>3</v>
      </c>
      <c r="D24" s="3">
        <v>7</v>
      </c>
      <c r="E24" s="3">
        <f t="shared" si="1"/>
        <v>6</v>
      </c>
      <c r="F24" s="3">
        <v>8</v>
      </c>
      <c r="G24" s="4"/>
      <c r="H24" s="18"/>
      <c r="I24" s="18">
        <v>10.32</v>
      </c>
      <c r="J24" s="1">
        <v>6.21</v>
      </c>
      <c r="K24" s="1">
        <v>4.08</v>
      </c>
      <c r="L24" s="1" t="s">
        <v>26</v>
      </c>
    </row>
    <row r="25" spans="1:12" x14ac:dyDescent="0.3">
      <c r="A25" s="20"/>
      <c r="B25" s="19"/>
      <c r="C25" s="3">
        <v>3</v>
      </c>
      <c r="D25" s="3">
        <v>7</v>
      </c>
      <c r="E25" s="3">
        <f t="shared" si="1"/>
        <v>6</v>
      </c>
      <c r="F25" s="3">
        <v>16</v>
      </c>
      <c r="G25" s="4"/>
      <c r="H25" s="18"/>
      <c r="I25" s="18">
        <v>5.53</v>
      </c>
      <c r="J25" s="1">
        <v>3.93</v>
      </c>
      <c r="K25" s="1">
        <v>3.01</v>
      </c>
      <c r="L25" s="1" t="s">
        <v>26</v>
      </c>
    </row>
    <row r="26" spans="1:12" x14ac:dyDescent="0.3">
      <c r="A26" s="13"/>
      <c r="B26" s="7"/>
      <c r="C26" s="3"/>
      <c r="D26" s="3"/>
      <c r="E26" s="3"/>
      <c r="F26" s="3"/>
      <c r="G26" s="4"/>
      <c r="H26" s="18"/>
      <c r="I26" s="18"/>
    </row>
    <row r="27" spans="1:12" x14ac:dyDescent="0.3">
      <c r="A27" s="13"/>
      <c r="B27" s="7"/>
      <c r="C27" s="3"/>
      <c r="D27" s="3"/>
      <c r="E27" s="3"/>
      <c r="F27" s="3"/>
      <c r="G27" s="4"/>
      <c r="H27" s="18"/>
      <c r="I27" s="18"/>
    </row>
    <row r="28" spans="1:12" x14ac:dyDescent="0.3">
      <c r="A28" s="13"/>
      <c r="B28" s="7"/>
      <c r="C28" s="3"/>
      <c r="D28" s="3"/>
      <c r="E28" s="3"/>
      <c r="F28" s="3"/>
      <c r="G28" s="4"/>
      <c r="H28" s="18"/>
      <c r="I28" s="18"/>
    </row>
    <row r="29" spans="1:12" x14ac:dyDescent="0.3">
      <c r="A29" s="13"/>
      <c r="B29" s="7"/>
      <c r="C29" s="3"/>
      <c r="D29" s="3"/>
      <c r="E29" s="3"/>
      <c r="F29" s="3"/>
      <c r="G29" s="4"/>
      <c r="H29" s="18"/>
      <c r="I29" s="18"/>
    </row>
    <row r="30" spans="1:12" x14ac:dyDescent="0.3">
      <c r="A30" s="13"/>
      <c r="B30" s="7"/>
      <c r="C30" s="3"/>
      <c r="D30" s="3"/>
      <c r="E30" s="3"/>
      <c r="F30" s="3"/>
      <c r="G30" s="4"/>
      <c r="H30" s="18"/>
      <c r="I30" s="18"/>
    </row>
    <row r="31" spans="1:12" x14ac:dyDescent="0.3">
      <c r="A31" s="13"/>
      <c r="B31" s="7"/>
      <c r="C31" s="3"/>
      <c r="D31" s="3"/>
      <c r="E31" s="3"/>
      <c r="F31" s="3"/>
      <c r="G31" s="4"/>
      <c r="H31" s="18"/>
      <c r="I31" s="18"/>
    </row>
    <row r="32" spans="1:12" x14ac:dyDescent="0.3">
      <c r="A32" s="13"/>
      <c r="B32" s="7"/>
      <c r="C32" s="3"/>
      <c r="D32" s="3"/>
      <c r="E32" s="3"/>
      <c r="F32" s="3"/>
      <c r="G32" s="4"/>
      <c r="H32" s="18"/>
      <c r="I32" s="18"/>
    </row>
    <row r="33" spans="1:9" x14ac:dyDescent="0.3">
      <c r="A33" s="13"/>
      <c r="B33" s="7"/>
      <c r="C33" s="3"/>
      <c r="D33" s="3"/>
      <c r="E33" s="3"/>
      <c r="F33" s="3"/>
      <c r="G33" s="4"/>
      <c r="H33" s="18"/>
      <c r="I33" s="18"/>
    </row>
    <row r="34" spans="1:9" x14ac:dyDescent="0.3">
      <c r="A34" s="13"/>
      <c r="B34" s="7"/>
      <c r="C34" s="3"/>
      <c r="D34" s="3"/>
      <c r="E34" s="3"/>
      <c r="F34" s="3"/>
      <c r="G34" s="4"/>
      <c r="H34" s="18"/>
      <c r="I34" s="18"/>
    </row>
    <row r="35" spans="1:9" x14ac:dyDescent="0.3">
      <c r="A35" s="13"/>
      <c r="B35" s="7"/>
      <c r="C35" s="3"/>
      <c r="D35" s="3"/>
      <c r="E35" s="3"/>
      <c r="F35" s="3"/>
      <c r="G35" s="4"/>
      <c r="H35" s="18"/>
      <c r="I35" s="18"/>
    </row>
    <row r="36" spans="1:9" x14ac:dyDescent="0.3">
      <c r="A36" s="13"/>
      <c r="B36" s="7"/>
      <c r="C36" s="3"/>
      <c r="D36" s="3"/>
      <c r="E36" s="3"/>
      <c r="F36" s="3"/>
      <c r="G36" s="4"/>
      <c r="H36" s="18"/>
      <c r="I36" s="18"/>
    </row>
    <row r="37" spans="1:9" x14ac:dyDescent="0.3">
      <c r="A37" s="13"/>
      <c r="B37" s="7"/>
      <c r="C37" s="3"/>
      <c r="D37" s="3"/>
      <c r="E37" s="3"/>
      <c r="F37" s="3"/>
      <c r="G37" s="4"/>
      <c r="H37" s="18"/>
      <c r="I37" s="18"/>
    </row>
    <row r="38" spans="1:9" x14ac:dyDescent="0.3">
      <c r="A38" s="13"/>
      <c r="B38" s="7"/>
      <c r="C38" s="3"/>
      <c r="D38" s="3"/>
      <c r="E38" s="3"/>
      <c r="F38" s="3"/>
      <c r="G38" s="4"/>
      <c r="H38" s="18"/>
      <c r="I38" s="18"/>
    </row>
    <row r="39" spans="1:9" x14ac:dyDescent="0.3">
      <c r="A39" s="13"/>
      <c r="B39" s="7"/>
      <c r="C39" s="3"/>
      <c r="D39" s="3"/>
      <c r="E39" s="3"/>
      <c r="F39" s="3"/>
      <c r="G39" s="4"/>
      <c r="H39" s="18"/>
      <c r="I39" s="18"/>
    </row>
    <row r="40" spans="1:9" x14ac:dyDescent="0.3">
      <c r="A40" s="13"/>
      <c r="B40" s="7"/>
      <c r="C40" s="3"/>
      <c r="D40" s="3"/>
      <c r="E40" s="3"/>
      <c r="F40" s="3"/>
      <c r="G40" s="4"/>
      <c r="H40" s="18"/>
      <c r="I40" s="18"/>
    </row>
  </sheetData>
  <mergeCells count="2">
    <mergeCell ref="B2:B25"/>
    <mergeCell ref="A2:A2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7EFAF9-8FE3-43A9-BD7C-E66B852BDA31}">
  <dimension ref="A1:J25"/>
  <sheetViews>
    <sheetView workbookViewId="0">
      <selection activeCell="D13" sqref="D13"/>
    </sheetView>
  </sheetViews>
  <sheetFormatPr defaultRowHeight="14.4" x14ac:dyDescent="0.3"/>
  <cols>
    <col min="1" max="5" width="16.109375" style="1" customWidth="1"/>
    <col min="6" max="6" width="24.33203125" customWidth="1"/>
    <col min="7" max="7" width="17.6640625" customWidth="1"/>
    <col min="8" max="8" width="15.33203125" customWidth="1"/>
    <col min="9" max="9" width="16.5546875" customWidth="1"/>
    <col min="10" max="10" width="15.33203125" customWidth="1"/>
  </cols>
  <sheetData>
    <row r="1" spans="1:10" ht="72" x14ac:dyDescent="0.3">
      <c r="A1" s="16" t="s">
        <v>2</v>
      </c>
      <c r="B1" s="15" t="s">
        <v>3</v>
      </c>
      <c r="C1" s="15" t="s">
        <v>0</v>
      </c>
      <c r="D1" s="15" t="s">
        <v>21</v>
      </c>
      <c r="E1" s="15" t="s">
        <v>4</v>
      </c>
      <c r="F1" s="16" t="s">
        <v>28</v>
      </c>
      <c r="G1" s="8" t="s">
        <v>29</v>
      </c>
      <c r="H1" s="8" t="s">
        <v>31</v>
      </c>
      <c r="I1" s="8" t="s">
        <v>30</v>
      </c>
      <c r="J1" s="8" t="s">
        <v>32</v>
      </c>
    </row>
    <row r="2" spans="1:10" x14ac:dyDescent="0.3">
      <c r="A2" s="20" t="s">
        <v>15</v>
      </c>
      <c r="B2" s="19">
        <v>6</v>
      </c>
      <c r="C2" s="19">
        <v>1</v>
      </c>
      <c r="D2" s="19">
        <v>1</v>
      </c>
      <c r="E2" s="19">
        <v>1</v>
      </c>
      <c r="F2" s="21">
        <v>1024</v>
      </c>
      <c r="G2" s="22">
        <v>1.2</v>
      </c>
      <c r="H2" s="23">
        <v>41.396999999999998</v>
      </c>
      <c r="I2" s="23">
        <v>1.75</v>
      </c>
      <c r="J2" s="23">
        <v>26.38</v>
      </c>
    </row>
    <row r="3" spans="1:10" x14ac:dyDescent="0.3">
      <c r="A3" s="20"/>
      <c r="B3" s="19"/>
      <c r="C3" s="19"/>
      <c r="D3" s="19"/>
      <c r="E3" s="19"/>
      <c r="F3" s="1">
        <v>512</v>
      </c>
      <c r="G3" s="23">
        <v>1.2649999999999999</v>
      </c>
      <c r="H3" s="23">
        <v>38.950000000000003</v>
      </c>
      <c r="I3" s="23">
        <v>1.84</v>
      </c>
      <c r="J3" s="23">
        <v>27.65</v>
      </c>
    </row>
    <row r="4" spans="1:10" x14ac:dyDescent="0.3">
      <c r="A4" s="20"/>
      <c r="B4" s="19"/>
      <c r="C4" s="19"/>
      <c r="D4" s="19"/>
      <c r="E4" s="19"/>
      <c r="F4" s="1">
        <v>256</v>
      </c>
      <c r="G4" s="23">
        <v>1.1299999999999999</v>
      </c>
      <c r="H4" s="23">
        <v>39.020000000000003</v>
      </c>
      <c r="I4" s="23">
        <v>1.58</v>
      </c>
      <c r="J4" s="23">
        <v>25.07</v>
      </c>
    </row>
    <row r="5" spans="1:10" x14ac:dyDescent="0.3">
      <c r="A5" s="20"/>
      <c r="B5" s="19"/>
      <c r="C5" s="19"/>
      <c r="D5" s="19"/>
      <c r="E5" s="19"/>
      <c r="F5" s="26">
        <v>128</v>
      </c>
      <c r="G5" s="27">
        <f>967.48/1000</f>
        <v>0.96748000000000001</v>
      </c>
      <c r="H5" s="27">
        <v>37.86</v>
      </c>
      <c r="I5" s="27">
        <v>1.24</v>
      </c>
      <c r="J5" s="27">
        <v>23.43</v>
      </c>
    </row>
    <row r="6" spans="1:10" x14ac:dyDescent="0.3">
      <c r="A6" s="20"/>
      <c r="B6" s="19"/>
      <c r="C6" s="19"/>
      <c r="D6" s="19"/>
      <c r="E6" s="19"/>
      <c r="F6" s="1">
        <v>96</v>
      </c>
      <c r="G6" s="23">
        <f>936.99/1000</f>
        <v>0.93698999999999999</v>
      </c>
      <c r="H6" s="23">
        <v>37.61</v>
      </c>
      <c r="I6" s="23">
        <v>1.3</v>
      </c>
      <c r="J6" s="23">
        <v>24.13</v>
      </c>
    </row>
    <row r="7" spans="1:10" x14ac:dyDescent="0.3">
      <c r="A7" s="20"/>
      <c r="B7" s="19"/>
      <c r="C7" s="19"/>
      <c r="D7" s="19"/>
      <c r="E7" s="19"/>
      <c r="F7" s="1">
        <v>64</v>
      </c>
      <c r="G7" s="23">
        <v>1.0000260000000001</v>
      </c>
      <c r="H7" s="23">
        <v>39.950000000000003</v>
      </c>
      <c r="I7" s="23">
        <v>1.38</v>
      </c>
      <c r="J7" s="23">
        <v>24.5</v>
      </c>
    </row>
    <row r="8" spans="1:10" x14ac:dyDescent="0.3">
      <c r="A8" s="20"/>
      <c r="B8" s="19"/>
      <c r="C8" s="19"/>
      <c r="D8" s="19"/>
      <c r="E8" s="19"/>
      <c r="F8" s="24">
        <v>32</v>
      </c>
      <c r="G8" s="25">
        <f>542/1000</f>
        <v>0.54200000000000004</v>
      </c>
      <c r="H8" s="25">
        <v>35.01</v>
      </c>
      <c r="I8" s="25">
        <f>739.57/1000</f>
        <v>0.73957000000000006</v>
      </c>
      <c r="J8" s="25">
        <v>20.149999999999999</v>
      </c>
    </row>
    <row r="9" spans="1:10" x14ac:dyDescent="0.3">
      <c r="A9" s="16"/>
      <c r="B9" s="15"/>
    </row>
    <row r="10" spans="1:10" x14ac:dyDescent="0.3">
      <c r="A10" s="16"/>
      <c r="B10" s="15"/>
    </row>
    <row r="11" spans="1:10" x14ac:dyDescent="0.3">
      <c r="A11" s="16"/>
      <c r="B11" s="15"/>
    </row>
    <row r="12" spans="1:10" x14ac:dyDescent="0.3">
      <c r="A12" s="16"/>
      <c r="B12" s="15"/>
    </row>
    <row r="13" spans="1:10" x14ac:dyDescent="0.3">
      <c r="A13" s="16"/>
      <c r="B13" s="15"/>
    </row>
    <row r="14" spans="1:10" x14ac:dyDescent="0.3">
      <c r="A14" s="16"/>
      <c r="B14" s="15"/>
    </row>
    <row r="15" spans="1:10" x14ac:dyDescent="0.3">
      <c r="A15" s="16"/>
      <c r="B15" s="15"/>
    </row>
    <row r="16" spans="1:10" x14ac:dyDescent="0.3">
      <c r="A16" s="16"/>
      <c r="B16" s="15"/>
    </row>
    <row r="17" spans="1:2" x14ac:dyDescent="0.3">
      <c r="A17" s="16"/>
      <c r="B17" s="15"/>
    </row>
    <row r="18" spans="1:2" x14ac:dyDescent="0.3">
      <c r="A18" s="16"/>
      <c r="B18" s="15"/>
    </row>
    <row r="19" spans="1:2" x14ac:dyDescent="0.3">
      <c r="A19" s="16"/>
      <c r="B19" s="15"/>
    </row>
    <row r="20" spans="1:2" x14ac:dyDescent="0.3">
      <c r="A20" s="16"/>
      <c r="B20" s="15"/>
    </row>
    <row r="21" spans="1:2" x14ac:dyDescent="0.3">
      <c r="A21" s="16"/>
      <c r="B21" s="15"/>
    </row>
    <row r="22" spans="1:2" x14ac:dyDescent="0.3">
      <c r="A22" s="16"/>
      <c r="B22" s="15"/>
    </row>
    <row r="23" spans="1:2" x14ac:dyDescent="0.3">
      <c r="A23" s="16"/>
      <c r="B23" s="15"/>
    </row>
    <row r="24" spans="1:2" x14ac:dyDescent="0.3">
      <c r="A24" s="16"/>
      <c r="B24" s="15"/>
    </row>
    <row r="25" spans="1:2" x14ac:dyDescent="0.3">
      <c r="A25" s="16"/>
      <c r="B25" s="15"/>
    </row>
  </sheetData>
  <mergeCells count="5">
    <mergeCell ref="E2:E8"/>
    <mergeCell ref="A2:A8"/>
    <mergeCell ref="B2:B8"/>
    <mergeCell ref="C2:C8"/>
    <mergeCell ref="D2:D8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Hybrid - No GPU</vt:lpstr>
      <vt:lpstr>With GPU</vt:lpstr>
      <vt:lpstr>threadsPerBlock determination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Lino Mediavilla</dc:creator>
  <cp:lastModifiedBy>Lino Mediavilla</cp:lastModifiedBy>
  <dcterms:created xsi:type="dcterms:W3CDTF">2022-03-13T11:41:36Z</dcterms:created>
  <dcterms:modified xsi:type="dcterms:W3CDTF">2022-03-17T04:14:37Z</dcterms:modified>
</cp:coreProperties>
</file>