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10" windowWidth="14355" windowHeight="10365" activeTab="1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  <sheet name="Лист6" sheetId="13" r:id="rId12"/>
  </sheets>
  <calcPr calcId="145621"/>
</workbook>
</file>

<file path=xl/calcChain.xml><?xml version="1.0" encoding="utf-8"?>
<calcChain xmlns="http://schemas.openxmlformats.org/spreadsheetml/2006/main">
  <c r="B4" i="13" l="1"/>
  <c r="B7" i="13" s="1"/>
  <c r="H7" i="13" s="1"/>
  <c r="H6" i="13"/>
  <c r="F6" i="13"/>
  <c r="G6" i="13"/>
  <c r="C6" i="13"/>
  <c r="D6" i="13"/>
  <c r="E6" i="13"/>
  <c r="B8" i="11"/>
  <c r="J62" i="2"/>
  <c r="M62" i="2" s="1"/>
  <c r="F62" i="2"/>
  <c r="D62" i="2"/>
  <c r="G62" i="2" s="1"/>
  <c r="M61" i="2"/>
  <c r="L61" i="2"/>
  <c r="G61" i="2"/>
  <c r="F61" i="2"/>
  <c r="J60" i="2"/>
  <c r="J63" i="2" s="1"/>
  <c r="F60" i="2"/>
  <c r="D60" i="2"/>
  <c r="D63" i="2" s="1"/>
  <c r="M59" i="2"/>
  <c r="L59" i="2"/>
  <c r="G59" i="2"/>
  <c r="F59" i="2"/>
  <c r="J51" i="2"/>
  <c r="L51" i="2" s="1"/>
  <c r="D51" i="2"/>
  <c r="G51" i="2" s="1"/>
  <c r="M50" i="2"/>
  <c r="L50" i="2"/>
  <c r="G50" i="2"/>
  <c r="F50" i="2"/>
  <c r="J49" i="2"/>
  <c r="L49" i="2" s="1"/>
  <c r="F49" i="2"/>
  <c r="D49" i="2"/>
  <c r="M48" i="2"/>
  <c r="L48" i="2"/>
  <c r="G48" i="2"/>
  <c r="F48" i="2"/>
  <c r="M37" i="2"/>
  <c r="L37" i="2"/>
  <c r="M26" i="2"/>
  <c r="L26" i="2"/>
  <c r="G37" i="2"/>
  <c r="F37" i="2"/>
  <c r="G26" i="2"/>
  <c r="F26" i="2"/>
  <c r="M15" i="2"/>
  <c r="L15" i="2"/>
  <c r="G15" i="2"/>
  <c r="F15" i="2"/>
  <c r="J18" i="2"/>
  <c r="D18" i="2"/>
  <c r="F7" i="13" l="1"/>
  <c r="G7" i="13"/>
  <c r="C7" i="13"/>
  <c r="D7" i="13"/>
  <c r="E7" i="13"/>
  <c r="B8" i="13"/>
  <c r="H8" i="13" s="1"/>
  <c r="F63" i="2"/>
  <c r="D64" i="2"/>
  <c r="G63" i="2"/>
  <c r="J64" i="2"/>
  <c r="M63" i="2"/>
  <c r="L63" i="2"/>
  <c r="G60" i="2"/>
  <c r="L60" i="2"/>
  <c r="L62" i="2"/>
  <c r="M60" i="2"/>
  <c r="D52" i="2"/>
  <c r="G52" i="2" s="1"/>
  <c r="F51" i="2"/>
  <c r="D53" i="2"/>
  <c r="F52" i="2"/>
  <c r="M49" i="2"/>
  <c r="M51" i="2"/>
  <c r="J52" i="2"/>
  <c r="G49" i="2"/>
  <c r="K24" i="5"/>
  <c r="M26" i="5"/>
  <c r="M27" i="5" s="1"/>
  <c r="K26" i="5"/>
  <c r="K27" i="5" s="1"/>
  <c r="M18" i="5"/>
  <c r="K18" i="5"/>
  <c r="K19" i="5" s="1"/>
  <c r="M19" i="5"/>
  <c r="K15" i="5"/>
  <c r="M9" i="5"/>
  <c r="K9" i="5"/>
  <c r="K3" i="5"/>
  <c r="K12" i="5"/>
  <c r="M12" i="5"/>
  <c r="M13" i="5" s="1"/>
  <c r="M14" i="5"/>
  <c r="L1" i="5"/>
  <c r="L2" i="5" s="1"/>
  <c r="H39" i="10"/>
  <c r="I39" i="10" s="1"/>
  <c r="G39" i="10"/>
  <c r="G29" i="10"/>
  <c r="G32" i="10" s="1"/>
  <c r="G28" i="10"/>
  <c r="I28" i="10"/>
  <c r="H28" i="10" s="1"/>
  <c r="I29" i="10"/>
  <c r="H29" i="10" s="1"/>
  <c r="H32" i="10" s="1"/>
  <c r="I32" i="10" s="1"/>
  <c r="J32" i="10" s="1"/>
  <c r="F8" i="13" l="1"/>
  <c r="G8" i="13"/>
  <c r="C8" i="13"/>
  <c r="D8" i="13"/>
  <c r="E8" i="13"/>
  <c r="B9" i="13"/>
  <c r="H9" i="13" s="1"/>
  <c r="J67" i="2"/>
  <c r="J65" i="2"/>
  <c r="M64" i="2"/>
  <c r="L64" i="2"/>
  <c r="F64" i="2"/>
  <c r="D67" i="2"/>
  <c r="D65" i="2"/>
  <c r="G64" i="2"/>
  <c r="L52" i="2"/>
  <c r="J53" i="2"/>
  <c r="M52" i="2"/>
  <c r="D56" i="2"/>
  <c r="D54" i="2"/>
  <c r="G53" i="2"/>
  <c r="F53" i="2"/>
  <c r="K28" i="5"/>
  <c r="M28" i="5"/>
  <c r="K20" i="5"/>
  <c r="M20" i="5"/>
  <c r="M21" i="5" s="1"/>
  <c r="K13" i="5"/>
  <c r="K14" i="5"/>
  <c r="K10" i="5" s="1"/>
  <c r="K11" i="5" s="1"/>
  <c r="M10" i="5"/>
  <c r="M11" i="5" s="1"/>
  <c r="D8" i="11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E10" i="11"/>
  <c r="E9" i="11"/>
  <c r="F11" i="2"/>
  <c r="E10" i="2"/>
  <c r="F9" i="13" l="1"/>
  <c r="G9" i="13"/>
  <c r="C9" i="13"/>
  <c r="D9" i="13"/>
  <c r="E9" i="13"/>
  <c r="B10" i="13"/>
  <c r="H10" i="13" s="1"/>
  <c r="F65" i="2"/>
  <c r="D68" i="2"/>
  <c r="D66" i="2"/>
  <c r="G65" i="2"/>
  <c r="M67" i="2"/>
  <c r="L67" i="2"/>
  <c r="F67" i="2"/>
  <c r="G67" i="2"/>
  <c r="J68" i="2"/>
  <c r="J66" i="2"/>
  <c r="M65" i="2"/>
  <c r="L65" i="2"/>
  <c r="G56" i="2"/>
  <c r="F56" i="2"/>
  <c r="L53" i="2"/>
  <c r="J56" i="2"/>
  <c r="J54" i="2"/>
  <c r="M53" i="2"/>
  <c r="D57" i="2"/>
  <c r="D55" i="2"/>
  <c r="G54" i="2"/>
  <c r="F54" i="2"/>
  <c r="M22" i="5"/>
  <c r="M23" i="5" s="1"/>
  <c r="K21" i="5"/>
  <c r="K20" i="10"/>
  <c r="L20" i="10" s="1"/>
  <c r="M20" i="10" s="1"/>
  <c r="M21" i="10" s="1"/>
  <c r="E13" i="11"/>
  <c r="B24" i="10"/>
  <c r="F10" i="13" l="1"/>
  <c r="G10" i="13"/>
  <c r="C10" i="13"/>
  <c r="D10" i="13"/>
  <c r="E10" i="13"/>
  <c r="B11" i="13"/>
  <c r="H11" i="13" s="1"/>
  <c r="M68" i="2"/>
  <c r="L68" i="2"/>
  <c r="F66" i="2"/>
  <c r="G66" i="2"/>
  <c r="M66" i="2"/>
  <c r="L66" i="2"/>
  <c r="F68" i="2"/>
  <c r="G68" i="2"/>
  <c r="G55" i="2"/>
  <c r="F55" i="2"/>
  <c r="L56" i="2"/>
  <c r="M56" i="2"/>
  <c r="G57" i="2"/>
  <c r="F57" i="2"/>
  <c r="L54" i="2"/>
  <c r="J57" i="2"/>
  <c r="J55" i="2"/>
  <c r="M54" i="2"/>
  <c r="K23" i="5"/>
  <c r="K22" i="5"/>
  <c r="L21" i="10"/>
  <c r="L17" i="10"/>
  <c r="L16" i="10"/>
  <c r="C3" i="11"/>
  <c r="B9" i="11"/>
  <c r="F9" i="11" s="1"/>
  <c r="B10" i="11"/>
  <c r="B11" i="11"/>
  <c r="B12" i="11"/>
  <c r="B13" i="11"/>
  <c r="F10" i="11" s="1"/>
  <c r="F13" i="11" s="1"/>
  <c r="G13" i="11" s="1"/>
  <c r="B3" i="13" s="1"/>
  <c r="I3" i="13" s="1"/>
  <c r="B14" i="11"/>
  <c r="B15" i="11"/>
  <c r="B16" i="11"/>
  <c r="B17" i="11"/>
  <c r="K2" i="1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L18" i="2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E7" i="8"/>
  <c r="J10" i="8"/>
  <c r="E11" i="8"/>
  <c r="J13" i="8"/>
  <c r="D7" i="8" s="1"/>
  <c r="J16" i="8"/>
  <c r="J19" i="8"/>
  <c r="J23" i="8" s="1"/>
  <c r="J24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3" i="6"/>
  <c r="F24" i="6" s="1"/>
  <c r="I22" i="6"/>
  <c r="H22" i="6"/>
  <c r="G22" i="6"/>
  <c r="E22" i="6"/>
  <c r="G10" i="5"/>
  <c r="F10" i="5"/>
  <c r="M7" i="5"/>
  <c r="M5" i="5"/>
  <c r="M3" i="5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G18" i="2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F11" i="13" l="1"/>
  <c r="G11" i="13"/>
  <c r="C11" i="13"/>
  <c r="D11" i="13"/>
  <c r="E11" i="13"/>
  <c r="B12" i="13"/>
  <c r="H12" i="13" s="1"/>
  <c r="L57" i="2"/>
  <c r="M57" i="2"/>
  <c r="L55" i="2"/>
  <c r="M55" i="2"/>
  <c r="J41" i="2"/>
  <c r="J42" i="2" s="1"/>
  <c r="M4" i="5"/>
  <c r="M6" i="5"/>
  <c r="J21" i="8"/>
  <c r="J17" i="8"/>
  <c r="J14" i="8"/>
  <c r="J12" i="8"/>
  <c r="G40" i="2"/>
  <c r="H23" i="6"/>
  <c r="J28" i="8"/>
  <c r="J15" i="8"/>
  <c r="L15" i="3"/>
  <c r="M15" i="3" s="1"/>
  <c r="L23" i="3"/>
  <c r="M23" i="3" s="1"/>
  <c r="L31" i="3"/>
  <c r="M31" i="3" s="1"/>
  <c r="L39" i="3"/>
  <c r="M39" i="3" s="1"/>
  <c r="L47" i="3"/>
  <c r="M47" i="3" s="1"/>
  <c r="L55" i="3"/>
  <c r="M55" i="3" s="1"/>
  <c r="L63" i="3"/>
  <c r="M63" i="3" s="1"/>
  <c r="L71" i="3"/>
  <c r="M71" i="3" s="1"/>
  <c r="L79" i="3"/>
  <c r="M79" i="3" s="1"/>
  <c r="L87" i="3"/>
  <c r="M87" i="3" s="1"/>
  <c r="L95" i="3"/>
  <c r="M95" i="3" s="1"/>
  <c r="L103" i="3"/>
  <c r="M103" i="3" s="1"/>
  <c r="H13" i="11"/>
  <c r="G10" i="11" s="1"/>
  <c r="G14" i="1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L5" i="5"/>
  <c r="L3" i="5"/>
  <c r="L7" i="5"/>
  <c r="J45" i="2"/>
  <c r="I8" i="2"/>
  <c r="I7" i="2" s="1"/>
  <c r="J8" i="2"/>
  <c r="J7" i="2" s="1"/>
  <c r="J24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4" i="3"/>
  <c r="M28" i="3"/>
  <c r="M32" i="3"/>
  <c r="M40" i="3"/>
  <c r="M44" i="3"/>
  <c r="M48" i="3"/>
  <c r="M56" i="3"/>
  <c r="M60" i="3"/>
  <c r="M64" i="3"/>
  <c r="M72" i="3"/>
  <c r="M76" i="3"/>
  <c r="M80" i="3"/>
  <c r="M88" i="3"/>
  <c r="M92" i="3"/>
  <c r="M96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F12" i="13" l="1"/>
  <c r="G12" i="13"/>
  <c r="H14" i="11"/>
  <c r="C3" i="13"/>
  <c r="G9" i="11"/>
  <c r="C12" i="13"/>
  <c r="D12" i="13"/>
  <c r="E12" i="13"/>
  <c r="B13" i="13"/>
  <c r="H13" i="13" s="1"/>
  <c r="L12" i="5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F13" i="13" l="1"/>
  <c r="G13" i="13"/>
  <c r="K3" i="13"/>
  <c r="K13" i="13"/>
  <c r="J13" i="13"/>
  <c r="D3" i="13"/>
  <c r="C13" i="13"/>
  <c r="D13" i="13"/>
  <c r="E13" i="13"/>
  <c r="B14" i="13"/>
  <c r="H14" i="13" s="1"/>
  <c r="L13" i="5"/>
  <c r="J44" i="2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F14" i="13" l="1"/>
  <c r="G14" i="13"/>
  <c r="L3" i="13"/>
  <c r="I13" i="13" s="1"/>
  <c r="I7" i="13"/>
  <c r="I8" i="13"/>
  <c r="I9" i="13"/>
  <c r="I10" i="13"/>
  <c r="J10" i="13"/>
  <c r="K6" i="13"/>
  <c r="J7" i="13"/>
  <c r="K8" i="13"/>
  <c r="J9" i="13"/>
  <c r="K11" i="13"/>
  <c r="J6" i="13"/>
  <c r="K7" i="13"/>
  <c r="J8" i="13"/>
  <c r="K9" i="13"/>
  <c r="K10" i="13"/>
  <c r="I11" i="13"/>
  <c r="J11" i="13"/>
  <c r="K12" i="13"/>
  <c r="I12" i="13"/>
  <c r="J12" i="13"/>
  <c r="K14" i="13"/>
  <c r="I14" i="13"/>
  <c r="J14" i="13"/>
  <c r="C14" i="13"/>
  <c r="D14" i="13"/>
  <c r="E14" i="13"/>
  <c r="B15" i="13"/>
  <c r="H15" i="13" s="1"/>
  <c r="L9" i="5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F15" i="13" l="1"/>
  <c r="G15" i="13"/>
  <c r="I6" i="13"/>
  <c r="K15" i="13"/>
  <c r="I15" i="13"/>
  <c r="J15" i="13"/>
  <c r="C15" i="13"/>
  <c r="D15" i="13"/>
  <c r="E15" i="13"/>
  <c r="B16" i="13"/>
  <c r="H16" i="13" s="1"/>
  <c r="L10" i="5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F16" i="13" l="1"/>
  <c r="G16" i="13"/>
  <c r="K16" i="13"/>
  <c r="I16" i="13"/>
  <c r="J16" i="13"/>
  <c r="C16" i="13"/>
  <c r="D16" i="13"/>
  <c r="E16" i="13"/>
  <c r="B17" i="13"/>
  <c r="H17" i="13" s="1"/>
  <c r="L11" i="5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I12" i="3"/>
  <c r="F17" i="13" l="1"/>
  <c r="G17" i="13"/>
  <c r="K17" i="13"/>
  <c r="I17" i="13"/>
  <c r="J17" i="13"/>
  <c r="C17" i="13"/>
  <c r="D17" i="13"/>
  <c r="E17" i="13"/>
  <c r="B18" i="13"/>
  <c r="H18" i="13" s="1"/>
  <c r="L24" i="5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F18" i="13" l="1"/>
  <c r="G18" i="13"/>
  <c r="K18" i="13"/>
  <c r="I18" i="13"/>
  <c r="J18" i="13"/>
  <c r="C18" i="13"/>
  <c r="D18" i="13"/>
  <c r="E18" i="13"/>
  <c r="B19" i="13"/>
  <c r="H19" i="13" s="1"/>
  <c r="P24" i="5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F19" i="13" l="1"/>
  <c r="G19" i="13"/>
  <c r="K19" i="13"/>
  <c r="I19" i="13"/>
  <c r="J19" i="13"/>
  <c r="C19" i="13"/>
  <c r="D19" i="13"/>
  <c r="E19" i="13"/>
  <c r="B20" i="13"/>
  <c r="H20" i="13" s="1"/>
  <c r="L27" i="5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F20" i="13" l="1"/>
  <c r="G20" i="13"/>
  <c r="K20" i="13"/>
  <c r="I20" i="13"/>
  <c r="J20" i="13"/>
  <c r="C20" i="13"/>
  <c r="D20" i="13"/>
  <c r="E20" i="13"/>
  <c r="B21" i="13"/>
  <c r="H21" i="13" s="1"/>
  <c r="L29" i="5"/>
  <c r="H16" i="3"/>
  <c r="I16" i="3" s="1"/>
  <c r="F17" i="3"/>
  <c r="D17" i="3" s="1"/>
  <c r="E18" i="3"/>
  <c r="G17" i="3"/>
  <c r="I33" i="6"/>
  <c r="G33" i="6"/>
  <c r="E33" i="6"/>
  <c r="J33" i="6"/>
  <c r="F34" i="6"/>
  <c r="H33" i="6"/>
  <c r="F21" i="13" l="1"/>
  <c r="G21" i="13"/>
  <c r="K21" i="13"/>
  <c r="I21" i="13"/>
  <c r="J21" i="13"/>
  <c r="C21" i="13"/>
  <c r="D21" i="13"/>
  <c r="E21" i="13"/>
  <c r="B22" i="13"/>
  <c r="H22" i="13" s="1"/>
  <c r="H17" i="3"/>
  <c r="I17" i="3" s="1"/>
  <c r="I34" i="6"/>
  <c r="G34" i="6"/>
  <c r="E34" i="6"/>
  <c r="F35" i="6"/>
  <c r="H34" i="6"/>
  <c r="J34" i="6"/>
  <c r="F18" i="3"/>
  <c r="D18" i="3" s="1"/>
  <c r="E19" i="3"/>
  <c r="G18" i="3"/>
  <c r="F22" i="13" l="1"/>
  <c r="G22" i="13"/>
  <c r="K22" i="13"/>
  <c r="I22" i="13"/>
  <c r="J22" i="13"/>
  <c r="C22" i="13"/>
  <c r="D22" i="13"/>
  <c r="E22" i="13"/>
  <c r="B23" i="13"/>
  <c r="H23" i="13" s="1"/>
  <c r="H18" i="3"/>
  <c r="I18" i="3" s="1"/>
  <c r="F19" i="3"/>
  <c r="D19" i="3" s="1"/>
  <c r="G19" i="3"/>
  <c r="E20" i="3"/>
  <c r="I35" i="6"/>
  <c r="G35" i="6"/>
  <c r="E35" i="6"/>
  <c r="J35" i="6"/>
  <c r="F36" i="6"/>
  <c r="H35" i="6"/>
  <c r="F23" i="13" l="1"/>
  <c r="G23" i="13"/>
  <c r="K23" i="13"/>
  <c r="I23" i="13"/>
  <c r="J23" i="13"/>
  <c r="C23" i="13"/>
  <c r="D23" i="13"/>
  <c r="E23" i="13"/>
  <c r="B24" i="13"/>
  <c r="H24" i="13" s="1"/>
  <c r="F20" i="3"/>
  <c r="D20" i="3" s="1"/>
  <c r="E21" i="3"/>
  <c r="H20" i="3"/>
  <c r="G20" i="3"/>
  <c r="H19" i="3"/>
  <c r="I19" i="3" s="1"/>
  <c r="I36" i="6"/>
  <c r="G36" i="6"/>
  <c r="E36" i="6"/>
  <c r="F37" i="6"/>
  <c r="H36" i="6"/>
  <c r="J36" i="6"/>
  <c r="F24" i="13" l="1"/>
  <c r="G24" i="13"/>
  <c r="K24" i="13"/>
  <c r="I24" i="13"/>
  <c r="J24" i="13"/>
  <c r="C24" i="13"/>
  <c r="D24" i="13"/>
  <c r="E24" i="13"/>
  <c r="B25" i="13"/>
  <c r="H25" i="13" s="1"/>
  <c r="I37" i="6"/>
  <c r="G37" i="6"/>
  <c r="E37" i="6"/>
  <c r="J37" i="6"/>
  <c r="F38" i="6"/>
  <c r="H37" i="6"/>
  <c r="I20" i="3"/>
  <c r="F21" i="3"/>
  <c r="D21" i="3" s="1"/>
  <c r="E22" i="3"/>
  <c r="G21" i="3"/>
  <c r="F25" i="13" l="1"/>
  <c r="G25" i="13"/>
  <c r="K25" i="13"/>
  <c r="I25" i="13"/>
  <c r="J25" i="13"/>
  <c r="C25" i="13"/>
  <c r="D25" i="13"/>
  <c r="E25" i="13"/>
  <c r="B26" i="13"/>
  <c r="H26" i="13" s="1"/>
  <c r="H21" i="3"/>
  <c r="I21" i="3" s="1"/>
  <c r="F22" i="3"/>
  <c r="D22" i="3" s="1"/>
  <c r="E23" i="3"/>
  <c r="G22" i="3"/>
  <c r="I38" i="6"/>
  <c r="G38" i="6"/>
  <c r="E38" i="6"/>
  <c r="F39" i="6"/>
  <c r="H38" i="6"/>
  <c r="J38" i="6"/>
  <c r="F26" i="13" l="1"/>
  <c r="G26" i="13"/>
  <c r="K26" i="13"/>
  <c r="J26" i="13"/>
  <c r="I26" i="13"/>
  <c r="C26" i="13"/>
  <c r="D26" i="13"/>
  <c r="E26" i="13"/>
  <c r="B27" i="13"/>
  <c r="H27" i="13" s="1"/>
  <c r="H22" i="3"/>
  <c r="I22" i="3" s="1"/>
  <c r="I39" i="6"/>
  <c r="G39" i="6"/>
  <c r="E39" i="6"/>
  <c r="J39" i="6"/>
  <c r="F40" i="6"/>
  <c r="H39" i="6"/>
  <c r="F23" i="3"/>
  <c r="D23" i="3" s="1"/>
  <c r="G23" i="3"/>
  <c r="E24" i="3"/>
  <c r="F27" i="13" l="1"/>
  <c r="G27" i="13"/>
  <c r="K27" i="13"/>
  <c r="I27" i="13"/>
  <c r="J27" i="13"/>
  <c r="C27" i="13"/>
  <c r="D27" i="13"/>
  <c r="E27" i="13"/>
  <c r="B28" i="13"/>
  <c r="H28" i="13" s="1"/>
  <c r="H23" i="3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F28" i="13" l="1"/>
  <c r="G28" i="13"/>
  <c r="K28" i="13"/>
  <c r="I28" i="13"/>
  <c r="J28" i="13"/>
  <c r="C28" i="13"/>
  <c r="D28" i="13"/>
  <c r="E28" i="13"/>
  <c r="B29" i="13"/>
  <c r="H29" i="13" s="1"/>
  <c r="I41" i="6"/>
  <c r="G41" i="6"/>
  <c r="E41" i="6"/>
  <c r="J41" i="6"/>
  <c r="F42" i="6"/>
  <c r="H41" i="6"/>
  <c r="F25" i="3"/>
  <c r="D25" i="3" s="1"/>
  <c r="E26" i="3"/>
  <c r="G25" i="3"/>
  <c r="F29" i="13" l="1"/>
  <c r="G29" i="13"/>
  <c r="K29" i="13"/>
  <c r="I29" i="13"/>
  <c r="J29" i="13"/>
  <c r="C29" i="13"/>
  <c r="D29" i="13"/>
  <c r="E29" i="13"/>
  <c r="B30" i="13"/>
  <c r="H30" i="13" s="1"/>
  <c r="E27" i="3"/>
  <c r="F26" i="3"/>
  <c r="D26" i="3" s="1"/>
  <c r="G26" i="3"/>
  <c r="H25" i="3"/>
  <c r="I25" i="3" s="1"/>
  <c r="I42" i="6"/>
  <c r="G42" i="6"/>
  <c r="E42" i="6"/>
  <c r="F43" i="6"/>
  <c r="H42" i="6"/>
  <c r="J42" i="6"/>
  <c r="F30" i="13" l="1"/>
  <c r="G30" i="13"/>
  <c r="K30" i="13"/>
  <c r="I30" i="13"/>
  <c r="J30" i="13"/>
  <c r="C30" i="13"/>
  <c r="D30" i="13"/>
  <c r="E30" i="13"/>
  <c r="B31" i="13"/>
  <c r="H31" i="13" s="1"/>
  <c r="H26" i="3"/>
  <c r="I26" i="3" s="1"/>
  <c r="I43" i="6"/>
  <c r="G43" i="6"/>
  <c r="E43" i="6"/>
  <c r="J43" i="6"/>
  <c r="F44" i="6"/>
  <c r="H43" i="6"/>
  <c r="F27" i="3"/>
  <c r="D27" i="3" s="1"/>
  <c r="G27" i="3"/>
  <c r="E28" i="3"/>
  <c r="F31" i="13" l="1"/>
  <c r="G31" i="13"/>
  <c r="K31" i="13"/>
  <c r="I31" i="13"/>
  <c r="J31" i="13"/>
  <c r="C31" i="13"/>
  <c r="D31" i="13"/>
  <c r="E31" i="13"/>
  <c r="B32" i="13"/>
  <c r="H32" i="13" s="1"/>
  <c r="F28" i="3"/>
  <c r="D28" i="3" s="1"/>
  <c r="E29" i="3"/>
  <c r="H28" i="3"/>
  <c r="G28" i="3"/>
  <c r="H27" i="3"/>
  <c r="I27" i="3" s="1"/>
  <c r="I44" i="6"/>
  <c r="G44" i="6"/>
  <c r="E44" i="6"/>
  <c r="F45" i="6"/>
  <c r="H44" i="6"/>
  <c r="J44" i="6"/>
  <c r="F32" i="13" l="1"/>
  <c r="G32" i="13"/>
  <c r="K32" i="13"/>
  <c r="I32" i="13"/>
  <c r="J32" i="13"/>
  <c r="C32" i="13"/>
  <c r="D32" i="13"/>
  <c r="E32" i="13"/>
  <c r="B33" i="13"/>
  <c r="H33" i="13" s="1"/>
  <c r="F29" i="3"/>
  <c r="D29" i="3" s="1"/>
  <c r="E30" i="3"/>
  <c r="G29" i="3"/>
  <c r="I45" i="6"/>
  <c r="G45" i="6"/>
  <c r="E45" i="6"/>
  <c r="J45" i="6"/>
  <c r="F46" i="6"/>
  <c r="H45" i="6"/>
  <c r="I28" i="3"/>
  <c r="F33" i="13" l="1"/>
  <c r="G33" i="13"/>
  <c r="K33" i="13"/>
  <c r="I33" i="13"/>
  <c r="J33" i="13"/>
  <c r="C33" i="13"/>
  <c r="D33" i="13"/>
  <c r="E33" i="13"/>
  <c r="B34" i="13"/>
  <c r="H34" i="13" s="1"/>
  <c r="F30" i="3"/>
  <c r="D30" i="3" s="1"/>
  <c r="E31" i="3"/>
  <c r="G30" i="3"/>
  <c r="H29" i="3"/>
  <c r="I29" i="3" s="1"/>
  <c r="I46" i="6"/>
  <c r="G46" i="6"/>
  <c r="E46" i="6"/>
  <c r="F47" i="6"/>
  <c r="H46" i="6"/>
  <c r="J46" i="6"/>
  <c r="F34" i="13" l="1"/>
  <c r="G34" i="13"/>
  <c r="K34" i="13"/>
  <c r="I34" i="13"/>
  <c r="J34" i="13"/>
  <c r="C34" i="13"/>
  <c r="D34" i="13"/>
  <c r="E34" i="13"/>
  <c r="B35" i="13"/>
  <c r="H35" i="13" s="1"/>
  <c r="H30" i="3"/>
  <c r="I30" i="3" s="1"/>
  <c r="F31" i="3"/>
  <c r="D31" i="3" s="1"/>
  <c r="G31" i="3"/>
  <c r="E32" i="3"/>
  <c r="I47" i="6"/>
  <c r="G47" i="6"/>
  <c r="E47" i="6"/>
  <c r="J47" i="6"/>
  <c r="F48" i="6"/>
  <c r="H47" i="6"/>
  <c r="F35" i="13" l="1"/>
  <c r="G35" i="13"/>
  <c r="K35" i="13"/>
  <c r="I35" i="13"/>
  <c r="J35" i="13"/>
  <c r="C35" i="13"/>
  <c r="D35" i="13"/>
  <c r="E35" i="13"/>
  <c r="B36" i="13"/>
  <c r="H36" i="13" s="1"/>
  <c r="H31" i="3"/>
  <c r="I31" i="3" s="1"/>
  <c r="F32" i="3"/>
  <c r="D32" i="3" s="1"/>
  <c r="E33" i="3"/>
  <c r="G32" i="3"/>
  <c r="I48" i="6"/>
  <c r="G48" i="6"/>
  <c r="E48" i="6"/>
  <c r="F49" i="6"/>
  <c r="H48" i="6"/>
  <c r="J48" i="6"/>
  <c r="F36" i="13" l="1"/>
  <c r="G36" i="13"/>
  <c r="K36" i="13"/>
  <c r="I36" i="13"/>
  <c r="J36" i="13"/>
  <c r="C36" i="13"/>
  <c r="D36" i="13"/>
  <c r="E36" i="13"/>
  <c r="B37" i="13"/>
  <c r="H37" i="13" s="1"/>
  <c r="H32" i="3"/>
  <c r="I32" i="3" s="1"/>
  <c r="I49" i="6"/>
  <c r="G49" i="6"/>
  <c r="E49" i="6"/>
  <c r="J49" i="6"/>
  <c r="F50" i="6"/>
  <c r="H49" i="6"/>
  <c r="F33" i="3"/>
  <c r="D33" i="3" s="1"/>
  <c r="E34" i="3"/>
  <c r="G33" i="3"/>
  <c r="F37" i="13" l="1"/>
  <c r="G37" i="13"/>
  <c r="K37" i="13"/>
  <c r="I37" i="13"/>
  <c r="J37" i="13"/>
  <c r="C37" i="13"/>
  <c r="D37" i="13"/>
  <c r="E37" i="13"/>
  <c r="B38" i="13"/>
  <c r="H38" i="13" s="1"/>
  <c r="H33" i="3"/>
  <c r="I33" i="3" s="1"/>
  <c r="F34" i="3"/>
  <c r="D34" i="3" s="1"/>
  <c r="E35" i="3"/>
  <c r="G34" i="3"/>
  <c r="I50" i="6"/>
  <c r="G50" i="6"/>
  <c r="E50" i="6"/>
  <c r="F51" i="6"/>
  <c r="H50" i="6"/>
  <c r="J50" i="6"/>
  <c r="F38" i="13" l="1"/>
  <c r="G38" i="13"/>
  <c r="K38" i="13"/>
  <c r="I38" i="13"/>
  <c r="J38" i="13"/>
  <c r="C38" i="13"/>
  <c r="D38" i="13"/>
  <c r="E38" i="13"/>
  <c r="B39" i="13"/>
  <c r="H39" i="13" s="1"/>
  <c r="H34" i="3"/>
  <c r="I34" i="3" s="1"/>
  <c r="I51" i="6"/>
  <c r="G51" i="6"/>
  <c r="E51" i="6"/>
  <c r="J51" i="6"/>
  <c r="F52" i="6"/>
  <c r="H51" i="6"/>
  <c r="F35" i="3"/>
  <c r="D35" i="3" s="1"/>
  <c r="G35" i="3"/>
  <c r="E36" i="3"/>
  <c r="F39" i="13" l="1"/>
  <c r="G39" i="13"/>
  <c r="K39" i="13"/>
  <c r="I39" i="13"/>
  <c r="J39" i="13"/>
  <c r="C39" i="13"/>
  <c r="D39" i="13"/>
  <c r="E39" i="13"/>
  <c r="B40" i="13"/>
  <c r="H40" i="13" s="1"/>
  <c r="H35" i="3"/>
  <c r="I35" i="3" s="1"/>
  <c r="F36" i="3"/>
  <c r="D36" i="3" s="1"/>
  <c r="E37" i="3"/>
  <c r="G36" i="3"/>
  <c r="I52" i="6"/>
  <c r="G52" i="6"/>
  <c r="E52" i="6"/>
  <c r="F53" i="6"/>
  <c r="H52" i="6"/>
  <c r="J52" i="6"/>
  <c r="F40" i="13" l="1"/>
  <c r="G40" i="13"/>
  <c r="K40" i="13"/>
  <c r="I40" i="13"/>
  <c r="J40" i="13"/>
  <c r="C40" i="13"/>
  <c r="D40" i="13"/>
  <c r="E40" i="13"/>
  <c r="B41" i="13"/>
  <c r="H41" i="13" s="1"/>
  <c r="F37" i="3"/>
  <c r="D37" i="3" s="1"/>
  <c r="E38" i="3"/>
  <c r="G37" i="3"/>
  <c r="I53" i="6"/>
  <c r="G53" i="6"/>
  <c r="E53" i="6"/>
  <c r="J53" i="6"/>
  <c r="F54" i="6"/>
  <c r="H53" i="6"/>
  <c r="H36" i="3"/>
  <c r="I36" i="3" s="1"/>
  <c r="F41" i="13" l="1"/>
  <c r="G41" i="13"/>
  <c r="K41" i="13"/>
  <c r="I41" i="13"/>
  <c r="J41" i="13"/>
  <c r="C41" i="13"/>
  <c r="D41" i="13"/>
  <c r="E41" i="13"/>
  <c r="B42" i="13"/>
  <c r="H42" i="13" s="1"/>
  <c r="I54" i="6"/>
  <c r="G54" i="6"/>
  <c r="E54" i="6"/>
  <c r="F55" i="6"/>
  <c r="H54" i="6"/>
  <c r="J54" i="6"/>
  <c r="F38" i="3"/>
  <c r="D38" i="3" s="1"/>
  <c r="E39" i="3"/>
  <c r="G38" i="3"/>
  <c r="H37" i="3"/>
  <c r="I37" i="3" s="1"/>
  <c r="F42" i="13" l="1"/>
  <c r="G42" i="13"/>
  <c r="K42" i="13"/>
  <c r="I42" i="13"/>
  <c r="J42" i="13"/>
  <c r="C42" i="13"/>
  <c r="D42" i="13"/>
  <c r="E42" i="13"/>
  <c r="B43" i="13"/>
  <c r="H43" i="13" s="1"/>
  <c r="F39" i="3"/>
  <c r="D39" i="3" s="1"/>
  <c r="G39" i="3"/>
  <c r="E40" i="3"/>
  <c r="H38" i="3"/>
  <c r="I38" i="3" s="1"/>
  <c r="I55" i="6"/>
  <c r="G55" i="6"/>
  <c r="E55" i="6"/>
  <c r="J55" i="6"/>
  <c r="F56" i="6"/>
  <c r="H55" i="6"/>
  <c r="F43" i="13" l="1"/>
  <c r="G43" i="13"/>
  <c r="K43" i="13"/>
  <c r="I43" i="13"/>
  <c r="J43" i="13"/>
  <c r="C43" i="13"/>
  <c r="D43" i="13"/>
  <c r="E43" i="13"/>
  <c r="B44" i="13"/>
  <c r="H44" i="13" s="1"/>
  <c r="I56" i="6"/>
  <c r="G56" i="6"/>
  <c r="E56" i="6"/>
  <c r="F57" i="6"/>
  <c r="H56" i="6"/>
  <c r="J56" i="6"/>
  <c r="F40" i="3"/>
  <c r="D40" i="3" s="1"/>
  <c r="E41" i="3"/>
  <c r="G40" i="3"/>
  <c r="H39" i="3"/>
  <c r="I39" i="3" s="1"/>
  <c r="F44" i="13" l="1"/>
  <c r="G44" i="13"/>
  <c r="K44" i="13"/>
  <c r="I44" i="13"/>
  <c r="J44" i="13"/>
  <c r="C44" i="13"/>
  <c r="D44" i="13"/>
  <c r="E44" i="13"/>
  <c r="B45" i="13"/>
  <c r="H45" i="13" s="1"/>
  <c r="H40" i="3"/>
  <c r="I40" i="3" s="1"/>
  <c r="I57" i="6"/>
  <c r="G57" i="6"/>
  <c r="E57" i="6"/>
  <c r="J57" i="6"/>
  <c r="F58" i="6"/>
  <c r="H57" i="6"/>
  <c r="F41" i="3"/>
  <c r="D41" i="3" s="1"/>
  <c r="E42" i="3"/>
  <c r="G41" i="3"/>
  <c r="F45" i="13" l="1"/>
  <c r="G45" i="13"/>
  <c r="K45" i="13"/>
  <c r="I45" i="13"/>
  <c r="J45" i="13"/>
  <c r="C45" i="13"/>
  <c r="D45" i="13"/>
  <c r="E45" i="13"/>
  <c r="B46" i="13"/>
  <c r="H46" i="13" s="1"/>
  <c r="H41" i="3"/>
  <c r="I41" i="3" s="1"/>
  <c r="E43" i="3"/>
  <c r="F42" i="3"/>
  <c r="D42" i="3" s="1"/>
  <c r="G42" i="3"/>
  <c r="I58" i="6"/>
  <c r="G58" i="6"/>
  <c r="E58" i="6"/>
  <c r="F59" i="6"/>
  <c r="H58" i="6"/>
  <c r="J58" i="6"/>
  <c r="F46" i="13" l="1"/>
  <c r="G46" i="13"/>
  <c r="K46" i="13"/>
  <c r="I46" i="13"/>
  <c r="J46" i="13"/>
  <c r="C46" i="13"/>
  <c r="D46" i="13"/>
  <c r="E46" i="13"/>
  <c r="B47" i="13"/>
  <c r="H47" i="13" s="1"/>
  <c r="F43" i="3"/>
  <c r="D43" i="3" s="1"/>
  <c r="G43" i="3"/>
  <c r="E44" i="3"/>
  <c r="I59" i="6"/>
  <c r="G59" i="6"/>
  <c r="E59" i="6"/>
  <c r="J59" i="6"/>
  <c r="F60" i="6"/>
  <c r="H59" i="6"/>
  <c r="H42" i="3"/>
  <c r="I42" i="3" s="1"/>
  <c r="F47" i="13" l="1"/>
  <c r="G47" i="13"/>
  <c r="K47" i="13"/>
  <c r="I47" i="13"/>
  <c r="J47" i="13"/>
  <c r="C47" i="13"/>
  <c r="D47" i="13"/>
  <c r="E47" i="13"/>
  <c r="B48" i="13"/>
  <c r="H48" i="13" s="1"/>
  <c r="I60" i="6"/>
  <c r="G60" i="6"/>
  <c r="E60" i="6"/>
  <c r="F61" i="6"/>
  <c r="H60" i="6"/>
  <c r="J60" i="6"/>
  <c r="F44" i="3"/>
  <c r="D44" i="3" s="1"/>
  <c r="E45" i="3"/>
  <c r="G44" i="3"/>
  <c r="H43" i="3"/>
  <c r="I43" i="3" s="1"/>
  <c r="F48" i="13" l="1"/>
  <c r="G48" i="13"/>
  <c r="K48" i="13"/>
  <c r="I48" i="13"/>
  <c r="J48" i="13"/>
  <c r="C48" i="13"/>
  <c r="D48" i="13"/>
  <c r="E48" i="13"/>
  <c r="B49" i="13"/>
  <c r="H49" i="13" s="1"/>
  <c r="H44" i="3"/>
  <c r="I44" i="3" s="1"/>
  <c r="I61" i="6"/>
  <c r="G61" i="6"/>
  <c r="E61" i="6"/>
  <c r="J61" i="6"/>
  <c r="F62" i="6"/>
  <c r="H61" i="6"/>
  <c r="F45" i="3"/>
  <c r="D45" i="3" s="1"/>
  <c r="E46" i="3"/>
  <c r="G45" i="3"/>
  <c r="F49" i="13" l="1"/>
  <c r="G49" i="13"/>
  <c r="K49" i="13"/>
  <c r="I49" i="13"/>
  <c r="J49" i="13"/>
  <c r="C49" i="13"/>
  <c r="D49" i="13"/>
  <c r="E49" i="13"/>
  <c r="B50" i="13"/>
  <c r="H50" i="13" s="1"/>
  <c r="H45" i="3"/>
  <c r="I45" i="3" s="1"/>
  <c r="F46" i="3"/>
  <c r="D46" i="3" s="1"/>
  <c r="E47" i="3"/>
  <c r="G46" i="3"/>
  <c r="I62" i="6"/>
  <c r="G62" i="6"/>
  <c r="E62" i="6"/>
  <c r="F63" i="6"/>
  <c r="H62" i="6"/>
  <c r="J62" i="6"/>
  <c r="F50" i="13" l="1"/>
  <c r="G50" i="13"/>
  <c r="K50" i="13"/>
  <c r="I50" i="13"/>
  <c r="J50" i="13"/>
  <c r="C50" i="13"/>
  <c r="D50" i="13"/>
  <c r="E50" i="13"/>
  <c r="B51" i="13"/>
  <c r="H51" i="13" s="1"/>
  <c r="F47" i="3"/>
  <c r="D47" i="3" s="1"/>
  <c r="G47" i="3"/>
  <c r="E48" i="3"/>
  <c r="I63" i="6"/>
  <c r="G63" i="6"/>
  <c r="E63" i="6"/>
  <c r="J63" i="6"/>
  <c r="F64" i="6"/>
  <c r="H63" i="6"/>
  <c r="H46" i="3"/>
  <c r="I46" i="3" s="1"/>
  <c r="F51" i="13" l="1"/>
  <c r="G51" i="13"/>
  <c r="K51" i="13"/>
  <c r="I51" i="13"/>
  <c r="J51" i="13"/>
  <c r="C51" i="13"/>
  <c r="D51" i="13"/>
  <c r="E51" i="13"/>
  <c r="B52" i="13"/>
  <c r="H52" i="13" s="1"/>
  <c r="I64" i="6"/>
  <c r="G64" i="6"/>
  <c r="E64" i="6"/>
  <c r="F65" i="6"/>
  <c r="H64" i="6"/>
  <c r="J64" i="6"/>
  <c r="F48" i="3"/>
  <c r="D48" i="3" s="1"/>
  <c r="E49" i="3"/>
  <c r="G48" i="3"/>
  <c r="H47" i="3"/>
  <c r="I47" i="3" s="1"/>
  <c r="F52" i="13" l="1"/>
  <c r="G52" i="13"/>
  <c r="K52" i="13"/>
  <c r="I52" i="13"/>
  <c r="J52" i="13"/>
  <c r="C52" i="13"/>
  <c r="D52" i="13"/>
  <c r="E52" i="13"/>
  <c r="B53" i="13"/>
  <c r="H53" i="13" s="1"/>
  <c r="H48" i="3"/>
  <c r="I48" i="3" s="1"/>
  <c r="I65" i="6"/>
  <c r="G65" i="6"/>
  <c r="E65" i="6"/>
  <c r="J65" i="6"/>
  <c r="F66" i="6"/>
  <c r="H65" i="6"/>
  <c r="F49" i="3"/>
  <c r="D49" i="3" s="1"/>
  <c r="E50" i="3"/>
  <c r="G49" i="3"/>
  <c r="F53" i="13" l="1"/>
  <c r="G53" i="13"/>
  <c r="K53" i="13"/>
  <c r="I53" i="13"/>
  <c r="J53" i="13"/>
  <c r="C53" i="13"/>
  <c r="D53" i="13"/>
  <c r="E53" i="13"/>
  <c r="B54" i="13"/>
  <c r="H54" i="13" s="1"/>
  <c r="F50" i="3"/>
  <c r="D50" i="3" s="1"/>
  <c r="E51" i="3"/>
  <c r="G50" i="3"/>
  <c r="I66" i="6"/>
  <c r="G66" i="6"/>
  <c r="E66" i="6"/>
  <c r="F67" i="6"/>
  <c r="H66" i="6"/>
  <c r="J66" i="6"/>
  <c r="H49" i="3"/>
  <c r="I49" i="3" s="1"/>
  <c r="F54" i="13" l="1"/>
  <c r="G54" i="13"/>
  <c r="K54" i="13"/>
  <c r="I54" i="13"/>
  <c r="J54" i="13"/>
  <c r="C54" i="13"/>
  <c r="D54" i="13"/>
  <c r="E54" i="13"/>
  <c r="B55" i="13"/>
  <c r="H55" i="13" s="1"/>
  <c r="F51" i="3"/>
  <c r="D51" i="3" s="1"/>
  <c r="G51" i="3"/>
  <c r="E52" i="3"/>
  <c r="I67" i="6"/>
  <c r="G67" i="6"/>
  <c r="E67" i="6"/>
  <c r="J67" i="6"/>
  <c r="F68" i="6"/>
  <c r="H67" i="6"/>
  <c r="H50" i="3"/>
  <c r="I50" i="3" s="1"/>
  <c r="F55" i="13" l="1"/>
  <c r="G55" i="13"/>
  <c r="K55" i="13"/>
  <c r="I55" i="13"/>
  <c r="J55" i="13"/>
  <c r="C55" i="13"/>
  <c r="D55" i="13"/>
  <c r="E55" i="13"/>
  <c r="B56" i="13"/>
  <c r="H56" i="13" s="1"/>
  <c r="I68" i="6"/>
  <c r="G68" i="6"/>
  <c r="E68" i="6"/>
  <c r="F69" i="6"/>
  <c r="H68" i="6"/>
  <c r="J68" i="6"/>
  <c r="F52" i="3"/>
  <c r="D52" i="3" s="1"/>
  <c r="E53" i="3"/>
  <c r="G52" i="3"/>
  <c r="H51" i="3"/>
  <c r="I51" i="3" s="1"/>
  <c r="F56" i="13" l="1"/>
  <c r="G56" i="13"/>
  <c r="K56" i="13"/>
  <c r="I56" i="13"/>
  <c r="J56" i="13"/>
  <c r="C56" i="13"/>
  <c r="D56" i="13"/>
  <c r="E56" i="13"/>
  <c r="B57" i="13"/>
  <c r="H57" i="13" s="1"/>
  <c r="F53" i="3"/>
  <c r="D53" i="3" s="1"/>
  <c r="E54" i="3"/>
  <c r="G53" i="3"/>
  <c r="H52" i="3"/>
  <c r="I52" i="3" s="1"/>
  <c r="I69" i="6"/>
  <c r="G69" i="6"/>
  <c r="E69" i="6"/>
  <c r="J69" i="6"/>
  <c r="F70" i="6"/>
  <c r="H69" i="6"/>
  <c r="F57" i="13" l="1"/>
  <c r="G57" i="13"/>
  <c r="K57" i="13"/>
  <c r="I57" i="13"/>
  <c r="J57" i="13"/>
  <c r="C57" i="13"/>
  <c r="D57" i="13"/>
  <c r="E57" i="13"/>
  <c r="B58" i="13"/>
  <c r="H58" i="13" s="1"/>
  <c r="F54" i="3"/>
  <c r="D54" i="3" s="1"/>
  <c r="E55" i="3"/>
  <c r="G54" i="3"/>
  <c r="I70" i="6"/>
  <c r="G70" i="6"/>
  <c r="E70" i="6"/>
  <c r="F71" i="6"/>
  <c r="H70" i="6"/>
  <c r="J70" i="6"/>
  <c r="H53" i="3"/>
  <c r="I53" i="3" s="1"/>
  <c r="F58" i="13" l="1"/>
  <c r="G58" i="13"/>
  <c r="K58" i="13"/>
  <c r="I58" i="13"/>
  <c r="J58" i="13"/>
  <c r="C58" i="13"/>
  <c r="D58" i="13"/>
  <c r="E58" i="13"/>
  <c r="B59" i="13"/>
  <c r="H59" i="13" s="1"/>
  <c r="F55" i="3"/>
  <c r="D55" i="3" s="1"/>
  <c r="G55" i="3"/>
  <c r="E56" i="3"/>
  <c r="I71" i="6"/>
  <c r="G71" i="6"/>
  <c r="E71" i="6"/>
  <c r="J71" i="6"/>
  <c r="F72" i="6"/>
  <c r="H71" i="6"/>
  <c r="H54" i="3"/>
  <c r="I54" i="3" s="1"/>
  <c r="F59" i="13" l="1"/>
  <c r="G59" i="13"/>
  <c r="K59" i="13"/>
  <c r="I59" i="13"/>
  <c r="J59" i="13"/>
  <c r="C59" i="13"/>
  <c r="D59" i="13"/>
  <c r="E59" i="13"/>
  <c r="B60" i="13"/>
  <c r="H60" i="13" s="1"/>
  <c r="I72" i="6"/>
  <c r="G72" i="6"/>
  <c r="E72" i="6"/>
  <c r="F73" i="6"/>
  <c r="H72" i="6"/>
  <c r="J72" i="6"/>
  <c r="F56" i="3"/>
  <c r="D56" i="3" s="1"/>
  <c r="E57" i="3"/>
  <c r="G56" i="3"/>
  <c r="H55" i="3"/>
  <c r="I55" i="3" s="1"/>
  <c r="F60" i="13" l="1"/>
  <c r="G60" i="13"/>
  <c r="K60" i="13"/>
  <c r="I60" i="13"/>
  <c r="J60" i="13"/>
  <c r="C60" i="13"/>
  <c r="D60" i="13"/>
  <c r="E60" i="13"/>
  <c r="B61" i="13"/>
  <c r="H61" i="13" s="1"/>
  <c r="H56" i="3"/>
  <c r="I56" i="3" s="1"/>
  <c r="I73" i="6"/>
  <c r="G73" i="6"/>
  <c r="E73" i="6"/>
  <c r="J73" i="6"/>
  <c r="F74" i="6"/>
  <c r="H73" i="6"/>
  <c r="F57" i="3"/>
  <c r="D57" i="3" s="1"/>
  <c r="E58" i="3"/>
  <c r="G57" i="3"/>
  <c r="F61" i="13" l="1"/>
  <c r="G61" i="13"/>
  <c r="K61" i="13"/>
  <c r="I61" i="13"/>
  <c r="J61" i="13"/>
  <c r="C61" i="13"/>
  <c r="D61" i="13"/>
  <c r="E61" i="13"/>
  <c r="B62" i="13"/>
  <c r="H62" i="13" s="1"/>
  <c r="H57" i="3"/>
  <c r="I57" i="3" s="1"/>
  <c r="E59" i="3"/>
  <c r="F58" i="3"/>
  <c r="D58" i="3" s="1"/>
  <c r="G58" i="3"/>
  <c r="I74" i="6"/>
  <c r="G74" i="6"/>
  <c r="E74" i="6"/>
  <c r="F75" i="6"/>
  <c r="H74" i="6"/>
  <c r="J74" i="6"/>
  <c r="F62" i="13" l="1"/>
  <c r="G62" i="13"/>
  <c r="K62" i="13"/>
  <c r="I62" i="13"/>
  <c r="J62" i="13"/>
  <c r="C62" i="13"/>
  <c r="D62" i="13"/>
  <c r="E62" i="13"/>
  <c r="B63" i="13"/>
  <c r="H63" i="13" s="1"/>
  <c r="I75" i="6"/>
  <c r="G75" i="6"/>
  <c r="E75" i="6"/>
  <c r="J75" i="6"/>
  <c r="F76" i="6"/>
  <c r="H75" i="6"/>
  <c r="F59" i="3"/>
  <c r="D59" i="3" s="1"/>
  <c r="G59" i="3"/>
  <c r="E60" i="3"/>
  <c r="H58" i="3"/>
  <c r="I58" i="3" s="1"/>
  <c r="F63" i="13" l="1"/>
  <c r="G63" i="13"/>
  <c r="K63" i="13"/>
  <c r="I63" i="13"/>
  <c r="J63" i="13"/>
  <c r="C63" i="13"/>
  <c r="D63" i="13"/>
  <c r="E63" i="13"/>
  <c r="B64" i="13"/>
  <c r="H64" i="13" s="1"/>
  <c r="H59" i="3"/>
  <c r="F60" i="3"/>
  <c r="D60" i="3" s="1"/>
  <c r="E61" i="3"/>
  <c r="G60" i="3"/>
  <c r="I59" i="3"/>
  <c r="I76" i="6"/>
  <c r="G76" i="6"/>
  <c r="E76" i="6"/>
  <c r="F77" i="6"/>
  <c r="H76" i="6"/>
  <c r="J76" i="6"/>
  <c r="F64" i="13" l="1"/>
  <c r="G64" i="13"/>
  <c r="K64" i="13"/>
  <c r="I64" i="13"/>
  <c r="J64" i="13"/>
  <c r="C64" i="13"/>
  <c r="D64" i="13"/>
  <c r="E64" i="13"/>
  <c r="B65" i="13"/>
  <c r="H65" i="13" s="1"/>
  <c r="H60" i="3"/>
  <c r="I60" i="3" s="1"/>
  <c r="I77" i="6"/>
  <c r="G77" i="6"/>
  <c r="E77" i="6"/>
  <c r="J77" i="6"/>
  <c r="F78" i="6"/>
  <c r="H77" i="6"/>
  <c r="F61" i="3"/>
  <c r="D61" i="3" s="1"/>
  <c r="E62" i="3"/>
  <c r="G61" i="3"/>
  <c r="F65" i="13" l="1"/>
  <c r="G65" i="13"/>
  <c r="K65" i="13"/>
  <c r="I65" i="13"/>
  <c r="J65" i="13"/>
  <c r="C65" i="13"/>
  <c r="D65" i="13"/>
  <c r="E65" i="13"/>
  <c r="B66" i="13"/>
  <c r="H66" i="13" s="1"/>
  <c r="H61" i="3"/>
  <c r="I61" i="3" s="1"/>
  <c r="F62" i="3"/>
  <c r="D62" i="3" s="1"/>
  <c r="E63" i="3"/>
  <c r="G62" i="3"/>
  <c r="I78" i="6"/>
  <c r="G78" i="6"/>
  <c r="E78" i="6"/>
  <c r="F79" i="6"/>
  <c r="H78" i="6"/>
  <c r="J78" i="6"/>
  <c r="F66" i="13" l="1"/>
  <c r="G66" i="13"/>
  <c r="K66" i="13"/>
  <c r="I66" i="13"/>
  <c r="J66" i="13"/>
  <c r="C66" i="13"/>
  <c r="D66" i="13"/>
  <c r="E66" i="13"/>
  <c r="B67" i="13"/>
  <c r="H67" i="13" s="1"/>
  <c r="H62" i="3"/>
  <c r="I62" i="3" s="1"/>
  <c r="I79" i="6"/>
  <c r="G79" i="6"/>
  <c r="E79" i="6"/>
  <c r="J79" i="6"/>
  <c r="F80" i="6"/>
  <c r="H79" i="6"/>
  <c r="F63" i="3"/>
  <c r="D63" i="3" s="1"/>
  <c r="G63" i="3"/>
  <c r="E64" i="3"/>
  <c r="F67" i="13" l="1"/>
  <c r="G67" i="13"/>
  <c r="K67" i="13"/>
  <c r="I67" i="13"/>
  <c r="J67" i="13"/>
  <c r="C67" i="13"/>
  <c r="D67" i="13"/>
  <c r="E67" i="13"/>
  <c r="B68" i="13"/>
  <c r="H68" i="13" s="1"/>
  <c r="H63" i="3"/>
  <c r="I63" i="3" s="1"/>
  <c r="F64" i="3"/>
  <c r="D64" i="3" s="1"/>
  <c r="E65" i="3"/>
  <c r="G64" i="3"/>
  <c r="I80" i="6"/>
  <c r="G80" i="6"/>
  <c r="E80" i="6"/>
  <c r="F81" i="6"/>
  <c r="H80" i="6"/>
  <c r="J80" i="6"/>
  <c r="F68" i="13" l="1"/>
  <c r="G68" i="13"/>
  <c r="K68" i="13"/>
  <c r="I68" i="13"/>
  <c r="J68" i="13"/>
  <c r="C68" i="13"/>
  <c r="D68" i="13"/>
  <c r="E68" i="13"/>
  <c r="B69" i="13"/>
  <c r="H69" i="13" s="1"/>
  <c r="H64" i="3"/>
  <c r="I64" i="3" s="1"/>
  <c r="I81" i="6"/>
  <c r="G81" i="6"/>
  <c r="E81" i="6"/>
  <c r="J81" i="6"/>
  <c r="F82" i="6"/>
  <c r="H81" i="6"/>
  <c r="F65" i="3"/>
  <c r="D65" i="3" s="1"/>
  <c r="E66" i="3"/>
  <c r="G65" i="3"/>
  <c r="F69" i="13" l="1"/>
  <c r="G69" i="13"/>
  <c r="K69" i="13"/>
  <c r="I69" i="13"/>
  <c r="J69" i="13"/>
  <c r="C69" i="13"/>
  <c r="D69" i="13"/>
  <c r="E69" i="13"/>
  <c r="B70" i="13"/>
  <c r="H70" i="13" s="1"/>
  <c r="H65" i="3"/>
  <c r="I65" i="3" s="1"/>
  <c r="F66" i="3"/>
  <c r="D66" i="3" s="1"/>
  <c r="E67" i="3"/>
  <c r="G66" i="3"/>
  <c r="I82" i="6"/>
  <c r="G82" i="6"/>
  <c r="E82" i="6"/>
  <c r="F83" i="6"/>
  <c r="H82" i="6"/>
  <c r="J82" i="6"/>
  <c r="F70" i="13" l="1"/>
  <c r="G70" i="13"/>
  <c r="K70" i="13"/>
  <c r="I70" i="13"/>
  <c r="J70" i="13"/>
  <c r="C70" i="13"/>
  <c r="D70" i="13"/>
  <c r="E70" i="13"/>
  <c r="B71" i="13"/>
  <c r="H71" i="13" s="1"/>
  <c r="H66" i="3"/>
  <c r="I66" i="3" s="1"/>
  <c r="I83" i="6"/>
  <c r="G83" i="6"/>
  <c r="E83" i="6"/>
  <c r="J83" i="6"/>
  <c r="F84" i="6"/>
  <c r="H83" i="6"/>
  <c r="F67" i="3"/>
  <c r="D67" i="3" s="1"/>
  <c r="G67" i="3"/>
  <c r="E68" i="3"/>
  <c r="F71" i="13" l="1"/>
  <c r="G71" i="13"/>
  <c r="K71" i="13"/>
  <c r="I71" i="13"/>
  <c r="J71" i="13"/>
  <c r="C71" i="13"/>
  <c r="D71" i="13"/>
  <c r="E71" i="13"/>
  <c r="B72" i="13"/>
  <c r="H72" i="13" s="1"/>
  <c r="H67" i="3"/>
  <c r="I67" i="3" s="1"/>
  <c r="F68" i="3"/>
  <c r="D68" i="3" s="1"/>
  <c r="E69" i="3"/>
  <c r="G68" i="3"/>
  <c r="I84" i="6"/>
  <c r="G84" i="6"/>
  <c r="E84" i="6"/>
  <c r="F85" i="6"/>
  <c r="H84" i="6"/>
  <c r="J84" i="6"/>
  <c r="F72" i="13" l="1"/>
  <c r="G72" i="13"/>
  <c r="K72" i="13"/>
  <c r="I72" i="13"/>
  <c r="J72" i="13"/>
  <c r="C72" i="13"/>
  <c r="D72" i="13"/>
  <c r="E72" i="13"/>
  <c r="B73" i="13"/>
  <c r="H73" i="13" s="1"/>
  <c r="H68" i="3"/>
  <c r="I68" i="3" s="1"/>
  <c r="I85" i="6"/>
  <c r="G85" i="6"/>
  <c r="E85" i="6"/>
  <c r="J85" i="6"/>
  <c r="F86" i="6"/>
  <c r="H85" i="6"/>
  <c r="F69" i="3"/>
  <c r="D69" i="3" s="1"/>
  <c r="G69" i="3"/>
  <c r="E70" i="3"/>
  <c r="F73" i="13" l="1"/>
  <c r="G73" i="13"/>
  <c r="K73" i="13"/>
  <c r="I73" i="13"/>
  <c r="J73" i="13"/>
  <c r="C73" i="13"/>
  <c r="D73" i="13"/>
  <c r="E73" i="13"/>
  <c r="B74" i="13"/>
  <c r="H74" i="13" s="1"/>
  <c r="H69" i="3"/>
  <c r="I69" i="3" s="1"/>
  <c r="F70" i="3"/>
  <c r="D70" i="3" s="1"/>
  <c r="E71" i="3"/>
  <c r="G70" i="3"/>
  <c r="I86" i="6"/>
  <c r="G86" i="6"/>
  <c r="E86" i="6"/>
  <c r="F87" i="6"/>
  <c r="H86" i="6"/>
  <c r="J86" i="6"/>
  <c r="F74" i="13" l="1"/>
  <c r="G74" i="13"/>
  <c r="K74" i="13"/>
  <c r="I74" i="13"/>
  <c r="J74" i="13"/>
  <c r="C74" i="13"/>
  <c r="D74" i="13"/>
  <c r="E74" i="13"/>
  <c r="B75" i="13"/>
  <c r="H75" i="13" s="1"/>
  <c r="H70" i="3"/>
  <c r="I70" i="3" s="1"/>
  <c r="I87" i="6"/>
  <c r="G87" i="6"/>
  <c r="E87" i="6"/>
  <c r="J87" i="6"/>
  <c r="F88" i="6"/>
  <c r="H87" i="6"/>
  <c r="F71" i="3"/>
  <c r="D71" i="3" s="1"/>
  <c r="G71" i="3"/>
  <c r="E72" i="3"/>
  <c r="F75" i="13" l="1"/>
  <c r="G75" i="13"/>
  <c r="K75" i="13"/>
  <c r="I75" i="13"/>
  <c r="J75" i="13"/>
  <c r="C75" i="13"/>
  <c r="D75" i="13"/>
  <c r="E75" i="13"/>
  <c r="B76" i="13"/>
  <c r="H76" i="13" s="1"/>
  <c r="H71" i="3"/>
  <c r="I71" i="3" s="1"/>
  <c r="F72" i="3"/>
  <c r="D72" i="3" s="1"/>
  <c r="E73" i="3"/>
  <c r="G72" i="3"/>
  <c r="I88" i="6"/>
  <c r="G88" i="6"/>
  <c r="E88" i="6"/>
  <c r="F89" i="6"/>
  <c r="H88" i="6"/>
  <c r="J88" i="6"/>
  <c r="F76" i="13" l="1"/>
  <c r="G76" i="13"/>
  <c r="K76" i="13"/>
  <c r="I76" i="13"/>
  <c r="J76" i="13"/>
  <c r="C76" i="13"/>
  <c r="D76" i="13"/>
  <c r="E76" i="13"/>
  <c r="B77" i="13"/>
  <c r="H77" i="13" s="1"/>
  <c r="H72" i="3"/>
  <c r="I72" i="3" s="1"/>
  <c r="I89" i="6"/>
  <c r="G89" i="6"/>
  <c r="E89" i="6"/>
  <c r="J89" i="6"/>
  <c r="F90" i="6"/>
  <c r="H89" i="6"/>
  <c r="F73" i="3"/>
  <c r="D73" i="3" s="1"/>
  <c r="G73" i="3"/>
  <c r="E74" i="3"/>
  <c r="F77" i="13" l="1"/>
  <c r="G77" i="13"/>
  <c r="K77" i="13"/>
  <c r="I77" i="13"/>
  <c r="J77" i="13"/>
  <c r="C77" i="13"/>
  <c r="D77" i="13"/>
  <c r="E77" i="13"/>
  <c r="B78" i="13"/>
  <c r="H78" i="13" s="1"/>
  <c r="H73" i="3"/>
  <c r="I73" i="3" s="1"/>
  <c r="F74" i="3"/>
  <c r="D74" i="3" s="1"/>
  <c r="E75" i="3"/>
  <c r="G74" i="3"/>
  <c r="I90" i="6"/>
  <c r="G90" i="6"/>
  <c r="E90" i="6"/>
  <c r="F91" i="6"/>
  <c r="H90" i="6"/>
  <c r="J90" i="6"/>
  <c r="F78" i="13" l="1"/>
  <c r="G78" i="13"/>
  <c r="K78" i="13"/>
  <c r="I78" i="13"/>
  <c r="J78" i="13"/>
  <c r="C78" i="13"/>
  <c r="D78" i="13"/>
  <c r="E78" i="13"/>
  <c r="B79" i="13"/>
  <c r="H79" i="13" s="1"/>
  <c r="I91" i="6"/>
  <c r="G91" i="6"/>
  <c r="E91" i="6"/>
  <c r="J91" i="6"/>
  <c r="F92" i="6"/>
  <c r="H91" i="6"/>
  <c r="F75" i="3"/>
  <c r="D75" i="3" s="1"/>
  <c r="G75" i="3"/>
  <c r="E76" i="3"/>
  <c r="H74" i="3"/>
  <c r="I74" i="3" s="1"/>
  <c r="F79" i="13" l="1"/>
  <c r="G79" i="13"/>
  <c r="K79" i="13"/>
  <c r="I79" i="13"/>
  <c r="J79" i="13"/>
  <c r="C79" i="13"/>
  <c r="D79" i="13"/>
  <c r="E79" i="13"/>
  <c r="B80" i="13"/>
  <c r="H80" i="13" s="1"/>
  <c r="H75" i="3"/>
  <c r="I75" i="3" s="1"/>
  <c r="F76" i="3"/>
  <c r="D76" i="3" s="1"/>
  <c r="E77" i="3"/>
  <c r="G76" i="3"/>
  <c r="I92" i="6"/>
  <c r="G92" i="6"/>
  <c r="E92" i="6"/>
  <c r="F93" i="6"/>
  <c r="J92" i="6"/>
  <c r="H92" i="6"/>
  <c r="F80" i="13" l="1"/>
  <c r="G80" i="13"/>
  <c r="K80" i="13"/>
  <c r="I80" i="13"/>
  <c r="J80" i="13"/>
  <c r="C80" i="13"/>
  <c r="D80" i="13"/>
  <c r="E80" i="13"/>
  <c r="B81" i="13"/>
  <c r="H81" i="13" s="1"/>
  <c r="H76" i="3"/>
  <c r="I76" i="3" s="1"/>
  <c r="H93" i="6"/>
  <c r="I93" i="6"/>
  <c r="G93" i="6"/>
  <c r="E93" i="6"/>
  <c r="F94" i="6"/>
  <c r="J93" i="6"/>
  <c r="F77" i="3"/>
  <c r="D77" i="3" s="1"/>
  <c r="G77" i="3"/>
  <c r="E78" i="3"/>
  <c r="F81" i="13" l="1"/>
  <c r="G81" i="13"/>
  <c r="K81" i="13"/>
  <c r="I81" i="13"/>
  <c r="J81" i="13"/>
  <c r="C81" i="13"/>
  <c r="D81" i="13"/>
  <c r="E81" i="13"/>
  <c r="B82" i="13"/>
  <c r="H82" i="13" s="1"/>
  <c r="H77" i="3"/>
  <c r="I77" i="3" s="1"/>
  <c r="F78" i="3"/>
  <c r="D78" i="3" s="1"/>
  <c r="E79" i="3"/>
  <c r="G78" i="3"/>
  <c r="J94" i="6"/>
  <c r="I94" i="6"/>
  <c r="G94" i="6"/>
  <c r="E94" i="6"/>
  <c r="F95" i="6"/>
  <c r="H94" i="6"/>
  <c r="F82" i="13" l="1"/>
  <c r="G82" i="13"/>
  <c r="K82" i="13"/>
  <c r="I82" i="13"/>
  <c r="J82" i="13"/>
  <c r="C82" i="13"/>
  <c r="D82" i="13"/>
  <c r="E82" i="13"/>
  <c r="B83" i="13"/>
  <c r="H83" i="13" s="1"/>
  <c r="H78" i="3"/>
  <c r="I78" i="3" s="1"/>
  <c r="J95" i="6"/>
  <c r="I95" i="6"/>
  <c r="G95" i="6"/>
  <c r="E95" i="6"/>
  <c r="F96" i="6"/>
  <c r="H95" i="6"/>
  <c r="F79" i="3"/>
  <c r="D79" i="3" s="1"/>
  <c r="G79" i="3"/>
  <c r="E80" i="3"/>
  <c r="F83" i="13" l="1"/>
  <c r="G83" i="13"/>
  <c r="K83" i="13"/>
  <c r="I83" i="13"/>
  <c r="J83" i="13"/>
  <c r="C83" i="13"/>
  <c r="D83" i="13"/>
  <c r="E83" i="13"/>
  <c r="B84" i="13"/>
  <c r="H84" i="13" s="1"/>
  <c r="H79" i="3"/>
  <c r="I79" i="3" s="1"/>
  <c r="F80" i="3"/>
  <c r="D80" i="3" s="1"/>
  <c r="E81" i="3"/>
  <c r="G80" i="3"/>
  <c r="F97" i="6"/>
  <c r="I96" i="6"/>
  <c r="G96" i="6"/>
  <c r="E96" i="6"/>
  <c r="J96" i="6"/>
  <c r="H96" i="6"/>
  <c r="F84" i="13" l="1"/>
  <c r="G84" i="13"/>
  <c r="K84" i="13"/>
  <c r="I84" i="13"/>
  <c r="J84" i="13"/>
  <c r="C84" i="13"/>
  <c r="D84" i="13"/>
  <c r="E84" i="13"/>
  <c r="B85" i="13"/>
  <c r="H85" i="13" s="1"/>
  <c r="H80" i="3"/>
  <c r="I80" i="3" s="1"/>
  <c r="J97" i="6"/>
  <c r="I97" i="6"/>
  <c r="G97" i="6"/>
  <c r="E97" i="6"/>
  <c r="F98" i="6"/>
  <c r="H97" i="6"/>
  <c r="F81" i="3"/>
  <c r="D81" i="3" s="1"/>
  <c r="G81" i="3"/>
  <c r="E82" i="3"/>
  <c r="F85" i="13" l="1"/>
  <c r="G85" i="13"/>
  <c r="K85" i="13"/>
  <c r="I85" i="13"/>
  <c r="J85" i="13"/>
  <c r="C85" i="13"/>
  <c r="D85" i="13"/>
  <c r="E85" i="13"/>
  <c r="B86" i="13"/>
  <c r="H86" i="13" s="1"/>
  <c r="H81" i="3"/>
  <c r="I81" i="3" s="1"/>
  <c r="F82" i="3"/>
  <c r="D82" i="3" s="1"/>
  <c r="E83" i="3"/>
  <c r="G82" i="3"/>
  <c r="J98" i="6"/>
  <c r="I98" i="6"/>
  <c r="G98" i="6"/>
  <c r="E98" i="6"/>
  <c r="F99" i="6"/>
  <c r="H98" i="6"/>
  <c r="F86" i="13" l="1"/>
  <c r="G86" i="13"/>
  <c r="K86" i="13"/>
  <c r="I86" i="13"/>
  <c r="J86" i="13"/>
  <c r="C86" i="13"/>
  <c r="D86" i="13"/>
  <c r="E86" i="13"/>
  <c r="B87" i="13"/>
  <c r="H87" i="13" s="1"/>
  <c r="H82" i="3"/>
  <c r="I82" i="3" s="1"/>
  <c r="H99" i="6"/>
  <c r="I99" i="6"/>
  <c r="G99" i="6"/>
  <c r="E99" i="6"/>
  <c r="F100" i="6"/>
  <c r="J99" i="6"/>
  <c r="F83" i="3"/>
  <c r="D83" i="3" s="1"/>
  <c r="G83" i="3"/>
  <c r="E84" i="3"/>
  <c r="F87" i="13" l="1"/>
  <c r="G87" i="13"/>
  <c r="K87" i="13"/>
  <c r="I87" i="13"/>
  <c r="J87" i="13"/>
  <c r="C87" i="13"/>
  <c r="D87" i="13"/>
  <c r="E87" i="13"/>
  <c r="B88" i="13"/>
  <c r="H88" i="13" s="1"/>
  <c r="H83" i="3"/>
  <c r="I83" i="3" s="1"/>
  <c r="F84" i="3"/>
  <c r="D84" i="3" s="1"/>
  <c r="E85" i="3"/>
  <c r="G84" i="3"/>
  <c r="H100" i="6"/>
  <c r="I100" i="6"/>
  <c r="G100" i="6"/>
  <c r="E100" i="6"/>
  <c r="F101" i="6"/>
  <c r="J100" i="6"/>
  <c r="F88" i="13" l="1"/>
  <c r="G88" i="13"/>
  <c r="K88" i="13"/>
  <c r="I88" i="13"/>
  <c r="J88" i="13"/>
  <c r="C88" i="13"/>
  <c r="D88" i="13"/>
  <c r="E88" i="13"/>
  <c r="B89" i="13"/>
  <c r="H89" i="13" s="1"/>
  <c r="H84" i="3"/>
  <c r="I84" i="3" s="1"/>
  <c r="J101" i="6"/>
  <c r="I101" i="6"/>
  <c r="G101" i="6"/>
  <c r="E101" i="6"/>
  <c r="F102" i="6"/>
  <c r="H101" i="6"/>
  <c r="F85" i="3"/>
  <c r="D85" i="3" s="1"/>
  <c r="G85" i="3"/>
  <c r="E86" i="3"/>
  <c r="F89" i="13" l="1"/>
  <c r="G89" i="13"/>
  <c r="K89" i="13"/>
  <c r="I89" i="13"/>
  <c r="J89" i="13"/>
  <c r="C89" i="13"/>
  <c r="D89" i="13"/>
  <c r="E89" i="13"/>
  <c r="B90" i="13"/>
  <c r="H90" i="13" s="1"/>
  <c r="H85" i="3"/>
  <c r="I85" i="3" s="1"/>
  <c r="F86" i="3"/>
  <c r="D86" i="3" s="1"/>
  <c r="E87" i="3"/>
  <c r="G86" i="3"/>
  <c r="J102" i="6"/>
  <c r="I102" i="6"/>
  <c r="G102" i="6"/>
  <c r="E102" i="6"/>
  <c r="F103" i="6"/>
  <c r="H102" i="6"/>
  <c r="F90" i="13" l="1"/>
  <c r="G90" i="13"/>
  <c r="K90" i="13"/>
  <c r="I90" i="13"/>
  <c r="J90" i="13"/>
  <c r="C90" i="13"/>
  <c r="D90" i="13"/>
  <c r="E90" i="13"/>
  <c r="B91" i="13"/>
  <c r="H91" i="13" s="1"/>
  <c r="H86" i="3"/>
  <c r="I86" i="3" s="1"/>
  <c r="J103" i="6"/>
  <c r="I103" i="6"/>
  <c r="G103" i="6"/>
  <c r="E103" i="6"/>
  <c r="F104" i="6"/>
  <c r="H103" i="6"/>
  <c r="F87" i="3"/>
  <c r="D87" i="3" s="1"/>
  <c r="G87" i="3"/>
  <c r="E88" i="3"/>
  <c r="F91" i="13" l="1"/>
  <c r="G91" i="13"/>
  <c r="K91" i="13"/>
  <c r="I91" i="13"/>
  <c r="J91" i="13"/>
  <c r="C91" i="13"/>
  <c r="D91" i="13"/>
  <c r="E91" i="13"/>
  <c r="B92" i="13"/>
  <c r="H92" i="13" s="1"/>
  <c r="H87" i="3"/>
  <c r="I87" i="3" s="1"/>
  <c r="F88" i="3"/>
  <c r="D88" i="3" s="1"/>
  <c r="E89" i="3"/>
  <c r="G88" i="3"/>
  <c r="J104" i="6"/>
  <c r="I104" i="6"/>
  <c r="G104" i="6"/>
  <c r="E104" i="6"/>
  <c r="F105" i="6"/>
  <c r="H104" i="6"/>
  <c r="F92" i="13" l="1"/>
  <c r="G92" i="13"/>
  <c r="K92" i="13"/>
  <c r="I92" i="13"/>
  <c r="J92" i="13"/>
  <c r="C92" i="13"/>
  <c r="D92" i="13"/>
  <c r="E92" i="13"/>
  <c r="B93" i="13"/>
  <c r="H93" i="13" s="1"/>
  <c r="H88" i="3"/>
  <c r="I88" i="3" s="1"/>
  <c r="H105" i="6"/>
  <c r="I105" i="6"/>
  <c r="G105" i="6"/>
  <c r="E105" i="6"/>
  <c r="F106" i="6"/>
  <c r="J105" i="6"/>
  <c r="F89" i="3"/>
  <c r="D89" i="3" s="1"/>
  <c r="G89" i="3"/>
  <c r="E90" i="3"/>
  <c r="F93" i="13" l="1"/>
  <c r="G93" i="13"/>
  <c r="K93" i="13"/>
  <c r="I93" i="13"/>
  <c r="J93" i="13"/>
  <c r="C93" i="13"/>
  <c r="D93" i="13"/>
  <c r="E93" i="13"/>
  <c r="B94" i="13"/>
  <c r="H94" i="13" s="1"/>
  <c r="H89" i="3"/>
  <c r="I89" i="3" s="1"/>
  <c r="F90" i="3"/>
  <c r="D90" i="3" s="1"/>
  <c r="E91" i="3"/>
  <c r="G90" i="3"/>
  <c r="F107" i="6"/>
  <c r="H106" i="6"/>
  <c r="I106" i="6"/>
  <c r="G106" i="6"/>
  <c r="E106" i="6"/>
  <c r="J106" i="6"/>
  <c r="F94" i="13" l="1"/>
  <c r="G94" i="13"/>
  <c r="K94" i="13"/>
  <c r="I94" i="13"/>
  <c r="J94" i="13"/>
  <c r="C94" i="13"/>
  <c r="D94" i="13"/>
  <c r="E94" i="13"/>
  <c r="B95" i="13"/>
  <c r="H95" i="13" s="1"/>
  <c r="F108" i="6"/>
  <c r="I107" i="6"/>
  <c r="G107" i="6"/>
  <c r="E107" i="6"/>
  <c r="J107" i="6"/>
  <c r="H107" i="6"/>
  <c r="F91" i="3"/>
  <c r="D91" i="3" s="1"/>
  <c r="G91" i="3"/>
  <c r="E92" i="3"/>
  <c r="H90" i="3"/>
  <c r="I90" i="3" s="1"/>
  <c r="F95" i="13" l="1"/>
  <c r="G95" i="13"/>
  <c r="K95" i="13"/>
  <c r="I95" i="13"/>
  <c r="J95" i="13"/>
  <c r="C95" i="13"/>
  <c r="D95" i="13"/>
  <c r="E95" i="13"/>
  <c r="B96" i="13"/>
  <c r="H96" i="13" s="1"/>
  <c r="H91" i="3"/>
  <c r="I91" i="3" s="1"/>
  <c r="F92" i="3"/>
  <c r="D92" i="3" s="1"/>
  <c r="E93" i="3"/>
  <c r="G92" i="3"/>
  <c r="J108" i="6"/>
  <c r="I108" i="6"/>
  <c r="G108" i="6"/>
  <c r="E108" i="6"/>
  <c r="F109" i="6"/>
  <c r="H108" i="6"/>
  <c r="F96" i="13" l="1"/>
  <c r="G96" i="13"/>
  <c r="K96" i="13"/>
  <c r="I96" i="13"/>
  <c r="J96" i="13"/>
  <c r="C96" i="13"/>
  <c r="D96" i="13"/>
  <c r="E96" i="13"/>
  <c r="B97" i="13"/>
  <c r="H97" i="13" s="1"/>
  <c r="H92" i="3"/>
  <c r="I92" i="3" s="1"/>
  <c r="J109" i="6"/>
  <c r="I109" i="6"/>
  <c r="G109" i="6"/>
  <c r="E109" i="6"/>
  <c r="F110" i="6"/>
  <c r="H109" i="6"/>
  <c r="F93" i="3"/>
  <c r="D93" i="3" s="1"/>
  <c r="G93" i="3"/>
  <c r="E94" i="3"/>
  <c r="F97" i="13" l="1"/>
  <c r="G97" i="13"/>
  <c r="K97" i="13"/>
  <c r="I97" i="13"/>
  <c r="J97" i="13"/>
  <c r="C97" i="13"/>
  <c r="D97" i="13"/>
  <c r="E97" i="13"/>
  <c r="B98" i="13"/>
  <c r="H98" i="13" s="1"/>
  <c r="H93" i="3"/>
  <c r="I93" i="3" s="1"/>
  <c r="F94" i="3"/>
  <c r="D94" i="3" s="1"/>
  <c r="E95" i="3"/>
  <c r="G94" i="3"/>
  <c r="J110" i="6"/>
  <c r="I110" i="6"/>
  <c r="G110" i="6"/>
  <c r="E110" i="6"/>
  <c r="F111" i="6"/>
  <c r="H110" i="6"/>
  <c r="F98" i="13" l="1"/>
  <c r="G98" i="13"/>
  <c r="K98" i="13"/>
  <c r="I98" i="13"/>
  <c r="J98" i="13"/>
  <c r="C98" i="13"/>
  <c r="D98" i="13"/>
  <c r="E98" i="13"/>
  <c r="B99" i="13"/>
  <c r="H99" i="13" s="1"/>
  <c r="H94" i="3"/>
  <c r="I94" i="3" s="1"/>
  <c r="J111" i="6"/>
  <c r="I111" i="6"/>
  <c r="G111" i="6"/>
  <c r="E111" i="6"/>
  <c r="F112" i="6"/>
  <c r="H111" i="6"/>
  <c r="F95" i="3"/>
  <c r="D95" i="3" s="1"/>
  <c r="G95" i="3"/>
  <c r="E96" i="3"/>
  <c r="F99" i="13" l="1"/>
  <c r="G99" i="13"/>
  <c r="K99" i="13"/>
  <c r="I99" i="13"/>
  <c r="J99" i="13"/>
  <c r="C99" i="13"/>
  <c r="D99" i="13"/>
  <c r="E99" i="13"/>
  <c r="B100" i="13"/>
  <c r="H100" i="13" s="1"/>
  <c r="F96" i="3"/>
  <c r="D96" i="3" s="1"/>
  <c r="E97" i="3"/>
  <c r="G96" i="3"/>
  <c r="H95" i="3"/>
  <c r="I95" i="3" s="1"/>
  <c r="J112" i="6"/>
  <c r="I112" i="6"/>
  <c r="G112" i="6"/>
  <c r="E112" i="6"/>
  <c r="F113" i="6"/>
  <c r="H112" i="6"/>
  <c r="F100" i="13" l="1"/>
  <c r="G100" i="13"/>
  <c r="K100" i="13"/>
  <c r="I100" i="13"/>
  <c r="J100" i="13"/>
  <c r="C100" i="13"/>
  <c r="D100" i="13"/>
  <c r="E100" i="13"/>
  <c r="B101" i="13"/>
  <c r="H101" i="13" s="1"/>
  <c r="F97" i="3"/>
  <c r="D97" i="3" s="1"/>
  <c r="G97" i="3"/>
  <c r="E98" i="3"/>
  <c r="J113" i="6"/>
  <c r="I113" i="6"/>
  <c r="G113" i="6"/>
  <c r="E113" i="6"/>
  <c r="F114" i="6"/>
  <c r="H113" i="6"/>
  <c r="H96" i="3"/>
  <c r="I96" i="3" s="1"/>
  <c r="F101" i="13" l="1"/>
  <c r="G101" i="13"/>
  <c r="K101" i="13"/>
  <c r="I101" i="13"/>
  <c r="J101" i="13"/>
  <c r="C101" i="13"/>
  <c r="D101" i="13"/>
  <c r="E101" i="13"/>
  <c r="B102" i="13"/>
  <c r="H102" i="13" s="1"/>
  <c r="F98" i="3"/>
  <c r="D98" i="3" s="1"/>
  <c r="E99" i="3"/>
  <c r="G98" i="3"/>
  <c r="H97" i="3"/>
  <c r="I97" i="3" s="1"/>
  <c r="H114" i="6"/>
  <c r="I114" i="6"/>
  <c r="G114" i="6"/>
  <c r="E114" i="6"/>
  <c r="F115" i="6"/>
  <c r="J114" i="6"/>
  <c r="F102" i="13" l="1"/>
  <c r="G102" i="13"/>
  <c r="K102" i="13"/>
  <c r="I102" i="13"/>
  <c r="J102" i="13"/>
  <c r="C102" i="13"/>
  <c r="D102" i="13"/>
  <c r="E102" i="13"/>
  <c r="B103" i="13"/>
  <c r="H103" i="13" s="1"/>
  <c r="H98" i="3"/>
  <c r="I98" i="3" s="1"/>
  <c r="H115" i="6"/>
  <c r="I115" i="6"/>
  <c r="G115" i="6"/>
  <c r="E115" i="6"/>
  <c r="F116" i="6"/>
  <c r="J115" i="6"/>
  <c r="F99" i="3"/>
  <c r="D99" i="3" s="1"/>
  <c r="G99" i="3"/>
  <c r="E100" i="3"/>
  <c r="F103" i="13" l="1"/>
  <c r="G103" i="13"/>
  <c r="K103" i="13"/>
  <c r="I103" i="13"/>
  <c r="J103" i="13"/>
  <c r="C103" i="13"/>
  <c r="D103" i="13"/>
  <c r="E103" i="13"/>
  <c r="B104" i="13"/>
  <c r="H104" i="13" s="1"/>
  <c r="J116" i="6"/>
  <c r="I116" i="6"/>
  <c r="G116" i="6"/>
  <c r="E116" i="6"/>
  <c r="F117" i="6"/>
  <c r="H116" i="6"/>
  <c r="F100" i="3"/>
  <c r="D100" i="3" s="1"/>
  <c r="E101" i="3"/>
  <c r="G100" i="3"/>
  <c r="H99" i="3"/>
  <c r="I99" i="3" s="1"/>
  <c r="F104" i="13" l="1"/>
  <c r="G104" i="13"/>
  <c r="K104" i="13"/>
  <c r="I104" i="13"/>
  <c r="J104" i="13"/>
  <c r="C104" i="13"/>
  <c r="D104" i="13"/>
  <c r="E104" i="13"/>
  <c r="B105" i="13"/>
  <c r="H105" i="13" s="1"/>
  <c r="H100" i="3"/>
  <c r="I100" i="3" s="1"/>
  <c r="F101" i="3"/>
  <c r="D101" i="3" s="1"/>
  <c r="G101" i="3"/>
  <c r="E102" i="3"/>
  <c r="J117" i="6"/>
  <c r="I117" i="6"/>
  <c r="G117" i="6"/>
  <c r="E117" i="6"/>
  <c r="F118" i="6"/>
  <c r="H117" i="6"/>
  <c r="F105" i="13" l="1"/>
  <c r="G105" i="13"/>
  <c r="K105" i="13"/>
  <c r="I105" i="13"/>
  <c r="J105" i="13"/>
  <c r="C105" i="13"/>
  <c r="D105" i="13"/>
  <c r="E105" i="13"/>
  <c r="B106" i="13"/>
  <c r="H106" i="13" s="1"/>
  <c r="F102" i="3"/>
  <c r="D102" i="3" s="1"/>
  <c r="E103" i="3"/>
  <c r="G102" i="3"/>
  <c r="H101" i="3"/>
  <c r="I101" i="3" s="1"/>
  <c r="F119" i="6"/>
  <c r="I118" i="6"/>
  <c r="G118" i="6"/>
  <c r="E118" i="6"/>
  <c r="J118" i="6"/>
  <c r="H118" i="6"/>
  <c r="F106" i="13" l="1"/>
  <c r="G106" i="13"/>
  <c r="K106" i="13"/>
  <c r="I106" i="13"/>
  <c r="J106" i="13"/>
  <c r="C106" i="13"/>
  <c r="D106" i="13"/>
  <c r="E106" i="13"/>
  <c r="B107" i="13"/>
  <c r="H107" i="13" s="1"/>
  <c r="F103" i="3"/>
  <c r="D103" i="3" s="1"/>
  <c r="G103" i="3"/>
  <c r="E104" i="3"/>
  <c r="J119" i="6"/>
  <c r="I119" i="6"/>
  <c r="G119" i="6"/>
  <c r="E119" i="6"/>
  <c r="F120" i="6"/>
  <c r="H119" i="6"/>
  <c r="H102" i="3"/>
  <c r="I102" i="3" s="1"/>
  <c r="F107" i="13" l="1"/>
  <c r="G107" i="13"/>
  <c r="K107" i="13"/>
  <c r="I107" i="13"/>
  <c r="J107" i="13"/>
  <c r="C107" i="13"/>
  <c r="D107" i="13"/>
  <c r="E107" i="13"/>
  <c r="B108" i="13"/>
  <c r="H108" i="13" s="1"/>
  <c r="F104" i="3"/>
  <c r="D104" i="3" s="1"/>
  <c r="E105" i="3"/>
  <c r="G104" i="3"/>
  <c r="H103" i="3"/>
  <c r="I103" i="3" s="1"/>
  <c r="J120" i="6"/>
  <c r="I120" i="6"/>
  <c r="G120" i="6"/>
  <c r="E120" i="6"/>
  <c r="F121" i="6"/>
  <c r="H120" i="6"/>
  <c r="F108" i="13" l="1"/>
  <c r="G108" i="13"/>
  <c r="K108" i="13"/>
  <c r="I108" i="13"/>
  <c r="J108" i="13"/>
  <c r="C108" i="13"/>
  <c r="D108" i="13"/>
  <c r="E108" i="13"/>
  <c r="B109" i="13"/>
  <c r="H109" i="13" s="1"/>
  <c r="H104" i="3"/>
  <c r="I104" i="3" s="1"/>
  <c r="H121" i="6"/>
  <c r="I121" i="6"/>
  <c r="G121" i="6"/>
  <c r="E121" i="6"/>
  <c r="F122" i="6"/>
  <c r="J121" i="6"/>
  <c r="F105" i="3"/>
  <c r="D105" i="3" s="1"/>
  <c r="G105" i="3"/>
  <c r="E106" i="3"/>
  <c r="F109" i="13" l="1"/>
  <c r="G109" i="13"/>
  <c r="K109" i="13"/>
  <c r="I109" i="13"/>
  <c r="J109" i="13"/>
  <c r="C109" i="13"/>
  <c r="D109" i="13"/>
  <c r="E109" i="13"/>
  <c r="B110" i="13"/>
  <c r="H110" i="13" s="1"/>
  <c r="F106" i="3"/>
  <c r="D106" i="3" s="1"/>
  <c r="E107" i="3"/>
  <c r="G106" i="3"/>
  <c r="H105" i="3"/>
  <c r="I105" i="3" s="1"/>
  <c r="H122" i="6"/>
  <c r="I122" i="6"/>
  <c r="G122" i="6"/>
  <c r="E122" i="6"/>
  <c r="F123" i="6"/>
  <c r="J122" i="6"/>
  <c r="F110" i="13" l="1"/>
  <c r="G110" i="13"/>
  <c r="K110" i="13"/>
  <c r="I110" i="13"/>
  <c r="J110" i="13"/>
  <c r="C110" i="13"/>
  <c r="D110" i="13"/>
  <c r="E110" i="13"/>
  <c r="B111" i="13"/>
  <c r="H111" i="13" s="1"/>
  <c r="F124" i="6"/>
  <c r="H123" i="6"/>
  <c r="I123" i="6"/>
  <c r="G123" i="6"/>
  <c r="E123" i="6"/>
  <c r="J123" i="6"/>
  <c r="F107" i="3"/>
  <c r="D107" i="3" s="1"/>
  <c r="G107" i="3"/>
  <c r="E108" i="3"/>
  <c r="H106" i="3"/>
  <c r="I106" i="3" s="1"/>
  <c r="F111" i="13" l="1"/>
  <c r="G111" i="13"/>
  <c r="K111" i="13"/>
  <c r="I111" i="13"/>
  <c r="J111" i="13"/>
  <c r="C111" i="13"/>
  <c r="D111" i="13"/>
  <c r="E111" i="13"/>
  <c r="B112" i="13"/>
  <c r="H112" i="13" s="1"/>
  <c r="H107" i="3"/>
  <c r="I107" i="3" s="1"/>
  <c r="F108" i="3"/>
  <c r="D108" i="3" s="1"/>
  <c r="E109" i="3"/>
  <c r="G108" i="3"/>
  <c r="I124" i="6"/>
  <c r="G124" i="6"/>
  <c r="E124" i="6"/>
  <c r="F125" i="6"/>
  <c r="J124" i="6"/>
  <c r="H124" i="6"/>
  <c r="F112" i="13" l="1"/>
  <c r="G112" i="13"/>
  <c r="K112" i="13"/>
  <c r="I112" i="13"/>
  <c r="J112" i="13"/>
  <c r="C112" i="13"/>
  <c r="D112" i="13"/>
  <c r="E112" i="13"/>
  <c r="B113" i="13"/>
  <c r="H113" i="13" s="1"/>
  <c r="F109" i="3"/>
  <c r="D109" i="3" s="1"/>
  <c r="G109" i="3"/>
  <c r="E110" i="3"/>
  <c r="F126" i="6"/>
  <c r="H125" i="6"/>
  <c r="I125" i="6"/>
  <c r="G125" i="6"/>
  <c r="E125" i="6"/>
  <c r="J125" i="6"/>
  <c r="H108" i="3"/>
  <c r="I108" i="3" s="1"/>
  <c r="F113" i="13" l="1"/>
  <c r="G113" i="13"/>
  <c r="K113" i="13"/>
  <c r="I113" i="13"/>
  <c r="J113" i="13"/>
  <c r="C113" i="13"/>
  <c r="D113" i="13"/>
  <c r="E113" i="13"/>
  <c r="B114" i="13"/>
  <c r="H114" i="13" s="1"/>
  <c r="F127" i="6"/>
  <c r="I126" i="6"/>
  <c r="G126" i="6"/>
  <c r="E126" i="6"/>
  <c r="J126" i="6"/>
  <c r="H126" i="6"/>
  <c r="F110" i="3"/>
  <c r="D110" i="3" s="1"/>
  <c r="E111" i="3"/>
  <c r="G110" i="3"/>
  <c r="H109" i="3"/>
  <c r="I109" i="3" s="1"/>
  <c r="F114" i="13" l="1"/>
  <c r="G114" i="13"/>
  <c r="K114" i="13"/>
  <c r="I114" i="13"/>
  <c r="J114" i="13"/>
  <c r="C114" i="13"/>
  <c r="D114" i="13"/>
  <c r="E114" i="13"/>
  <c r="B115" i="13"/>
  <c r="H115" i="13" s="1"/>
  <c r="H110" i="3"/>
  <c r="I110" i="3" s="1"/>
  <c r="F111" i="3"/>
  <c r="D111" i="3" s="1"/>
  <c r="G111" i="3"/>
  <c r="E112" i="3"/>
  <c r="I127" i="6"/>
  <c r="G127" i="6"/>
  <c r="E127" i="6"/>
  <c r="F128" i="6"/>
  <c r="J127" i="6"/>
  <c r="H127" i="6"/>
  <c r="F115" i="13" l="1"/>
  <c r="G115" i="13"/>
  <c r="K115" i="13"/>
  <c r="I115" i="13"/>
  <c r="J115" i="13"/>
  <c r="C115" i="13"/>
  <c r="D115" i="13"/>
  <c r="E115" i="13"/>
  <c r="B116" i="13"/>
  <c r="H116" i="13" s="1"/>
  <c r="H111" i="3"/>
  <c r="I111" i="3" s="1"/>
  <c r="H128" i="6"/>
  <c r="I128" i="6"/>
  <c r="G128" i="6"/>
  <c r="E128" i="6"/>
  <c r="F129" i="6"/>
  <c r="J128" i="6"/>
  <c r="F112" i="3"/>
  <c r="D112" i="3" s="1"/>
  <c r="E113" i="3"/>
  <c r="G112" i="3"/>
  <c r="F116" i="13" l="1"/>
  <c r="G116" i="13"/>
  <c r="K116" i="13"/>
  <c r="I116" i="13"/>
  <c r="J116" i="13"/>
  <c r="C116" i="13"/>
  <c r="D116" i="13"/>
  <c r="E116" i="13"/>
  <c r="B117" i="13"/>
  <c r="H117" i="13" s="1"/>
  <c r="F113" i="3"/>
  <c r="D113" i="3" s="1"/>
  <c r="G113" i="3"/>
  <c r="E114" i="3"/>
  <c r="H112" i="3"/>
  <c r="I112" i="3" s="1"/>
  <c r="H129" i="6"/>
  <c r="I129" i="6"/>
  <c r="G129" i="6"/>
  <c r="E129" i="6"/>
  <c r="F130" i="6"/>
  <c r="J129" i="6"/>
  <c r="F117" i="13" l="1"/>
  <c r="G117" i="13"/>
  <c r="K117" i="13"/>
  <c r="I117" i="13"/>
  <c r="J117" i="13"/>
  <c r="C117" i="13"/>
  <c r="D117" i="13"/>
  <c r="E117" i="13"/>
  <c r="B118" i="13"/>
  <c r="H118" i="13" s="1"/>
  <c r="H113" i="3"/>
  <c r="I113" i="3" s="1"/>
  <c r="H130" i="6"/>
  <c r="I130" i="6"/>
  <c r="G130" i="6"/>
  <c r="E130" i="6"/>
  <c r="F131" i="6"/>
  <c r="J130" i="6"/>
  <c r="F114" i="3"/>
  <c r="D114" i="3" s="1"/>
  <c r="E115" i="3"/>
  <c r="G114" i="3"/>
  <c r="F118" i="13" l="1"/>
  <c r="G118" i="13"/>
  <c r="K118" i="13"/>
  <c r="I118" i="13"/>
  <c r="J118" i="13"/>
  <c r="C118" i="13"/>
  <c r="D118" i="13"/>
  <c r="E118" i="13"/>
  <c r="B119" i="13"/>
  <c r="H119" i="13" s="1"/>
  <c r="F115" i="3"/>
  <c r="D115" i="3" s="1"/>
  <c r="G115" i="3"/>
  <c r="E116" i="3"/>
  <c r="H114" i="3"/>
  <c r="I114" i="3" s="1"/>
  <c r="F132" i="6"/>
  <c r="H131" i="6"/>
  <c r="I131" i="6"/>
  <c r="G131" i="6"/>
  <c r="E131" i="6"/>
  <c r="J131" i="6"/>
  <c r="F119" i="13" l="1"/>
  <c r="G119" i="13"/>
  <c r="K119" i="13"/>
  <c r="I119" i="13"/>
  <c r="J119" i="13"/>
  <c r="C119" i="13"/>
  <c r="D119" i="13"/>
  <c r="E119" i="13"/>
  <c r="B120" i="13"/>
  <c r="H120" i="13" s="1"/>
  <c r="H115" i="3"/>
  <c r="I115" i="3" s="1"/>
  <c r="F133" i="6"/>
  <c r="I132" i="6"/>
  <c r="G132" i="6"/>
  <c r="E132" i="6"/>
  <c r="J132" i="6"/>
  <c r="H132" i="6"/>
  <c r="F116" i="3"/>
  <c r="D116" i="3" s="1"/>
  <c r="E117" i="3"/>
  <c r="G116" i="3"/>
  <c r="F120" i="13" l="1"/>
  <c r="G120" i="13"/>
  <c r="K120" i="13"/>
  <c r="I120" i="13"/>
  <c r="J120" i="13"/>
  <c r="C120" i="13"/>
  <c r="D120" i="13"/>
  <c r="E120" i="13"/>
  <c r="B121" i="13"/>
  <c r="H121" i="13" s="1"/>
  <c r="F117" i="3"/>
  <c r="D117" i="3" s="1"/>
  <c r="G117" i="3"/>
  <c r="E118" i="3"/>
  <c r="H116" i="3"/>
  <c r="I116" i="3" s="1"/>
  <c r="F134" i="6"/>
  <c r="I133" i="6"/>
  <c r="G133" i="6"/>
  <c r="E133" i="6"/>
  <c r="J133" i="6"/>
  <c r="H133" i="6"/>
  <c r="F121" i="13" l="1"/>
  <c r="G121" i="13"/>
  <c r="K121" i="13"/>
  <c r="I121" i="13"/>
  <c r="J121" i="13"/>
  <c r="C121" i="13"/>
  <c r="D121" i="13"/>
  <c r="E121" i="13"/>
  <c r="B122" i="13"/>
  <c r="H122" i="13" s="1"/>
  <c r="H117" i="3"/>
  <c r="I117" i="3" s="1"/>
  <c r="F118" i="3"/>
  <c r="D118" i="3" s="1"/>
  <c r="E119" i="3"/>
  <c r="G118" i="3"/>
  <c r="F135" i="6"/>
  <c r="I134" i="6"/>
  <c r="G134" i="6"/>
  <c r="E134" i="6"/>
  <c r="J134" i="6"/>
  <c r="H134" i="6"/>
  <c r="F122" i="13" l="1"/>
  <c r="G122" i="13"/>
  <c r="K122" i="13"/>
  <c r="I122" i="13"/>
  <c r="J122" i="13"/>
  <c r="C122" i="13"/>
  <c r="D122" i="13"/>
  <c r="E122" i="13"/>
  <c r="B123" i="13"/>
  <c r="H123" i="13" s="1"/>
  <c r="F136" i="6"/>
  <c r="I135" i="6"/>
  <c r="G135" i="6"/>
  <c r="E135" i="6"/>
  <c r="J135" i="6"/>
  <c r="H135" i="6"/>
  <c r="F119" i="3"/>
  <c r="D119" i="3" s="1"/>
  <c r="G119" i="3"/>
  <c r="E120" i="3"/>
  <c r="H118" i="3"/>
  <c r="I118" i="3" s="1"/>
  <c r="F123" i="13" l="1"/>
  <c r="G123" i="13"/>
  <c r="K123" i="13"/>
  <c r="I123" i="13"/>
  <c r="J123" i="13"/>
  <c r="C123" i="13"/>
  <c r="D123" i="13"/>
  <c r="E123" i="13"/>
  <c r="B124" i="13"/>
  <c r="H124" i="13" s="1"/>
  <c r="F120" i="3"/>
  <c r="D120" i="3" s="1"/>
  <c r="E121" i="3"/>
  <c r="G120" i="3"/>
  <c r="H119" i="3"/>
  <c r="I119" i="3" s="1"/>
  <c r="J136" i="6"/>
  <c r="I136" i="6"/>
  <c r="G136" i="6"/>
  <c r="E136" i="6"/>
  <c r="F137" i="6"/>
  <c r="H136" i="6"/>
  <c r="F124" i="13" l="1"/>
  <c r="G124" i="13"/>
  <c r="K124" i="13"/>
  <c r="I124" i="13"/>
  <c r="J124" i="13"/>
  <c r="C124" i="13"/>
  <c r="D124" i="13"/>
  <c r="E124" i="13"/>
  <c r="B125" i="13"/>
  <c r="H125" i="13" s="1"/>
  <c r="H120" i="3"/>
  <c r="I120" i="3" s="1"/>
  <c r="H137" i="6"/>
  <c r="I137" i="6"/>
  <c r="G137" i="6"/>
  <c r="E137" i="6"/>
  <c r="F138" i="6"/>
  <c r="J137" i="6"/>
  <c r="F121" i="3"/>
  <c r="D121" i="3" s="1"/>
  <c r="G121" i="3"/>
  <c r="E122" i="3"/>
  <c r="F125" i="13" l="1"/>
  <c r="G125" i="13"/>
  <c r="K125" i="13"/>
  <c r="I125" i="13"/>
  <c r="J125" i="13"/>
  <c r="C125" i="13"/>
  <c r="D125" i="13"/>
  <c r="E125" i="13"/>
  <c r="B126" i="13"/>
  <c r="H126" i="13" s="1"/>
  <c r="F122" i="3"/>
  <c r="D122" i="3" s="1"/>
  <c r="E123" i="3"/>
  <c r="G122" i="3"/>
  <c r="H121" i="3"/>
  <c r="I121" i="3" s="1"/>
  <c r="H138" i="6"/>
  <c r="I138" i="6"/>
  <c r="G138" i="6"/>
  <c r="E138" i="6"/>
  <c r="F139" i="6"/>
  <c r="J138" i="6"/>
  <c r="F126" i="13" l="1"/>
  <c r="G126" i="13"/>
  <c r="K126" i="13"/>
  <c r="I126" i="13"/>
  <c r="J126" i="13"/>
  <c r="C126" i="13"/>
  <c r="D126" i="13"/>
  <c r="E126" i="13"/>
  <c r="B127" i="13"/>
  <c r="H127" i="13" s="1"/>
  <c r="H122" i="3"/>
  <c r="F123" i="3"/>
  <c r="D123" i="3" s="1"/>
  <c r="G123" i="3"/>
  <c r="E124" i="3"/>
  <c r="F140" i="6"/>
  <c r="H139" i="6"/>
  <c r="I139" i="6"/>
  <c r="G139" i="6"/>
  <c r="E139" i="6"/>
  <c r="J139" i="6"/>
  <c r="I122" i="3"/>
  <c r="F127" i="13" l="1"/>
  <c r="G127" i="13"/>
  <c r="K127" i="13"/>
  <c r="I127" i="13"/>
  <c r="J127" i="13"/>
  <c r="C127" i="13"/>
  <c r="D127" i="13"/>
  <c r="E127" i="13"/>
  <c r="B128" i="13"/>
  <c r="H128" i="13" s="1"/>
  <c r="F124" i="3"/>
  <c r="D124" i="3" s="1"/>
  <c r="E125" i="3"/>
  <c r="G124" i="3"/>
  <c r="H123" i="3"/>
  <c r="I123" i="3" s="1"/>
  <c r="F141" i="6"/>
  <c r="I140" i="6"/>
  <c r="G140" i="6"/>
  <c r="E140" i="6"/>
  <c r="J140" i="6"/>
  <c r="H140" i="6"/>
  <c r="F128" i="13" l="1"/>
  <c r="G128" i="13"/>
  <c r="K128" i="13"/>
  <c r="I128" i="13"/>
  <c r="J128" i="13"/>
  <c r="C128" i="13"/>
  <c r="D128" i="13"/>
  <c r="E128" i="13"/>
  <c r="B129" i="13"/>
  <c r="H129" i="13" s="1"/>
  <c r="F125" i="3"/>
  <c r="D125" i="3" s="1"/>
  <c r="G125" i="3"/>
  <c r="E126" i="3"/>
  <c r="I141" i="6"/>
  <c r="G141" i="6"/>
  <c r="E141" i="6"/>
  <c r="F142" i="6"/>
  <c r="J141" i="6"/>
  <c r="H141" i="6"/>
  <c r="H124" i="3"/>
  <c r="I124" i="3" s="1"/>
  <c r="F129" i="13" l="1"/>
  <c r="G129" i="13"/>
  <c r="K129" i="13"/>
  <c r="I129" i="13"/>
  <c r="J129" i="13"/>
  <c r="C129" i="13"/>
  <c r="D129" i="13"/>
  <c r="E129" i="13"/>
  <c r="B130" i="13"/>
  <c r="H130" i="13" s="1"/>
  <c r="H142" i="6"/>
  <c r="I142" i="6"/>
  <c r="G142" i="6"/>
  <c r="E142" i="6"/>
  <c r="F143" i="6"/>
  <c r="J142" i="6"/>
  <c r="F126" i="3"/>
  <c r="D126" i="3" s="1"/>
  <c r="E127" i="3"/>
  <c r="G126" i="3"/>
  <c r="H125" i="3"/>
  <c r="I125" i="3" s="1"/>
  <c r="F130" i="13" l="1"/>
  <c r="G130" i="13"/>
  <c r="K130" i="13"/>
  <c r="I130" i="13"/>
  <c r="J130" i="13"/>
  <c r="C130" i="13"/>
  <c r="D130" i="13"/>
  <c r="E130" i="13"/>
  <c r="B131" i="13"/>
  <c r="H131" i="13" s="1"/>
  <c r="F127" i="3"/>
  <c r="D127" i="3" s="1"/>
  <c r="G127" i="3"/>
  <c r="E128" i="3"/>
  <c r="H143" i="6"/>
  <c r="I143" i="6"/>
  <c r="G143" i="6"/>
  <c r="E143" i="6"/>
  <c r="F144" i="6"/>
  <c r="J143" i="6"/>
  <c r="H126" i="3"/>
  <c r="I126" i="3" s="1"/>
  <c r="F131" i="13" l="1"/>
  <c r="G131" i="13"/>
  <c r="K131" i="13"/>
  <c r="I131" i="13"/>
  <c r="J131" i="13"/>
  <c r="C131" i="13"/>
  <c r="D131" i="13"/>
  <c r="E131" i="13"/>
  <c r="B132" i="13"/>
  <c r="H132" i="13" s="1"/>
  <c r="J144" i="6"/>
  <c r="I144" i="6"/>
  <c r="G144" i="6"/>
  <c r="E144" i="6"/>
  <c r="F145" i="6"/>
  <c r="H144" i="6"/>
  <c r="F128" i="3"/>
  <c r="D128" i="3" s="1"/>
  <c r="E129" i="3"/>
  <c r="G128" i="3"/>
  <c r="H127" i="3"/>
  <c r="I127" i="3" s="1"/>
  <c r="F132" i="13" l="1"/>
  <c r="G132" i="13"/>
  <c r="K132" i="13"/>
  <c r="I132" i="13"/>
  <c r="J132" i="13"/>
  <c r="C132" i="13"/>
  <c r="D132" i="13"/>
  <c r="E132" i="13"/>
  <c r="B133" i="13"/>
  <c r="H133" i="13" s="1"/>
  <c r="F129" i="3"/>
  <c r="D129" i="3" s="1"/>
  <c r="G129" i="3"/>
  <c r="E130" i="3"/>
  <c r="J145" i="6"/>
  <c r="I145" i="6"/>
  <c r="G145" i="6"/>
  <c r="E145" i="6"/>
  <c r="F146" i="6"/>
  <c r="H145" i="6"/>
  <c r="H128" i="3"/>
  <c r="I128" i="3" s="1"/>
  <c r="F133" i="13" l="1"/>
  <c r="G133" i="13"/>
  <c r="K133" i="13"/>
  <c r="I133" i="13"/>
  <c r="J133" i="13"/>
  <c r="C133" i="13"/>
  <c r="D133" i="13"/>
  <c r="E133" i="13"/>
  <c r="B134" i="13"/>
  <c r="H134" i="13" s="1"/>
  <c r="F130" i="3"/>
  <c r="D130" i="3" s="1"/>
  <c r="E131" i="3"/>
  <c r="G130" i="3"/>
  <c r="H129" i="3"/>
  <c r="I129" i="3" s="1"/>
  <c r="J146" i="6"/>
  <c r="I146" i="6"/>
  <c r="G146" i="6"/>
  <c r="E146" i="6"/>
  <c r="F147" i="6"/>
  <c r="H146" i="6"/>
  <c r="F134" i="13" l="1"/>
  <c r="G134" i="13"/>
  <c r="K134" i="13"/>
  <c r="I134" i="13"/>
  <c r="J134" i="13"/>
  <c r="C134" i="13"/>
  <c r="D134" i="13"/>
  <c r="E134" i="13"/>
  <c r="B135" i="13"/>
  <c r="H135" i="13" s="1"/>
  <c r="H130" i="3"/>
  <c r="J147" i="6"/>
  <c r="I147" i="6"/>
  <c r="G147" i="6"/>
  <c r="E147" i="6"/>
  <c r="F148" i="6"/>
  <c r="H147" i="6"/>
  <c r="I130" i="3"/>
  <c r="F131" i="3"/>
  <c r="D131" i="3" s="1"/>
  <c r="G131" i="3"/>
  <c r="E132" i="3"/>
  <c r="F135" i="13" l="1"/>
  <c r="G135" i="13"/>
  <c r="K135" i="13"/>
  <c r="I135" i="13"/>
  <c r="J135" i="13"/>
  <c r="C135" i="13"/>
  <c r="D135" i="13"/>
  <c r="E135" i="13"/>
  <c r="B136" i="13"/>
  <c r="H136" i="13" s="1"/>
  <c r="F132" i="3"/>
  <c r="D132" i="3" s="1"/>
  <c r="E133" i="3"/>
  <c r="G132" i="3"/>
  <c r="H131" i="3"/>
  <c r="I131" i="3" s="1"/>
  <c r="H148" i="6"/>
  <c r="I148" i="6"/>
  <c r="G148" i="6"/>
  <c r="E148" i="6"/>
  <c r="F149" i="6"/>
  <c r="J148" i="6"/>
  <c r="F136" i="13" l="1"/>
  <c r="G136" i="13"/>
  <c r="K136" i="13"/>
  <c r="I136" i="13"/>
  <c r="J136" i="13"/>
  <c r="C136" i="13"/>
  <c r="D136" i="13"/>
  <c r="E136" i="13"/>
  <c r="B137" i="13"/>
  <c r="H137" i="13" s="1"/>
  <c r="H132" i="3"/>
  <c r="I132" i="3" s="1"/>
  <c r="H149" i="6"/>
  <c r="I149" i="6"/>
  <c r="G149" i="6"/>
  <c r="E149" i="6"/>
  <c r="F150" i="6"/>
  <c r="J149" i="6"/>
  <c r="F133" i="3"/>
  <c r="D133" i="3" s="1"/>
  <c r="G133" i="3"/>
  <c r="E134" i="3"/>
  <c r="F137" i="13" l="1"/>
  <c r="G137" i="13"/>
  <c r="K137" i="13"/>
  <c r="I137" i="13"/>
  <c r="J137" i="13"/>
  <c r="C137" i="13"/>
  <c r="D137" i="13"/>
  <c r="E137" i="13"/>
  <c r="B138" i="13"/>
  <c r="H138" i="13" s="1"/>
  <c r="H133" i="3"/>
  <c r="I133" i="3" s="1"/>
  <c r="F134" i="3"/>
  <c r="D134" i="3" s="1"/>
  <c r="E135" i="3"/>
  <c r="G134" i="3"/>
  <c r="H150" i="6"/>
  <c r="I150" i="6"/>
  <c r="G150" i="6"/>
  <c r="E150" i="6"/>
  <c r="F151" i="6"/>
  <c r="J150" i="6"/>
  <c r="F138" i="13" l="1"/>
  <c r="G138" i="13"/>
  <c r="K138" i="13"/>
  <c r="I138" i="13"/>
  <c r="J138" i="13"/>
  <c r="C138" i="13"/>
  <c r="D138" i="13"/>
  <c r="E138" i="13"/>
  <c r="B139" i="13"/>
  <c r="H139" i="13" s="1"/>
  <c r="H134" i="3"/>
  <c r="I134" i="3" s="1"/>
  <c r="F152" i="6"/>
  <c r="H151" i="6"/>
  <c r="I151" i="6"/>
  <c r="G151" i="6"/>
  <c r="E151" i="6"/>
  <c r="J151" i="6"/>
  <c r="F135" i="3"/>
  <c r="D135" i="3" s="1"/>
  <c r="G135" i="3"/>
  <c r="E136" i="3"/>
  <c r="F139" i="13" l="1"/>
  <c r="G139" i="13"/>
  <c r="K139" i="13"/>
  <c r="I139" i="13"/>
  <c r="J139" i="13"/>
  <c r="C139" i="13"/>
  <c r="D139" i="13"/>
  <c r="E139" i="13"/>
  <c r="B140" i="13"/>
  <c r="H140" i="13" s="1"/>
  <c r="H135" i="3"/>
  <c r="I135" i="3" s="1"/>
  <c r="F136" i="3"/>
  <c r="D136" i="3" s="1"/>
  <c r="E137" i="3"/>
  <c r="G136" i="3"/>
  <c r="I152" i="6"/>
  <c r="G152" i="6"/>
  <c r="E152" i="6"/>
  <c r="F153" i="6"/>
  <c r="J152" i="6"/>
  <c r="H152" i="6"/>
  <c r="F140" i="13" l="1"/>
  <c r="G140" i="13"/>
  <c r="K140" i="13"/>
  <c r="I140" i="13"/>
  <c r="J140" i="13"/>
  <c r="C140" i="13"/>
  <c r="D140" i="13"/>
  <c r="E140" i="13"/>
  <c r="B141" i="13"/>
  <c r="H141" i="13" s="1"/>
  <c r="H136" i="3"/>
  <c r="I136" i="3" s="1"/>
  <c r="F154" i="6"/>
  <c r="H153" i="6"/>
  <c r="I153" i="6"/>
  <c r="G153" i="6"/>
  <c r="E153" i="6"/>
  <c r="J153" i="6"/>
  <c r="F137" i="3"/>
  <c r="D137" i="3" s="1"/>
  <c r="G137" i="3"/>
  <c r="E138" i="3"/>
  <c r="F141" i="13" l="1"/>
  <c r="G141" i="13"/>
  <c r="K141" i="13"/>
  <c r="I141" i="13"/>
  <c r="J141" i="13"/>
  <c r="C141" i="13"/>
  <c r="D141" i="13"/>
  <c r="E141" i="13"/>
  <c r="B142" i="13"/>
  <c r="H142" i="13" s="1"/>
  <c r="H137" i="3"/>
  <c r="I137" i="3" s="1"/>
  <c r="F138" i="3"/>
  <c r="D138" i="3" s="1"/>
  <c r="E139" i="3"/>
  <c r="G138" i="3"/>
  <c r="J154" i="6"/>
  <c r="I154" i="6"/>
  <c r="G154" i="6"/>
  <c r="E154" i="6"/>
  <c r="F155" i="6"/>
  <c r="H154" i="6"/>
  <c r="F142" i="13" l="1"/>
  <c r="G142" i="13"/>
  <c r="K142" i="13"/>
  <c r="I142" i="13"/>
  <c r="J142" i="13"/>
  <c r="C142" i="13"/>
  <c r="D142" i="13"/>
  <c r="E142" i="13"/>
  <c r="B143" i="13"/>
  <c r="H143" i="13" s="1"/>
  <c r="H155" i="6"/>
  <c r="I155" i="6"/>
  <c r="G155" i="6"/>
  <c r="E155" i="6"/>
  <c r="F156" i="6"/>
  <c r="J155" i="6"/>
  <c r="F139" i="3"/>
  <c r="D139" i="3" s="1"/>
  <c r="G139" i="3"/>
  <c r="E140" i="3"/>
  <c r="H138" i="3"/>
  <c r="I138" i="3" s="1"/>
  <c r="F143" i="13" l="1"/>
  <c r="G143" i="13"/>
  <c r="K143" i="13"/>
  <c r="I143" i="13"/>
  <c r="J143" i="13"/>
  <c r="C143" i="13"/>
  <c r="D143" i="13"/>
  <c r="E143" i="13"/>
  <c r="B144" i="13"/>
  <c r="H144" i="13" s="1"/>
  <c r="H139" i="3"/>
  <c r="I139" i="3" s="1"/>
  <c r="F140" i="3"/>
  <c r="D140" i="3" s="1"/>
  <c r="E141" i="3"/>
  <c r="G140" i="3"/>
  <c r="H156" i="6"/>
  <c r="I156" i="6"/>
  <c r="G156" i="6"/>
  <c r="E156" i="6"/>
  <c r="F157" i="6"/>
  <c r="J156" i="6"/>
  <c r="F144" i="13" l="1"/>
  <c r="G144" i="13"/>
  <c r="K144" i="13"/>
  <c r="I144" i="13"/>
  <c r="J144" i="13"/>
  <c r="C144" i="13"/>
  <c r="D144" i="13"/>
  <c r="E144" i="13"/>
  <c r="B145" i="13"/>
  <c r="H145" i="13" s="1"/>
  <c r="H140" i="3"/>
  <c r="I140" i="3" s="1"/>
  <c r="F158" i="6"/>
  <c r="H157" i="6"/>
  <c r="I157" i="6"/>
  <c r="G157" i="6"/>
  <c r="E157" i="6"/>
  <c r="J157" i="6"/>
  <c r="F141" i="3"/>
  <c r="D141" i="3" s="1"/>
  <c r="G141" i="3"/>
  <c r="E142" i="3"/>
  <c r="F145" i="13" l="1"/>
  <c r="G145" i="13"/>
  <c r="K145" i="13"/>
  <c r="I145" i="13"/>
  <c r="J145" i="13"/>
  <c r="C145" i="13"/>
  <c r="D145" i="13"/>
  <c r="E145" i="13"/>
  <c r="B146" i="13"/>
  <c r="H146" i="13" s="1"/>
  <c r="H141" i="3"/>
  <c r="I141" i="3" s="1"/>
  <c r="F142" i="3"/>
  <c r="D142" i="3" s="1"/>
  <c r="E143" i="3"/>
  <c r="G142" i="3"/>
  <c r="F159" i="6"/>
  <c r="I158" i="6"/>
  <c r="G158" i="6"/>
  <c r="E158" i="6"/>
  <c r="J158" i="6"/>
  <c r="H158" i="6"/>
  <c r="F146" i="13" l="1"/>
  <c r="G146" i="13"/>
  <c r="K146" i="13"/>
  <c r="I146" i="13"/>
  <c r="J146" i="13"/>
  <c r="C146" i="13"/>
  <c r="D146" i="13"/>
  <c r="E146" i="13"/>
  <c r="B147" i="13"/>
  <c r="H147" i="13" s="1"/>
  <c r="H142" i="3"/>
  <c r="I142" i="3" s="1"/>
  <c r="I159" i="6"/>
  <c r="G159" i="6"/>
  <c r="E159" i="6"/>
  <c r="F160" i="6"/>
  <c r="J159" i="6"/>
  <c r="H159" i="6"/>
  <c r="F143" i="3"/>
  <c r="D143" i="3" s="1"/>
  <c r="G143" i="3"/>
  <c r="E144" i="3"/>
  <c r="F147" i="13" l="1"/>
  <c r="G147" i="13"/>
  <c r="K147" i="13"/>
  <c r="I147" i="13"/>
  <c r="J147" i="13"/>
  <c r="C147" i="13"/>
  <c r="D147" i="13"/>
  <c r="E147" i="13"/>
  <c r="B148" i="13"/>
  <c r="H148" i="13" s="1"/>
  <c r="H143" i="3"/>
  <c r="I143" i="3" s="1"/>
  <c r="F144" i="3"/>
  <c r="D144" i="3" s="1"/>
  <c r="E145" i="3"/>
  <c r="G144" i="3"/>
  <c r="H160" i="6"/>
  <c r="I160" i="6"/>
  <c r="G160" i="6"/>
  <c r="E160" i="6"/>
  <c r="F161" i="6"/>
  <c r="J160" i="6"/>
  <c r="F148" i="13" l="1"/>
  <c r="G148" i="13"/>
  <c r="K148" i="13"/>
  <c r="I148" i="13"/>
  <c r="J148" i="13"/>
  <c r="C148" i="13"/>
  <c r="D148" i="13"/>
  <c r="E148" i="13"/>
  <c r="B149" i="13"/>
  <c r="H149" i="13" s="1"/>
  <c r="H144" i="3"/>
  <c r="I144" i="3" s="1"/>
  <c r="F162" i="6"/>
  <c r="H161" i="6"/>
  <c r="I161" i="6"/>
  <c r="G161" i="6"/>
  <c r="E161" i="6"/>
  <c r="J161" i="6"/>
  <c r="F145" i="3"/>
  <c r="D145" i="3" s="1"/>
  <c r="G145" i="3"/>
  <c r="E146" i="3"/>
  <c r="F149" i="13" l="1"/>
  <c r="G149" i="13"/>
  <c r="K149" i="13"/>
  <c r="I149" i="13"/>
  <c r="J149" i="13"/>
  <c r="C149" i="13"/>
  <c r="D149" i="13"/>
  <c r="E149" i="13"/>
  <c r="B150" i="13"/>
  <c r="H150" i="13" s="1"/>
  <c r="H145" i="3"/>
  <c r="I145" i="3" s="1"/>
  <c r="F146" i="3"/>
  <c r="D146" i="3" s="1"/>
  <c r="E147" i="3"/>
  <c r="G146" i="3"/>
  <c r="J162" i="6"/>
  <c r="I162" i="6"/>
  <c r="G162" i="6"/>
  <c r="E162" i="6"/>
  <c r="F163" i="6"/>
  <c r="H162" i="6"/>
  <c r="F150" i="13" l="1"/>
  <c r="G150" i="13"/>
  <c r="K150" i="13"/>
  <c r="I150" i="13"/>
  <c r="J150" i="13"/>
  <c r="C150" i="13"/>
  <c r="D150" i="13"/>
  <c r="E150" i="13"/>
  <c r="B151" i="13"/>
  <c r="H151" i="13" s="1"/>
  <c r="H146" i="3"/>
  <c r="I146" i="3" s="1"/>
  <c r="J163" i="6"/>
  <c r="I163" i="6"/>
  <c r="G163" i="6"/>
  <c r="E163" i="6"/>
  <c r="F164" i="6"/>
  <c r="H163" i="6"/>
  <c r="F147" i="3"/>
  <c r="D147" i="3" s="1"/>
  <c r="G147" i="3"/>
  <c r="E148" i="3"/>
  <c r="F151" i="13" l="1"/>
  <c r="G151" i="13"/>
  <c r="K151" i="13"/>
  <c r="I151" i="13"/>
  <c r="J151" i="13"/>
  <c r="C151" i="13"/>
  <c r="D151" i="13"/>
  <c r="E151" i="13"/>
  <c r="B152" i="13"/>
  <c r="H152" i="13" s="1"/>
  <c r="H147" i="3"/>
  <c r="I147" i="3" s="1"/>
  <c r="F148" i="3"/>
  <c r="D148" i="3" s="1"/>
  <c r="E149" i="3"/>
  <c r="G148" i="3"/>
  <c r="H164" i="6"/>
  <c r="I164" i="6"/>
  <c r="G164" i="6"/>
  <c r="E164" i="6"/>
  <c r="F165" i="6"/>
  <c r="J164" i="6"/>
  <c r="F152" i="13" l="1"/>
  <c r="G152" i="13"/>
  <c r="K152" i="13"/>
  <c r="I152" i="13"/>
  <c r="J152" i="13"/>
  <c r="C152" i="13"/>
  <c r="D152" i="13"/>
  <c r="E152" i="13"/>
  <c r="B153" i="13"/>
  <c r="H153" i="13" s="1"/>
  <c r="H148" i="3"/>
  <c r="I148" i="3" s="1"/>
  <c r="H165" i="6"/>
  <c r="I165" i="6"/>
  <c r="G165" i="6"/>
  <c r="E165" i="6"/>
  <c r="F166" i="6"/>
  <c r="J165" i="6"/>
  <c r="F149" i="3"/>
  <c r="D149" i="3" s="1"/>
  <c r="G149" i="3"/>
  <c r="E150" i="3"/>
  <c r="F153" i="13" l="1"/>
  <c r="G153" i="13"/>
  <c r="K153" i="13"/>
  <c r="I153" i="13"/>
  <c r="J153" i="13"/>
  <c r="C153" i="13"/>
  <c r="D153" i="13"/>
  <c r="E153" i="13"/>
  <c r="B154" i="13"/>
  <c r="H154" i="13" s="1"/>
  <c r="H149" i="3"/>
  <c r="I149" i="3" s="1"/>
  <c r="F150" i="3"/>
  <c r="D150" i="3" s="1"/>
  <c r="E151" i="3"/>
  <c r="G150" i="3"/>
  <c r="J166" i="6"/>
  <c r="I166" i="6"/>
  <c r="G166" i="6"/>
  <c r="E166" i="6"/>
  <c r="F167" i="6"/>
  <c r="H166" i="6"/>
  <c r="F154" i="13" l="1"/>
  <c r="G154" i="13"/>
  <c r="K154" i="13"/>
  <c r="I154" i="13"/>
  <c r="J154" i="13"/>
  <c r="C154" i="13"/>
  <c r="D154" i="13"/>
  <c r="E154" i="13"/>
  <c r="B155" i="13"/>
  <c r="H155" i="13" s="1"/>
  <c r="H150" i="3"/>
  <c r="I150" i="3" s="1"/>
  <c r="J167" i="6"/>
  <c r="I167" i="6"/>
  <c r="G167" i="6"/>
  <c r="E167" i="6"/>
  <c r="F168" i="6"/>
  <c r="H167" i="6"/>
  <c r="F151" i="3"/>
  <c r="D151" i="3" s="1"/>
  <c r="G151" i="3"/>
  <c r="E152" i="3"/>
  <c r="F155" i="13" l="1"/>
  <c r="G155" i="13"/>
  <c r="K155" i="13"/>
  <c r="I155" i="13"/>
  <c r="J155" i="13"/>
  <c r="C155" i="13"/>
  <c r="D155" i="13"/>
  <c r="E155" i="13"/>
  <c r="B156" i="13"/>
  <c r="H156" i="13" s="1"/>
  <c r="H151" i="3"/>
  <c r="I151" i="3" s="1"/>
  <c r="F152" i="3"/>
  <c r="D152" i="3" s="1"/>
  <c r="E153" i="3"/>
  <c r="G152" i="3"/>
  <c r="J168" i="6"/>
  <c r="I168" i="6"/>
  <c r="G168" i="6"/>
  <c r="E168" i="6"/>
  <c r="F169" i="6"/>
  <c r="H168" i="6"/>
  <c r="F156" i="13" l="1"/>
  <c r="G156" i="13"/>
  <c r="K156" i="13"/>
  <c r="I156" i="13"/>
  <c r="J156" i="13"/>
  <c r="C156" i="13"/>
  <c r="D156" i="13"/>
  <c r="E156" i="13"/>
  <c r="B157" i="13"/>
  <c r="H157" i="13" s="1"/>
  <c r="H152" i="3"/>
  <c r="I152" i="3" s="1"/>
  <c r="J169" i="6"/>
  <c r="I169" i="6"/>
  <c r="G169" i="6"/>
  <c r="E169" i="6"/>
  <c r="F170" i="6"/>
  <c r="H169" i="6"/>
  <c r="F153" i="3"/>
  <c r="D153" i="3" s="1"/>
  <c r="G153" i="3"/>
  <c r="E154" i="3"/>
  <c r="F157" i="13" l="1"/>
  <c r="G157" i="13"/>
  <c r="K157" i="13"/>
  <c r="I157" i="13"/>
  <c r="J157" i="13"/>
  <c r="C157" i="13"/>
  <c r="D157" i="13"/>
  <c r="E157" i="13"/>
  <c r="B158" i="13"/>
  <c r="H158" i="13" s="1"/>
  <c r="H153" i="3"/>
  <c r="I153" i="3" s="1"/>
  <c r="F154" i="3"/>
  <c r="D154" i="3" s="1"/>
  <c r="E155" i="3"/>
  <c r="G154" i="3"/>
  <c r="J170" i="6"/>
  <c r="I170" i="6"/>
  <c r="G170" i="6"/>
  <c r="E170" i="6"/>
  <c r="F171" i="6"/>
  <c r="H170" i="6"/>
  <c r="F158" i="13" l="1"/>
  <c r="G158" i="13"/>
  <c r="K158" i="13"/>
  <c r="I158" i="13"/>
  <c r="J158" i="13"/>
  <c r="C158" i="13"/>
  <c r="D158" i="13"/>
  <c r="E158" i="13"/>
  <c r="B159" i="13"/>
  <c r="H159" i="13" s="1"/>
  <c r="J171" i="6"/>
  <c r="I171" i="6"/>
  <c r="G171" i="6"/>
  <c r="E171" i="6"/>
  <c r="F172" i="6"/>
  <c r="H171" i="6"/>
  <c r="F155" i="3"/>
  <c r="D155" i="3" s="1"/>
  <c r="G155" i="3"/>
  <c r="E156" i="3"/>
  <c r="H154" i="3"/>
  <c r="I154" i="3" s="1"/>
  <c r="F159" i="13" l="1"/>
  <c r="G159" i="13"/>
  <c r="K159" i="13"/>
  <c r="I159" i="13"/>
  <c r="J159" i="13"/>
  <c r="C159" i="13"/>
  <c r="D159" i="13"/>
  <c r="E159" i="13"/>
  <c r="B160" i="13"/>
  <c r="H160" i="13" s="1"/>
  <c r="H155" i="3"/>
  <c r="F156" i="3"/>
  <c r="D156" i="3" s="1"/>
  <c r="E157" i="3"/>
  <c r="G156" i="3"/>
  <c r="I155" i="3"/>
  <c r="J172" i="6"/>
  <c r="I172" i="6"/>
  <c r="G172" i="6"/>
  <c r="E172" i="6"/>
  <c r="F173" i="6"/>
  <c r="H172" i="6"/>
  <c r="F160" i="13" l="1"/>
  <c r="G160" i="13"/>
  <c r="K160" i="13"/>
  <c r="I160" i="13"/>
  <c r="J160" i="13"/>
  <c r="C160" i="13"/>
  <c r="D160" i="13"/>
  <c r="E160" i="13"/>
  <c r="B161" i="13"/>
  <c r="H161" i="13" s="1"/>
  <c r="F157" i="3"/>
  <c r="D157" i="3" s="1"/>
  <c r="G157" i="3"/>
  <c r="E158" i="3"/>
  <c r="H173" i="6"/>
  <c r="I173" i="6"/>
  <c r="G173" i="6"/>
  <c r="E173" i="6"/>
  <c r="F174" i="6"/>
  <c r="J173" i="6"/>
  <c r="H156" i="3"/>
  <c r="I156" i="3" s="1"/>
  <c r="F161" i="13" l="1"/>
  <c r="G161" i="13"/>
  <c r="K161" i="13"/>
  <c r="I161" i="13"/>
  <c r="J161" i="13"/>
  <c r="C161" i="13"/>
  <c r="D161" i="13"/>
  <c r="E161" i="13"/>
  <c r="B162" i="13"/>
  <c r="H162" i="13" s="1"/>
  <c r="H157" i="3"/>
  <c r="F158" i="3"/>
  <c r="D158" i="3" s="1"/>
  <c r="E159" i="3"/>
  <c r="G158" i="3"/>
  <c r="I157" i="3"/>
  <c r="F175" i="6"/>
  <c r="H174" i="6"/>
  <c r="I174" i="6"/>
  <c r="G174" i="6"/>
  <c r="E174" i="6"/>
  <c r="J174" i="6"/>
  <c r="F162" i="13" l="1"/>
  <c r="G162" i="13"/>
  <c r="K162" i="13"/>
  <c r="I162" i="13"/>
  <c r="J162" i="13"/>
  <c r="C162" i="13"/>
  <c r="D162" i="13"/>
  <c r="E162" i="13"/>
  <c r="B163" i="13"/>
  <c r="H163" i="13" s="1"/>
  <c r="F159" i="3"/>
  <c r="D159" i="3" s="1"/>
  <c r="G159" i="3"/>
  <c r="E160" i="3"/>
  <c r="I175" i="6"/>
  <c r="G175" i="6"/>
  <c r="E175" i="6"/>
  <c r="F176" i="6"/>
  <c r="J175" i="6"/>
  <c r="H175" i="6"/>
  <c r="H158" i="3"/>
  <c r="I158" i="3" s="1"/>
  <c r="F163" i="13" l="1"/>
  <c r="G163" i="13"/>
  <c r="K163" i="13"/>
  <c r="I163" i="13"/>
  <c r="J163" i="13"/>
  <c r="C163" i="13"/>
  <c r="D163" i="13"/>
  <c r="E163" i="13"/>
  <c r="B164" i="13"/>
  <c r="H164" i="13" s="1"/>
  <c r="H176" i="6"/>
  <c r="I176" i="6"/>
  <c r="G176" i="6"/>
  <c r="E176" i="6"/>
  <c r="F177" i="6"/>
  <c r="J176" i="6"/>
  <c r="F160" i="3"/>
  <c r="D160" i="3" s="1"/>
  <c r="E161" i="3"/>
  <c r="G160" i="3"/>
  <c r="H159" i="3"/>
  <c r="I159" i="3" s="1"/>
  <c r="F164" i="13" l="1"/>
  <c r="G164" i="13"/>
  <c r="K164" i="13"/>
  <c r="I164" i="13"/>
  <c r="J164" i="13"/>
  <c r="C164" i="13"/>
  <c r="D164" i="13"/>
  <c r="E164" i="13"/>
  <c r="B165" i="13"/>
  <c r="H165" i="13" s="1"/>
  <c r="H160" i="3"/>
  <c r="I160" i="3" s="1"/>
  <c r="F161" i="3"/>
  <c r="D161" i="3" s="1"/>
  <c r="G161" i="3"/>
  <c r="E162" i="3"/>
  <c r="H177" i="6"/>
  <c r="I177" i="6"/>
  <c r="G177" i="6"/>
  <c r="E177" i="6"/>
  <c r="F178" i="6"/>
  <c r="J177" i="6"/>
  <c r="F165" i="13" l="1"/>
  <c r="G165" i="13"/>
  <c r="K165" i="13"/>
  <c r="I165" i="13"/>
  <c r="J165" i="13"/>
  <c r="C165" i="13"/>
  <c r="D165" i="13"/>
  <c r="E165" i="13"/>
  <c r="B166" i="13"/>
  <c r="H166" i="13" s="1"/>
  <c r="H161" i="3"/>
  <c r="I161" i="3" s="1"/>
  <c r="F179" i="6"/>
  <c r="H178" i="6"/>
  <c r="I178" i="6"/>
  <c r="G178" i="6"/>
  <c r="E178" i="6"/>
  <c r="J178" i="6"/>
  <c r="F162" i="3"/>
  <c r="D162" i="3" s="1"/>
  <c r="E163" i="3"/>
  <c r="G162" i="3"/>
  <c r="F166" i="13" l="1"/>
  <c r="G166" i="13"/>
  <c r="K166" i="13"/>
  <c r="I166" i="13"/>
  <c r="J166" i="13"/>
  <c r="C166" i="13"/>
  <c r="D166" i="13"/>
  <c r="E166" i="13"/>
  <c r="B167" i="13"/>
  <c r="H167" i="13" s="1"/>
  <c r="F163" i="3"/>
  <c r="D163" i="3" s="1"/>
  <c r="G163" i="3"/>
  <c r="E164" i="3"/>
  <c r="H162" i="3"/>
  <c r="I162" i="3" s="1"/>
  <c r="J179" i="6"/>
  <c r="I179" i="6"/>
  <c r="G179" i="6"/>
  <c r="E179" i="6"/>
  <c r="F180" i="6"/>
  <c r="H179" i="6"/>
  <c r="F167" i="13" l="1"/>
  <c r="G167" i="13"/>
  <c r="K167" i="13"/>
  <c r="I167" i="13"/>
  <c r="J167" i="13"/>
  <c r="C167" i="13"/>
  <c r="D167" i="13"/>
  <c r="E167" i="13"/>
  <c r="B168" i="13"/>
  <c r="H168" i="13" s="1"/>
  <c r="H180" i="6"/>
  <c r="I180" i="6"/>
  <c r="G180" i="6"/>
  <c r="E180" i="6"/>
  <c r="F181" i="6"/>
  <c r="J180" i="6"/>
  <c r="F164" i="3"/>
  <c r="D164" i="3" s="1"/>
  <c r="E165" i="3"/>
  <c r="G164" i="3"/>
  <c r="H163" i="3"/>
  <c r="I163" i="3" s="1"/>
  <c r="F168" i="13" l="1"/>
  <c r="G168" i="13"/>
  <c r="K168" i="13"/>
  <c r="I168" i="13"/>
  <c r="J168" i="13"/>
  <c r="C168" i="13"/>
  <c r="D168" i="13"/>
  <c r="E168" i="13"/>
  <c r="B169" i="13"/>
  <c r="H169" i="13" s="1"/>
  <c r="H164" i="3"/>
  <c r="I164" i="3" s="1"/>
  <c r="F165" i="3"/>
  <c r="D165" i="3" s="1"/>
  <c r="G165" i="3"/>
  <c r="E166" i="3"/>
  <c r="H181" i="6"/>
  <c r="I181" i="6"/>
  <c r="G181" i="6"/>
  <c r="E181" i="6"/>
  <c r="F182" i="6"/>
  <c r="J181" i="6"/>
  <c r="F169" i="13" l="1"/>
  <c r="G169" i="13"/>
  <c r="K169" i="13"/>
  <c r="I169" i="13"/>
  <c r="J169" i="13"/>
  <c r="C169" i="13"/>
  <c r="D169" i="13"/>
  <c r="E169" i="13"/>
  <c r="B170" i="13"/>
  <c r="H170" i="13" s="1"/>
  <c r="H165" i="3"/>
  <c r="I165" i="3" s="1"/>
  <c r="H182" i="6"/>
  <c r="I182" i="6"/>
  <c r="G182" i="6"/>
  <c r="E182" i="6"/>
  <c r="F183" i="6"/>
  <c r="J182" i="6"/>
  <c r="F166" i="3"/>
  <c r="D166" i="3" s="1"/>
  <c r="E167" i="3"/>
  <c r="G166" i="3"/>
  <c r="F170" i="13" l="1"/>
  <c r="G170" i="13"/>
  <c r="K170" i="13"/>
  <c r="I170" i="13"/>
  <c r="J170" i="13"/>
  <c r="C170" i="13"/>
  <c r="D170" i="13"/>
  <c r="E170" i="13"/>
  <c r="B171" i="13"/>
  <c r="H171" i="13" s="1"/>
  <c r="H166" i="3"/>
  <c r="I166" i="3" s="1"/>
  <c r="F167" i="3"/>
  <c r="D167" i="3" s="1"/>
  <c r="G167" i="3"/>
  <c r="E168" i="3"/>
  <c r="H183" i="6"/>
  <c r="I183" i="6"/>
  <c r="G183" i="6"/>
  <c r="E183" i="6"/>
  <c r="F184" i="6"/>
  <c r="J183" i="6"/>
  <c r="F171" i="13" l="1"/>
  <c r="G171" i="13"/>
  <c r="K171" i="13"/>
  <c r="I171" i="13"/>
  <c r="J171" i="13"/>
  <c r="C171" i="13"/>
  <c r="D171" i="13"/>
  <c r="E171" i="13"/>
  <c r="B172" i="13"/>
  <c r="H172" i="13" s="1"/>
  <c r="H167" i="3"/>
  <c r="I167" i="3" s="1"/>
  <c r="F168" i="3"/>
  <c r="D168" i="3" s="1"/>
  <c r="E169" i="3"/>
  <c r="G168" i="3"/>
  <c r="H184" i="6"/>
  <c r="I184" i="6"/>
  <c r="G184" i="6"/>
  <c r="E184" i="6"/>
  <c r="F185" i="6"/>
  <c r="J184" i="6"/>
  <c r="F172" i="13" l="1"/>
  <c r="G172" i="13"/>
  <c r="K172" i="13"/>
  <c r="I172" i="13"/>
  <c r="J172" i="13"/>
  <c r="C172" i="13"/>
  <c r="D172" i="13"/>
  <c r="E172" i="13"/>
  <c r="B173" i="13"/>
  <c r="H173" i="13" s="1"/>
  <c r="H168" i="3"/>
  <c r="I168" i="3" s="1"/>
  <c r="F186" i="6"/>
  <c r="H185" i="6"/>
  <c r="I185" i="6"/>
  <c r="G185" i="6"/>
  <c r="E185" i="6"/>
  <c r="J185" i="6"/>
  <c r="F169" i="3"/>
  <c r="D169" i="3" s="1"/>
  <c r="G169" i="3"/>
  <c r="E170" i="3"/>
  <c r="F173" i="13" l="1"/>
  <c r="G173" i="13"/>
  <c r="K173" i="13"/>
  <c r="I173" i="13"/>
  <c r="J173" i="13"/>
  <c r="C173" i="13"/>
  <c r="D173" i="13"/>
  <c r="E173" i="13"/>
  <c r="B174" i="13"/>
  <c r="H174" i="13" s="1"/>
  <c r="H169" i="3"/>
  <c r="I169" i="3" s="1"/>
  <c r="F170" i="3"/>
  <c r="D170" i="3" s="1"/>
  <c r="E171" i="3"/>
  <c r="G170" i="3"/>
  <c r="I186" i="6"/>
  <c r="G186" i="6"/>
  <c r="E186" i="6"/>
  <c r="F187" i="6"/>
  <c r="J186" i="6"/>
  <c r="H186" i="6"/>
  <c r="F174" i="13" l="1"/>
  <c r="G174" i="13"/>
  <c r="K174" i="13"/>
  <c r="I174" i="13"/>
  <c r="J174" i="13"/>
  <c r="C174" i="13"/>
  <c r="D174" i="13"/>
  <c r="E174" i="13"/>
  <c r="B175" i="13"/>
  <c r="H175" i="13" s="1"/>
  <c r="H187" i="6"/>
  <c r="I187" i="6"/>
  <c r="G187" i="6"/>
  <c r="E187" i="6"/>
  <c r="F188" i="6"/>
  <c r="J187" i="6"/>
  <c r="F171" i="3"/>
  <c r="D171" i="3" s="1"/>
  <c r="G171" i="3"/>
  <c r="E172" i="3"/>
  <c r="H170" i="3"/>
  <c r="I170" i="3" s="1"/>
  <c r="F175" i="13" l="1"/>
  <c r="G175" i="13"/>
  <c r="K175" i="13"/>
  <c r="I175" i="13"/>
  <c r="J175" i="13"/>
  <c r="C175" i="13"/>
  <c r="D175" i="13"/>
  <c r="E175" i="13"/>
  <c r="B176" i="13"/>
  <c r="H176" i="13" s="1"/>
  <c r="H171" i="3"/>
  <c r="I171" i="3" s="1"/>
  <c r="F172" i="3"/>
  <c r="D172" i="3" s="1"/>
  <c r="E173" i="3"/>
  <c r="G172" i="3"/>
  <c r="J188" i="6"/>
  <c r="I188" i="6"/>
  <c r="G188" i="6"/>
  <c r="E188" i="6"/>
  <c r="F189" i="6"/>
  <c r="H188" i="6"/>
  <c r="F176" i="13" l="1"/>
  <c r="G176" i="13"/>
  <c r="K176" i="13"/>
  <c r="I176" i="13"/>
  <c r="J176" i="13"/>
  <c r="C176" i="13"/>
  <c r="D176" i="13"/>
  <c r="E176" i="13"/>
  <c r="B177" i="13"/>
  <c r="H177" i="13" s="1"/>
  <c r="J189" i="6"/>
  <c r="I189" i="6"/>
  <c r="G189" i="6"/>
  <c r="E189" i="6"/>
  <c r="F190" i="6"/>
  <c r="H189" i="6"/>
  <c r="F173" i="3"/>
  <c r="D173" i="3" s="1"/>
  <c r="G173" i="3"/>
  <c r="E174" i="3"/>
  <c r="H172" i="3"/>
  <c r="I172" i="3" s="1"/>
  <c r="F177" i="13" l="1"/>
  <c r="G177" i="13"/>
  <c r="K177" i="13"/>
  <c r="I177" i="13"/>
  <c r="J177" i="13"/>
  <c r="C177" i="13"/>
  <c r="D177" i="13"/>
  <c r="E177" i="13"/>
  <c r="B178" i="13"/>
  <c r="H178" i="13" s="1"/>
  <c r="F191" i="6"/>
  <c r="H190" i="6"/>
  <c r="I190" i="6"/>
  <c r="G190" i="6"/>
  <c r="E190" i="6"/>
  <c r="J190" i="6"/>
  <c r="F174" i="3"/>
  <c r="D174" i="3" s="1"/>
  <c r="E175" i="3"/>
  <c r="G174" i="3"/>
  <c r="H173" i="3"/>
  <c r="I173" i="3" s="1"/>
  <c r="F178" i="13" l="1"/>
  <c r="G178" i="13"/>
  <c r="K178" i="13"/>
  <c r="I178" i="13"/>
  <c r="J178" i="13"/>
  <c r="C178" i="13"/>
  <c r="D178" i="13"/>
  <c r="E178" i="13"/>
  <c r="B179" i="13"/>
  <c r="H179" i="13" s="1"/>
  <c r="F175" i="3"/>
  <c r="D175" i="3" s="1"/>
  <c r="G175" i="3"/>
  <c r="E176" i="3"/>
  <c r="I191" i="6"/>
  <c r="G191" i="6"/>
  <c r="E191" i="6"/>
  <c r="F192" i="6"/>
  <c r="J191" i="6"/>
  <c r="H191" i="6"/>
  <c r="H174" i="3"/>
  <c r="I174" i="3" s="1"/>
  <c r="F179" i="13" l="1"/>
  <c r="G179" i="13"/>
  <c r="K179" i="13"/>
  <c r="I179" i="13"/>
  <c r="J179" i="13"/>
  <c r="C179" i="13"/>
  <c r="D179" i="13"/>
  <c r="E179" i="13"/>
  <c r="B180" i="13"/>
  <c r="H180" i="13" s="1"/>
  <c r="H192" i="6"/>
  <c r="I192" i="6"/>
  <c r="G192" i="6"/>
  <c r="E192" i="6"/>
  <c r="F193" i="6"/>
  <c r="J192" i="6"/>
  <c r="F176" i="3"/>
  <c r="D176" i="3" s="1"/>
  <c r="E177" i="3"/>
  <c r="G176" i="3"/>
  <c r="H175" i="3"/>
  <c r="I175" i="3" s="1"/>
  <c r="F180" i="13" l="1"/>
  <c r="G180" i="13"/>
  <c r="K180" i="13"/>
  <c r="I180" i="13"/>
  <c r="J180" i="13"/>
  <c r="C180" i="13"/>
  <c r="D180" i="13"/>
  <c r="E180" i="13"/>
  <c r="B181" i="13"/>
  <c r="H181" i="13" s="1"/>
  <c r="F177" i="3"/>
  <c r="D177" i="3" s="1"/>
  <c r="G177" i="3"/>
  <c r="E178" i="3"/>
  <c r="J193" i="6"/>
  <c r="I193" i="6"/>
  <c r="G193" i="6"/>
  <c r="E193" i="6"/>
  <c r="F194" i="6"/>
  <c r="H193" i="6"/>
  <c r="H176" i="3"/>
  <c r="I176" i="3" s="1"/>
  <c r="F181" i="13" l="1"/>
  <c r="G181" i="13"/>
  <c r="K181" i="13"/>
  <c r="I181" i="13"/>
  <c r="J181" i="13"/>
  <c r="C181" i="13"/>
  <c r="D181" i="13"/>
  <c r="E181" i="13"/>
  <c r="B182" i="13"/>
  <c r="H182" i="13" s="1"/>
  <c r="J194" i="6"/>
  <c r="I194" i="6"/>
  <c r="G194" i="6"/>
  <c r="E194" i="6"/>
  <c r="F195" i="6"/>
  <c r="H194" i="6"/>
  <c r="F178" i="3"/>
  <c r="D178" i="3" s="1"/>
  <c r="E179" i="3"/>
  <c r="G178" i="3"/>
  <c r="H177" i="3"/>
  <c r="I177" i="3" s="1"/>
  <c r="F182" i="13" l="1"/>
  <c r="G182" i="13"/>
  <c r="K182" i="13"/>
  <c r="I182" i="13"/>
  <c r="J182" i="13"/>
  <c r="C182" i="13"/>
  <c r="D182" i="13"/>
  <c r="E182" i="13"/>
  <c r="B183" i="13"/>
  <c r="H183" i="13" s="1"/>
  <c r="H178" i="3"/>
  <c r="I178" i="3" s="1"/>
  <c r="F179" i="3"/>
  <c r="D179" i="3" s="1"/>
  <c r="G179" i="3"/>
  <c r="E180" i="3"/>
  <c r="J195" i="6"/>
  <c r="I195" i="6"/>
  <c r="G195" i="6"/>
  <c r="E195" i="6"/>
  <c r="F196" i="6"/>
  <c r="H195" i="6"/>
  <c r="F183" i="13" l="1"/>
  <c r="G183" i="13"/>
  <c r="K183" i="13"/>
  <c r="I183" i="13"/>
  <c r="J183" i="13"/>
  <c r="C183" i="13"/>
  <c r="D183" i="13"/>
  <c r="E183" i="13"/>
  <c r="B184" i="13"/>
  <c r="H184" i="13" s="1"/>
  <c r="H179" i="3"/>
  <c r="I179" i="3" s="1"/>
  <c r="H196" i="6"/>
  <c r="I196" i="6"/>
  <c r="G196" i="6"/>
  <c r="E196" i="6"/>
  <c r="F197" i="6"/>
  <c r="J196" i="6"/>
  <c r="F180" i="3"/>
  <c r="D180" i="3" s="1"/>
  <c r="E181" i="3"/>
  <c r="G180" i="3"/>
  <c r="F184" i="13" l="1"/>
  <c r="G184" i="13"/>
  <c r="K184" i="13"/>
  <c r="I184" i="13"/>
  <c r="J184" i="13"/>
  <c r="C184" i="13"/>
  <c r="D184" i="13"/>
  <c r="E184" i="13"/>
  <c r="B185" i="13"/>
  <c r="H185" i="13" s="1"/>
  <c r="F181" i="3"/>
  <c r="D181" i="3" s="1"/>
  <c r="G181" i="3"/>
  <c r="E182" i="3"/>
  <c r="H197" i="6"/>
  <c r="I197" i="6"/>
  <c r="G197" i="6"/>
  <c r="E197" i="6"/>
  <c r="F198" i="6"/>
  <c r="J197" i="6"/>
  <c r="H180" i="3"/>
  <c r="I180" i="3" s="1"/>
  <c r="F185" i="13" l="1"/>
  <c r="G185" i="13"/>
  <c r="K185" i="13"/>
  <c r="I185" i="13"/>
  <c r="J185" i="13"/>
  <c r="C185" i="13"/>
  <c r="D185" i="13"/>
  <c r="E185" i="13"/>
  <c r="B186" i="13"/>
  <c r="H186" i="13" s="1"/>
  <c r="H181" i="3"/>
  <c r="J198" i="6"/>
  <c r="I198" i="6"/>
  <c r="G198" i="6"/>
  <c r="E198" i="6"/>
  <c r="F199" i="6"/>
  <c r="H198" i="6"/>
  <c r="F182" i="3"/>
  <c r="D182" i="3" s="1"/>
  <c r="E183" i="3"/>
  <c r="G182" i="3"/>
  <c r="I181" i="3"/>
  <c r="F186" i="13" l="1"/>
  <c r="G186" i="13"/>
  <c r="K186" i="13"/>
  <c r="I186" i="13"/>
  <c r="J186" i="13"/>
  <c r="C186" i="13"/>
  <c r="D186" i="13"/>
  <c r="E186" i="13"/>
  <c r="B187" i="13"/>
  <c r="H187" i="13" s="1"/>
  <c r="H182" i="3"/>
  <c r="I182" i="3" s="1"/>
  <c r="F183" i="3"/>
  <c r="D183" i="3" s="1"/>
  <c r="G183" i="3"/>
  <c r="E184" i="3"/>
  <c r="J199" i="6"/>
  <c r="I199" i="6"/>
  <c r="G199" i="6"/>
  <c r="E199" i="6"/>
  <c r="F200" i="6"/>
  <c r="H199" i="6"/>
  <c r="F187" i="13" l="1"/>
  <c r="G187" i="13"/>
  <c r="K187" i="13"/>
  <c r="I187" i="13"/>
  <c r="J187" i="13"/>
  <c r="C187" i="13"/>
  <c r="D187" i="13"/>
  <c r="E187" i="13"/>
  <c r="B188" i="13"/>
  <c r="H188" i="13" s="1"/>
  <c r="F201" i="6"/>
  <c r="H200" i="6"/>
  <c r="I200" i="6"/>
  <c r="G200" i="6"/>
  <c r="E200" i="6"/>
  <c r="J200" i="6"/>
  <c r="F184" i="3"/>
  <c r="D184" i="3" s="1"/>
  <c r="E185" i="3"/>
  <c r="G184" i="3"/>
  <c r="H183" i="3"/>
  <c r="I183" i="3" s="1"/>
  <c r="F188" i="13" l="1"/>
  <c r="G188" i="13"/>
  <c r="K188" i="13"/>
  <c r="I188" i="13"/>
  <c r="J188" i="13"/>
  <c r="C188" i="13"/>
  <c r="D188" i="13"/>
  <c r="E188" i="13"/>
  <c r="B189" i="13"/>
  <c r="H189" i="13" s="1"/>
  <c r="F185" i="3"/>
  <c r="D185" i="3" s="1"/>
  <c r="G185" i="3"/>
  <c r="E186" i="3"/>
  <c r="H184" i="3"/>
  <c r="I184" i="3" s="1"/>
  <c r="F202" i="6"/>
  <c r="I201" i="6"/>
  <c r="G201" i="6"/>
  <c r="E201" i="6"/>
  <c r="J201" i="6"/>
  <c r="H201" i="6"/>
  <c r="F189" i="13" l="1"/>
  <c r="G189" i="13"/>
  <c r="K189" i="13"/>
  <c r="I189" i="13"/>
  <c r="J189" i="13"/>
  <c r="C189" i="13"/>
  <c r="D189" i="13"/>
  <c r="E189" i="13"/>
  <c r="B190" i="13"/>
  <c r="H190" i="13" s="1"/>
  <c r="J202" i="6"/>
  <c r="I202" i="6"/>
  <c r="G202" i="6"/>
  <c r="E202" i="6"/>
  <c r="F203" i="6"/>
  <c r="H202" i="6"/>
  <c r="F186" i="3"/>
  <c r="D186" i="3" s="1"/>
  <c r="E187" i="3"/>
  <c r="G186" i="3"/>
  <c r="H185" i="3"/>
  <c r="I185" i="3" s="1"/>
  <c r="F190" i="13" l="1"/>
  <c r="G190" i="13"/>
  <c r="K190" i="13"/>
  <c r="I190" i="13"/>
  <c r="J190" i="13"/>
  <c r="C190" i="13"/>
  <c r="D190" i="13"/>
  <c r="E190" i="13"/>
  <c r="B191" i="13"/>
  <c r="H191" i="13" s="1"/>
  <c r="H186" i="3"/>
  <c r="I186" i="3" s="1"/>
  <c r="F187" i="3"/>
  <c r="D187" i="3" s="1"/>
  <c r="G187" i="3"/>
  <c r="E188" i="3"/>
  <c r="J203" i="6"/>
  <c r="I203" i="6"/>
  <c r="G203" i="6"/>
  <c r="E203" i="6"/>
  <c r="F204" i="6"/>
  <c r="H203" i="6"/>
  <c r="F191" i="13" l="1"/>
  <c r="G191" i="13"/>
  <c r="K191" i="13"/>
  <c r="I191" i="13"/>
  <c r="J191" i="13"/>
  <c r="C191" i="13"/>
  <c r="D191" i="13"/>
  <c r="E191" i="13"/>
  <c r="B192" i="13"/>
  <c r="H192" i="13" s="1"/>
  <c r="H187" i="3"/>
  <c r="I187" i="3" s="1"/>
  <c r="F205" i="6"/>
  <c r="H204" i="6"/>
  <c r="I204" i="6"/>
  <c r="G204" i="6"/>
  <c r="E204" i="6"/>
  <c r="J204" i="6"/>
  <c r="F188" i="3"/>
  <c r="D188" i="3" s="1"/>
  <c r="E189" i="3"/>
  <c r="G188" i="3"/>
  <c r="F192" i="13" l="1"/>
  <c r="G192" i="13"/>
  <c r="K192" i="13"/>
  <c r="I192" i="13"/>
  <c r="J192" i="13"/>
  <c r="C192" i="13"/>
  <c r="D192" i="13"/>
  <c r="E192" i="13"/>
  <c r="B193" i="13"/>
  <c r="H193" i="13" s="1"/>
  <c r="F189" i="3"/>
  <c r="D189" i="3" s="1"/>
  <c r="G189" i="3"/>
  <c r="E190" i="3"/>
  <c r="H188" i="3"/>
  <c r="I188" i="3" s="1"/>
  <c r="F206" i="6"/>
  <c r="J205" i="6"/>
  <c r="H205" i="6"/>
  <c r="I205" i="6"/>
  <c r="G205" i="6"/>
  <c r="E205" i="6"/>
  <c r="F193" i="13" l="1"/>
  <c r="G193" i="13"/>
  <c r="K193" i="13"/>
  <c r="I193" i="13"/>
  <c r="J193" i="13"/>
  <c r="C193" i="13"/>
  <c r="D193" i="13"/>
  <c r="E193" i="13"/>
  <c r="B194" i="13"/>
  <c r="H194" i="13" s="1"/>
  <c r="H189" i="3"/>
  <c r="F207" i="6"/>
  <c r="J206" i="6"/>
  <c r="H206" i="6"/>
  <c r="I206" i="6"/>
  <c r="G206" i="6"/>
  <c r="E206" i="6"/>
  <c r="F190" i="3"/>
  <c r="D190" i="3" s="1"/>
  <c r="E191" i="3"/>
  <c r="G190" i="3"/>
  <c r="I189" i="3"/>
  <c r="F194" i="13" l="1"/>
  <c r="G194" i="13"/>
  <c r="K194" i="13"/>
  <c r="I194" i="13"/>
  <c r="J194" i="13"/>
  <c r="C194" i="13"/>
  <c r="D194" i="13"/>
  <c r="E194" i="13"/>
  <c r="B195" i="13"/>
  <c r="H195" i="13" s="1"/>
  <c r="H190" i="3"/>
  <c r="I190" i="3" s="1"/>
  <c r="F191" i="3"/>
  <c r="D191" i="3" s="1"/>
  <c r="G191" i="3"/>
  <c r="E192" i="3"/>
  <c r="F208" i="6"/>
  <c r="J207" i="6"/>
  <c r="H207" i="6"/>
  <c r="I207" i="6"/>
  <c r="G207" i="6"/>
  <c r="E207" i="6"/>
  <c r="F195" i="13" l="1"/>
  <c r="G195" i="13"/>
  <c r="K195" i="13"/>
  <c r="I195" i="13"/>
  <c r="J195" i="13"/>
  <c r="C195" i="13"/>
  <c r="D195" i="13"/>
  <c r="E195" i="13"/>
  <c r="B196" i="13"/>
  <c r="H196" i="13" s="1"/>
  <c r="F209" i="6"/>
  <c r="J208" i="6"/>
  <c r="H208" i="6"/>
  <c r="I208" i="6"/>
  <c r="G208" i="6"/>
  <c r="E208" i="6"/>
  <c r="F192" i="3"/>
  <c r="D192" i="3" s="1"/>
  <c r="E193" i="3"/>
  <c r="G192" i="3"/>
  <c r="H191" i="3"/>
  <c r="I191" i="3" s="1"/>
  <c r="F196" i="13" l="1"/>
  <c r="G196" i="13"/>
  <c r="K196" i="13"/>
  <c r="I196" i="13"/>
  <c r="J196" i="13"/>
  <c r="C196" i="13"/>
  <c r="D196" i="13"/>
  <c r="E196" i="13"/>
  <c r="B197" i="13"/>
  <c r="H197" i="13" s="1"/>
  <c r="H192" i="3"/>
  <c r="I192" i="3" s="1"/>
  <c r="F193" i="3"/>
  <c r="D193" i="3" s="1"/>
  <c r="G193" i="3"/>
  <c r="E194" i="3"/>
  <c r="J209" i="6"/>
  <c r="I209" i="6"/>
  <c r="G209" i="6"/>
  <c r="E209" i="6"/>
  <c r="F210" i="6"/>
  <c r="H209" i="6"/>
  <c r="F197" i="13" l="1"/>
  <c r="G197" i="13"/>
  <c r="K197" i="13"/>
  <c r="I197" i="13"/>
  <c r="J197" i="13"/>
  <c r="C197" i="13"/>
  <c r="D197" i="13"/>
  <c r="E197" i="13"/>
  <c r="B198" i="13"/>
  <c r="H198" i="13" s="1"/>
  <c r="H193" i="3"/>
  <c r="I193" i="3" s="1"/>
  <c r="J210" i="6"/>
  <c r="I210" i="6"/>
  <c r="G210" i="6"/>
  <c r="E210" i="6"/>
  <c r="F211" i="6"/>
  <c r="H210" i="6"/>
  <c r="F194" i="3"/>
  <c r="D194" i="3" s="1"/>
  <c r="E195" i="3"/>
  <c r="G194" i="3"/>
  <c r="F198" i="13" l="1"/>
  <c r="G198" i="13"/>
  <c r="K198" i="13"/>
  <c r="I198" i="13"/>
  <c r="J198" i="13"/>
  <c r="C198" i="13"/>
  <c r="D198" i="13"/>
  <c r="E198" i="13"/>
  <c r="B199" i="13"/>
  <c r="H199" i="13" s="1"/>
  <c r="F195" i="3"/>
  <c r="D195" i="3" s="1"/>
  <c r="G195" i="3"/>
  <c r="E196" i="3"/>
  <c r="H194" i="3"/>
  <c r="I194" i="3" s="1"/>
  <c r="J211" i="6"/>
  <c r="I211" i="6"/>
  <c r="G211" i="6"/>
  <c r="E211" i="6"/>
  <c r="F212" i="6"/>
  <c r="H211" i="6"/>
  <c r="F199" i="13" l="1"/>
  <c r="G199" i="13"/>
  <c r="K199" i="13"/>
  <c r="I199" i="13"/>
  <c r="J199" i="13"/>
  <c r="C199" i="13"/>
  <c r="D199" i="13"/>
  <c r="E199" i="13"/>
  <c r="B200" i="13"/>
  <c r="H200" i="13" s="1"/>
  <c r="H212" i="6"/>
  <c r="I212" i="6"/>
  <c r="G212" i="6"/>
  <c r="E212" i="6"/>
  <c r="F213" i="6"/>
  <c r="J212" i="6"/>
  <c r="F196" i="3"/>
  <c r="D196" i="3" s="1"/>
  <c r="E197" i="3"/>
  <c r="G196" i="3"/>
  <c r="H195" i="3"/>
  <c r="I195" i="3" s="1"/>
  <c r="F200" i="13" l="1"/>
  <c r="G200" i="13"/>
  <c r="K200" i="13"/>
  <c r="I200" i="13"/>
  <c r="J200" i="13"/>
  <c r="C200" i="13"/>
  <c r="D200" i="13"/>
  <c r="E200" i="13"/>
  <c r="B201" i="13"/>
  <c r="H201" i="13" s="1"/>
  <c r="H196" i="3"/>
  <c r="I196" i="3" s="1"/>
  <c r="F197" i="3"/>
  <c r="D197" i="3" s="1"/>
  <c r="G197" i="3"/>
  <c r="E198" i="3"/>
  <c r="H213" i="6"/>
  <c r="I213" i="6"/>
  <c r="G213" i="6"/>
  <c r="E213" i="6"/>
  <c r="F214" i="6"/>
  <c r="J213" i="6"/>
  <c r="F201" i="13" l="1"/>
  <c r="G201" i="13"/>
  <c r="K201" i="13"/>
  <c r="I201" i="13"/>
  <c r="J201" i="13"/>
  <c r="C201" i="13"/>
  <c r="D201" i="13"/>
  <c r="E201" i="13"/>
  <c r="B202" i="13"/>
  <c r="H202" i="13" s="1"/>
  <c r="F198" i="3"/>
  <c r="D198" i="3" s="1"/>
  <c r="E199" i="3"/>
  <c r="G198" i="3"/>
  <c r="J214" i="6"/>
  <c r="I214" i="6"/>
  <c r="G214" i="6"/>
  <c r="E214" i="6"/>
  <c r="F215" i="6"/>
  <c r="H214" i="6"/>
  <c r="H197" i="3"/>
  <c r="I197" i="3" s="1"/>
  <c r="F202" i="13" l="1"/>
  <c r="G202" i="13"/>
  <c r="K202" i="13"/>
  <c r="I202" i="13"/>
  <c r="J202" i="13"/>
  <c r="C202" i="13"/>
  <c r="D202" i="13"/>
  <c r="E202" i="13"/>
  <c r="B203" i="13"/>
  <c r="H203" i="13" s="1"/>
  <c r="F199" i="3"/>
  <c r="D199" i="3" s="1"/>
  <c r="G199" i="3"/>
  <c r="E200" i="3"/>
  <c r="H198" i="3"/>
  <c r="I198" i="3" s="1"/>
  <c r="H215" i="6"/>
  <c r="I215" i="6"/>
  <c r="G215" i="6"/>
  <c r="E215" i="6"/>
  <c r="F216" i="6"/>
  <c r="J215" i="6"/>
  <c r="F203" i="13" l="1"/>
  <c r="G203" i="13"/>
  <c r="K203" i="13"/>
  <c r="I203" i="13"/>
  <c r="J203" i="13"/>
  <c r="C203" i="13"/>
  <c r="D203" i="13"/>
  <c r="E203" i="13"/>
  <c r="B204" i="13"/>
  <c r="H204" i="13" s="1"/>
  <c r="H199" i="3"/>
  <c r="H216" i="6"/>
  <c r="I216" i="6"/>
  <c r="G216" i="6"/>
  <c r="E216" i="6"/>
  <c r="F217" i="6"/>
  <c r="J216" i="6"/>
  <c r="F200" i="3"/>
  <c r="D200" i="3" s="1"/>
  <c r="E201" i="3"/>
  <c r="G200" i="3"/>
  <c r="I199" i="3"/>
  <c r="F204" i="13" l="1"/>
  <c r="G204" i="13"/>
  <c r="K204" i="13"/>
  <c r="I204" i="13"/>
  <c r="J204" i="13"/>
  <c r="C204" i="13"/>
  <c r="D204" i="13"/>
  <c r="E204" i="13"/>
  <c r="B205" i="13"/>
  <c r="H205" i="13" s="1"/>
  <c r="H200" i="3"/>
  <c r="I200" i="3" s="1"/>
  <c r="F201" i="3"/>
  <c r="D201" i="3" s="1"/>
  <c r="G201" i="3"/>
  <c r="E202" i="3"/>
  <c r="H217" i="6"/>
  <c r="I217" i="6"/>
  <c r="G217" i="6"/>
  <c r="E217" i="6"/>
  <c r="F218" i="6"/>
  <c r="J217" i="6"/>
  <c r="F205" i="13" l="1"/>
  <c r="G205" i="13"/>
  <c r="K205" i="13"/>
  <c r="I205" i="13"/>
  <c r="J205" i="13"/>
  <c r="C205" i="13"/>
  <c r="D205" i="13"/>
  <c r="E205" i="13"/>
  <c r="B206" i="13"/>
  <c r="H206" i="13" s="1"/>
  <c r="H201" i="3"/>
  <c r="I201" i="3" s="1"/>
  <c r="F202" i="3"/>
  <c r="D202" i="3" s="1"/>
  <c r="E203" i="3"/>
  <c r="G202" i="3"/>
  <c r="F219" i="6"/>
  <c r="H218" i="6"/>
  <c r="I218" i="6"/>
  <c r="G218" i="6"/>
  <c r="E218" i="6"/>
  <c r="J218" i="6"/>
  <c r="F206" i="13" l="1"/>
  <c r="G206" i="13"/>
  <c r="K206" i="13"/>
  <c r="I206" i="13"/>
  <c r="J206" i="13"/>
  <c r="C206" i="13"/>
  <c r="D206" i="13"/>
  <c r="E206" i="13"/>
  <c r="B207" i="13"/>
  <c r="H207" i="13" s="1"/>
  <c r="H202" i="3"/>
  <c r="I202" i="3" s="1"/>
  <c r="F220" i="6"/>
  <c r="I219" i="6"/>
  <c r="G219" i="6"/>
  <c r="E219" i="6"/>
  <c r="J219" i="6"/>
  <c r="H219" i="6"/>
  <c r="F203" i="3"/>
  <c r="D203" i="3" s="1"/>
  <c r="G203" i="3"/>
  <c r="E204" i="3"/>
  <c r="F207" i="13" l="1"/>
  <c r="G207" i="13"/>
  <c r="K207" i="13"/>
  <c r="I207" i="13"/>
  <c r="J207" i="13"/>
  <c r="C207" i="13"/>
  <c r="D207" i="13"/>
  <c r="E207" i="13"/>
  <c r="B208" i="13"/>
  <c r="H208" i="13" s="1"/>
  <c r="H203" i="3"/>
  <c r="I203" i="3" s="1"/>
  <c r="F204" i="3"/>
  <c r="D204" i="3" s="1"/>
  <c r="E205" i="3"/>
  <c r="G204" i="3"/>
  <c r="I220" i="6"/>
  <c r="G220" i="6"/>
  <c r="E220" i="6"/>
  <c r="F221" i="6"/>
  <c r="J220" i="6"/>
  <c r="H220" i="6"/>
  <c r="F208" i="13" l="1"/>
  <c r="G208" i="13"/>
  <c r="K208" i="13"/>
  <c r="I208" i="13"/>
  <c r="J208" i="13"/>
  <c r="C208" i="13"/>
  <c r="D208" i="13"/>
  <c r="E208" i="13"/>
  <c r="B209" i="13"/>
  <c r="H209" i="13" s="1"/>
  <c r="H204" i="3"/>
  <c r="I204" i="3" s="1"/>
  <c r="F222" i="6"/>
  <c r="H221" i="6"/>
  <c r="I221" i="6"/>
  <c r="G221" i="6"/>
  <c r="E221" i="6"/>
  <c r="J221" i="6"/>
  <c r="F205" i="3"/>
  <c r="D205" i="3" s="1"/>
  <c r="G205" i="3"/>
  <c r="E206" i="3"/>
  <c r="F209" i="13" l="1"/>
  <c r="G209" i="13"/>
  <c r="K209" i="13"/>
  <c r="I209" i="13"/>
  <c r="J209" i="13"/>
  <c r="C209" i="13"/>
  <c r="D209" i="13"/>
  <c r="E209" i="13"/>
  <c r="B210" i="13"/>
  <c r="H210" i="13" s="1"/>
  <c r="H205" i="3"/>
  <c r="I205" i="3" s="1"/>
  <c r="F206" i="3"/>
  <c r="D206" i="3" s="1"/>
  <c r="E207" i="3"/>
  <c r="G206" i="3"/>
  <c r="F223" i="6"/>
  <c r="I222" i="6"/>
  <c r="G222" i="6"/>
  <c r="E222" i="6"/>
  <c r="J222" i="6"/>
  <c r="H222" i="6"/>
  <c r="F210" i="13" l="1"/>
  <c r="G210" i="13"/>
  <c r="K210" i="13"/>
  <c r="I210" i="13"/>
  <c r="J210" i="13"/>
  <c r="C210" i="13"/>
  <c r="D210" i="13"/>
  <c r="E210" i="13"/>
  <c r="B211" i="13"/>
  <c r="H211" i="13" s="1"/>
  <c r="F224" i="6"/>
  <c r="I223" i="6"/>
  <c r="G223" i="6"/>
  <c r="E223" i="6"/>
  <c r="J223" i="6"/>
  <c r="H223" i="6"/>
  <c r="F207" i="3"/>
  <c r="D207" i="3" s="1"/>
  <c r="G207" i="3"/>
  <c r="E208" i="3"/>
  <c r="H206" i="3"/>
  <c r="I206" i="3" s="1"/>
  <c r="F211" i="13" l="1"/>
  <c r="G211" i="13"/>
  <c r="K211" i="13"/>
  <c r="I211" i="13"/>
  <c r="J211" i="13"/>
  <c r="C211" i="13"/>
  <c r="D211" i="13"/>
  <c r="E211" i="13"/>
  <c r="B212" i="13"/>
  <c r="H212" i="13" s="1"/>
  <c r="F208" i="3"/>
  <c r="D208" i="3" s="1"/>
  <c r="E209" i="3"/>
  <c r="G208" i="3"/>
  <c r="H207" i="3"/>
  <c r="I207" i="3" s="1"/>
  <c r="F225" i="6"/>
  <c r="I224" i="6"/>
  <c r="G224" i="6"/>
  <c r="E224" i="6"/>
  <c r="J224" i="6"/>
  <c r="H224" i="6"/>
  <c r="F212" i="13" l="1"/>
  <c r="G212" i="13"/>
  <c r="K212" i="13"/>
  <c r="I212" i="13"/>
  <c r="J212" i="13"/>
  <c r="C212" i="13"/>
  <c r="D212" i="13"/>
  <c r="E212" i="13"/>
  <c r="B213" i="13"/>
  <c r="H213" i="13" s="1"/>
  <c r="F209" i="3"/>
  <c r="D209" i="3" s="1"/>
  <c r="G209" i="3"/>
  <c r="E210" i="3"/>
  <c r="F226" i="6"/>
  <c r="I225" i="6"/>
  <c r="G225" i="6"/>
  <c r="E225" i="6"/>
  <c r="J225" i="6"/>
  <c r="H225" i="6"/>
  <c r="H208" i="3"/>
  <c r="I208" i="3" s="1"/>
  <c r="F213" i="13" l="1"/>
  <c r="G213" i="13"/>
  <c r="K213" i="13"/>
  <c r="I213" i="13"/>
  <c r="J213" i="13"/>
  <c r="C213" i="13"/>
  <c r="D213" i="13"/>
  <c r="E213" i="13"/>
  <c r="B214" i="13"/>
  <c r="H214" i="13" s="1"/>
  <c r="F227" i="6"/>
  <c r="I226" i="6"/>
  <c r="G226" i="6"/>
  <c r="E226" i="6"/>
  <c r="J226" i="6"/>
  <c r="H226" i="6"/>
  <c r="F210" i="3"/>
  <c r="D210" i="3" s="1"/>
  <c r="E211" i="3"/>
  <c r="G210" i="3"/>
  <c r="H209" i="3"/>
  <c r="I209" i="3" s="1"/>
  <c r="F214" i="13" l="1"/>
  <c r="G214" i="13"/>
  <c r="K214" i="13"/>
  <c r="I214" i="13"/>
  <c r="J214" i="13"/>
  <c r="C214" i="13"/>
  <c r="D214" i="13"/>
  <c r="E214" i="13"/>
  <c r="B215" i="13"/>
  <c r="H215" i="13" s="1"/>
  <c r="H210" i="3"/>
  <c r="I210" i="3" s="1"/>
  <c r="F211" i="3"/>
  <c r="D211" i="3" s="1"/>
  <c r="G211" i="3"/>
  <c r="E212" i="3"/>
  <c r="F228" i="6"/>
  <c r="I227" i="6"/>
  <c r="G227" i="6"/>
  <c r="E227" i="6"/>
  <c r="J227" i="6"/>
  <c r="H227" i="6"/>
  <c r="F215" i="13" l="1"/>
  <c r="G215" i="13"/>
  <c r="K215" i="13"/>
  <c r="I215" i="13"/>
  <c r="J215" i="13"/>
  <c r="C215" i="13"/>
  <c r="D215" i="13"/>
  <c r="E215" i="13"/>
  <c r="B216" i="13"/>
  <c r="H216" i="13" s="1"/>
  <c r="H211" i="3"/>
  <c r="I211" i="3" s="1"/>
  <c r="F229" i="6"/>
  <c r="I228" i="6"/>
  <c r="G228" i="6"/>
  <c r="E228" i="6"/>
  <c r="J228" i="6"/>
  <c r="H228" i="6"/>
  <c r="F212" i="3"/>
  <c r="D212" i="3" s="1"/>
  <c r="E213" i="3"/>
  <c r="G212" i="3"/>
  <c r="F216" i="13" l="1"/>
  <c r="G216" i="13"/>
  <c r="I216" i="13"/>
  <c r="K216" i="13"/>
  <c r="J216" i="13"/>
  <c r="C216" i="13"/>
  <c r="D216" i="13"/>
  <c r="E216" i="13"/>
  <c r="B217" i="13"/>
  <c r="H217" i="13" s="1"/>
  <c r="F213" i="3"/>
  <c r="D213" i="3" s="1"/>
  <c r="G213" i="3"/>
  <c r="E214" i="3"/>
  <c r="H212" i="3"/>
  <c r="I212" i="3" s="1"/>
  <c r="J229" i="6"/>
  <c r="I229" i="6"/>
  <c r="G229" i="6"/>
  <c r="E229" i="6"/>
  <c r="F230" i="6"/>
  <c r="H229" i="6"/>
  <c r="F217" i="13" l="1"/>
  <c r="G217" i="13"/>
  <c r="K217" i="13"/>
  <c r="I217" i="13"/>
  <c r="J217" i="13"/>
  <c r="C217" i="13"/>
  <c r="D217" i="13"/>
  <c r="E217" i="13"/>
  <c r="B218" i="13"/>
  <c r="H218" i="13" s="1"/>
  <c r="H213" i="3"/>
  <c r="H230" i="6"/>
  <c r="I230" i="6"/>
  <c r="G230" i="6"/>
  <c r="E230" i="6"/>
  <c r="F231" i="6"/>
  <c r="J230" i="6"/>
  <c r="F214" i="3"/>
  <c r="D214" i="3" s="1"/>
  <c r="E215" i="3"/>
  <c r="G214" i="3"/>
  <c r="I213" i="3"/>
  <c r="F218" i="13" l="1"/>
  <c r="G218" i="13"/>
  <c r="K218" i="13"/>
  <c r="I218" i="13"/>
  <c r="J218" i="13"/>
  <c r="C218" i="13"/>
  <c r="D218" i="13"/>
  <c r="E218" i="13"/>
  <c r="B219" i="13"/>
  <c r="H219" i="13" s="1"/>
  <c r="F215" i="3"/>
  <c r="D215" i="3" s="1"/>
  <c r="G215" i="3"/>
  <c r="E216" i="3"/>
  <c r="H231" i="6"/>
  <c r="I231" i="6"/>
  <c r="G231" i="6"/>
  <c r="E231" i="6"/>
  <c r="F232" i="6"/>
  <c r="J231" i="6"/>
  <c r="H214" i="3"/>
  <c r="I214" i="3" s="1"/>
  <c r="F219" i="13" l="1"/>
  <c r="G219" i="13"/>
  <c r="K219" i="13"/>
  <c r="I219" i="13"/>
  <c r="J219" i="13"/>
  <c r="C219" i="13"/>
  <c r="D219" i="13"/>
  <c r="E219" i="13"/>
  <c r="B220" i="13"/>
  <c r="H220" i="13" s="1"/>
  <c r="J232" i="6"/>
  <c r="I232" i="6"/>
  <c r="G232" i="6"/>
  <c r="E232" i="6"/>
  <c r="F233" i="6"/>
  <c r="H232" i="6"/>
  <c r="F216" i="3"/>
  <c r="D216" i="3" s="1"/>
  <c r="E217" i="3"/>
  <c r="G216" i="3"/>
  <c r="H215" i="3"/>
  <c r="I215" i="3" s="1"/>
  <c r="F220" i="13" l="1"/>
  <c r="G220" i="13"/>
  <c r="I220" i="13"/>
  <c r="K220" i="13"/>
  <c r="J220" i="13"/>
  <c r="C220" i="13"/>
  <c r="D220" i="13"/>
  <c r="E220" i="13"/>
  <c r="B221" i="13"/>
  <c r="H221" i="13" s="1"/>
  <c r="H216" i="3"/>
  <c r="I216" i="3" s="1"/>
  <c r="F217" i="3"/>
  <c r="D217" i="3" s="1"/>
  <c r="G217" i="3"/>
  <c r="E218" i="3"/>
  <c r="J233" i="6"/>
  <c r="I233" i="6"/>
  <c r="G233" i="6"/>
  <c r="E233" i="6"/>
  <c r="F234" i="6"/>
  <c r="H233" i="6"/>
  <c r="F221" i="13" l="1"/>
  <c r="G221" i="13"/>
  <c r="K221" i="13"/>
  <c r="I221" i="13"/>
  <c r="J221" i="13"/>
  <c r="C221" i="13"/>
  <c r="D221" i="13"/>
  <c r="E221" i="13"/>
  <c r="B222" i="13"/>
  <c r="H222" i="13" s="1"/>
  <c r="H217" i="3"/>
  <c r="I217" i="3" s="1"/>
  <c r="F235" i="6"/>
  <c r="H234" i="6"/>
  <c r="I234" i="6"/>
  <c r="G234" i="6"/>
  <c r="E234" i="6"/>
  <c r="J234" i="6"/>
  <c r="F218" i="3"/>
  <c r="D218" i="3" s="1"/>
  <c r="E219" i="3"/>
  <c r="G218" i="3"/>
  <c r="F222" i="13" l="1"/>
  <c r="G222" i="13"/>
  <c r="K222" i="13"/>
  <c r="I222" i="13"/>
  <c r="J222" i="13"/>
  <c r="C222" i="13"/>
  <c r="D222" i="13"/>
  <c r="E222" i="13"/>
  <c r="B223" i="13"/>
  <c r="H223" i="13" s="1"/>
  <c r="H218" i="3"/>
  <c r="I218" i="3" s="1"/>
  <c r="F219" i="3"/>
  <c r="D219" i="3" s="1"/>
  <c r="G219" i="3"/>
  <c r="E220" i="3"/>
  <c r="F236" i="6"/>
  <c r="I235" i="6"/>
  <c r="G235" i="6"/>
  <c r="E235" i="6"/>
  <c r="J235" i="6"/>
  <c r="H235" i="6"/>
  <c r="F223" i="13" l="1"/>
  <c r="G223" i="13"/>
  <c r="K223" i="13"/>
  <c r="I223" i="13"/>
  <c r="J223" i="13"/>
  <c r="C223" i="13"/>
  <c r="D223" i="13"/>
  <c r="E223" i="13"/>
  <c r="B224" i="13"/>
  <c r="H224" i="13" s="1"/>
  <c r="H219" i="3"/>
  <c r="I219" i="3" s="1"/>
  <c r="F220" i="3"/>
  <c r="D220" i="3" s="1"/>
  <c r="E221" i="3"/>
  <c r="G220" i="3"/>
  <c r="J236" i="6"/>
  <c r="I236" i="6"/>
  <c r="G236" i="6"/>
  <c r="E236" i="6"/>
  <c r="F237" i="6"/>
  <c r="H236" i="6"/>
  <c r="F224" i="13" l="1"/>
  <c r="G224" i="13"/>
  <c r="I224" i="13"/>
  <c r="K224" i="13"/>
  <c r="J224" i="13"/>
  <c r="C224" i="13"/>
  <c r="D224" i="13"/>
  <c r="E224" i="13"/>
  <c r="B225" i="13"/>
  <c r="H225" i="13" s="1"/>
  <c r="H220" i="3"/>
  <c r="I220" i="3" s="1"/>
  <c r="J237" i="6"/>
  <c r="I237" i="6"/>
  <c r="G237" i="6"/>
  <c r="E237" i="6"/>
  <c r="F238" i="6"/>
  <c r="H237" i="6"/>
  <c r="F221" i="3"/>
  <c r="D221" i="3" s="1"/>
  <c r="G221" i="3"/>
  <c r="E222" i="3"/>
  <c r="F225" i="13" l="1"/>
  <c r="G225" i="13"/>
  <c r="K225" i="13"/>
  <c r="I225" i="13"/>
  <c r="J225" i="13"/>
  <c r="C225" i="13"/>
  <c r="D225" i="13"/>
  <c r="E225" i="13"/>
  <c r="B226" i="13"/>
  <c r="H226" i="13" s="1"/>
  <c r="F222" i="3"/>
  <c r="D222" i="3" s="1"/>
  <c r="E223" i="3"/>
  <c r="G222" i="3"/>
  <c r="H221" i="3"/>
  <c r="I221" i="3" s="1"/>
  <c r="J238" i="6"/>
  <c r="I238" i="6"/>
  <c r="G238" i="6"/>
  <c r="E238" i="6"/>
  <c r="F239" i="6"/>
  <c r="H238" i="6"/>
  <c r="F226" i="13" l="1"/>
  <c r="G226" i="13"/>
  <c r="K226" i="13"/>
  <c r="I226" i="13"/>
  <c r="J226" i="13"/>
  <c r="C226" i="13"/>
  <c r="D226" i="13"/>
  <c r="E226" i="13"/>
  <c r="B227" i="13"/>
  <c r="H227" i="13" s="1"/>
  <c r="H222" i="3"/>
  <c r="I222" i="3" s="1"/>
  <c r="J239" i="6"/>
  <c r="I239" i="6"/>
  <c r="G239" i="6"/>
  <c r="E239" i="6"/>
  <c r="F240" i="6"/>
  <c r="H239" i="6"/>
  <c r="F223" i="3"/>
  <c r="D223" i="3" s="1"/>
  <c r="G223" i="3"/>
  <c r="E224" i="3"/>
  <c r="F227" i="13" l="1"/>
  <c r="G227" i="13"/>
  <c r="K227" i="13"/>
  <c r="I227" i="13"/>
  <c r="J227" i="13"/>
  <c r="C227" i="13"/>
  <c r="D227" i="13"/>
  <c r="E227" i="13"/>
  <c r="B228" i="13"/>
  <c r="H228" i="13" s="1"/>
  <c r="H223" i="3"/>
  <c r="I223" i="3" s="1"/>
  <c r="J240" i="6"/>
  <c r="I240" i="6"/>
  <c r="G240" i="6"/>
  <c r="E240" i="6"/>
  <c r="F241" i="6"/>
  <c r="H240" i="6"/>
  <c r="F224" i="3"/>
  <c r="D224" i="3" s="1"/>
  <c r="E225" i="3"/>
  <c r="G224" i="3"/>
  <c r="F228" i="13" l="1"/>
  <c r="G228" i="13"/>
  <c r="I228" i="13"/>
  <c r="K228" i="13"/>
  <c r="J228" i="13"/>
  <c r="C228" i="13"/>
  <c r="D228" i="13"/>
  <c r="E228" i="13"/>
  <c r="B229" i="13"/>
  <c r="H229" i="13" s="1"/>
  <c r="H224" i="3"/>
  <c r="I224" i="3" s="1"/>
  <c r="F225" i="3"/>
  <c r="D225" i="3" s="1"/>
  <c r="G225" i="3"/>
  <c r="E226" i="3"/>
  <c r="H241" i="6"/>
  <c r="I241" i="6"/>
  <c r="G241" i="6"/>
  <c r="E241" i="6"/>
  <c r="F242" i="6"/>
  <c r="J241" i="6"/>
  <c r="F229" i="13" l="1"/>
  <c r="G229" i="13"/>
  <c r="K229" i="13"/>
  <c r="I229" i="13"/>
  <c r="J229" i="13"/>
  <c r="C229" i="13"/>
  <c r="D229" i="13"/>
  <c r="E229" i="13"/>
  <c r="B230" i="13"/>
  <c r="H230" i="13" s="1"/>
  <c r="H242" i="6"/>
  <c r="I242" i="6"/>
  <c r="G242" i="6"/>
  <c r="E242" i="6"/>
  <c r="F243" i="6"/>
  <c r="J242" i="6"/>
  <c r="F226" i="3"/>
  <c r="D226" i="3" s="1"/>
  <c r="E227" i="3"/>
  <c r="G226" i="3"/>
  <c r="H225" i="3"/>
  <c r="I225" i="3" s="1"/>
  <c r="F230" i="13" l="1"/>
  <c r="G230" i="13"/>
  <c r="I230" i="13"/>
  <c r="K230" i="13"/>
  <c r="J230" i="13"/>
  <c r="C230" i="13"/>
  <c r="D230" i="13"/>
  <c r="E230" i="13"/>
  <c r="B231" i="13"/>
  <c r="H231" i="13" s="1"/>
  <c r="H226" i="3"/>
  <c r="I226" i="3" s="1"/>
  <c r="F227" i="3"/>
  <c r="D227" i="3" s="1"/>
  <c r="G227" i="3"/>
  <c r="E228" i="3"/>
  <c r="H243" i="6"/>
  <c r="I243" i="6"/>
  <c r="G243" i="6"/>
  <c r="E243" i="6"/>
  <c r="F244" i="6"/>
  <c r="J243" i="6"/>
  <c r="F231" i="13" l="1"/>
  <c r="G231" i="13"/>
  <c r="K231" i="13"/>
  <c r="I231" i="13"/>
  <c r="J231" i="13"/>
  <c r="C231" i="13"/>
  <c r="D231" i="13"/>
  <c r="E231" i="13"/>
  <c r="H227" i="3"/>
  <c r="I227" i="3" s="1"/>
  <c r="F228" i="3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E235" i="3"/>
  <c r="G234" i="3"/>
  <c r="H233" i="3"/>
  <c r="I233" i="3" s="1"/>
  <c r="H234" i="3" l="1"/>
  <c r="I234" i="3" s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E237" i="3"/>
  <c r="G236" i="3"/>
  <c r="H235" i="3"/>
  <c r="I235" i="3" s="1"/>
  <c r="H236" i="3" l="1"/>
  <c r="I236" i="3" s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E241" i="3"/>
  <c r="G240" i="3"/>
  <c r="H239" i="3"/>
  <c r="I239" i="3" s="1"/>
  <c r="H240" i="3" l="1"/>
  <c r="I240" i="3" s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I244" i="3" s="1"/>
  <c r="F262" i="6"/>
  <c r="J261" i="6"/>
  <c r="H261" i="6"/>
  <c r="I261" i="6"/>
  <c r="G261" i="6"/>
  <c r="E261" i="6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I248" i="3" s="1"/>
  <c r="J265" i="6"/>
  <c r="H265" i="6"/>
  <c r="I265" i="6"/>
  <c r="G265" i="6"/>
  <c r="E265" i="6"/>
  <c r="F266" i="6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E251" i="3"/>
  <c r="G250" i="3"/>
  <c r="H249" i="3"/>
  <c r="I249" i="3" s="1"/>
  <c r="H250" i="3" l="1"/>
  <c r="I250" i="3" s="1"/>
  <c r="F251" i="3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E255" i="3"/>
  <c r="G254" i="3"/>
  <c r="H253" i="3"/>
  <c r="I253" i="3" s="1"/>
  <c r="F271" i="6"/>
  <c r="J270" i="6"/>
  <c r="H270" i="6"/>
  <c r="I270" i="6"/>
  <c r="G270" i="6"/>
  <c r="E270" i="6"/>
  <c r="H254" i="3" l="1"/>
  <c r="F272" i="6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E257" i="3"/>
  <c r="G256" i="3"/>
  <c r="H255" i="3"/>
  <c r="I255" i="3" s="1"/>
  <c r="F273" i="6"/>
  <c r="J272" i="6"/>
  <c r="H272" i="6"/>
  <c r="I272" i="6"/>
  <c r="G272" i="6"/>
  <c r="E272" i="6"/>
  <c r="H256" i="3" l="1"/>
  <c r="I256" i="3" s="1"/>
  <c r="F274" i="6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E261" i="3"/>
  <c r="G260" i="3"/>
  <c r="H259" i="3"/>
  <c r="I259" i="3" s="1"/>
  <c r="F277" i="6"/>
  <c r="J276" i="6"/>
  <c r="H276" i="6"/>
  <c r="I276" i="6"/>
  <c r="G276" i="6"/>
  <c r="E276" i="6"/>
  <c r="H260" i="3" l="1"/>
  <c r="I260" i="3" s="1"/>
  <c r="F278" i="6"/>
  <c r="J277" i="6"/>
  <c r="H277" i="6"/>
  <c r="I277" i="6"/>
  <c r="G277" i="6"/>
  <c r="E277" i="6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G263" i="3"/>
  <c r="E264" i="3"/>
  <c r="H263" i="3" l="1"/>
  <c r="I263" i="3" s="1"/>
  <c r="F264" i="3"/>
  <c r="D264" i="3" s="1"/>
  <c r="E265" i="3"/>
  <c r="G264" i="3"/>
  <c r="F281" i="6"/>
  <c r="J280" i="6"/>
  <c r="H280" i="6"/>
  <c r="I280" i="6"/>
  <c r="G280" i="6"/>
  <c r="E280" i="6"/>
  <c r="H264" i="3" l="1"/>
  <c r="I264" i="3" s="1"/>
  <c r="F282" i="6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E269" i="3"/>
  <c r="G268" i="3"/>
  <c r="H267" i="3"/>
  <c r="I267" i="3" s="1"/>
  <c r="J284" i="6"/>
  <c r="H284" i="6"/>
  <c r="I284" i="6"/>
  <c r="G284" i="6"/>
  <c r="E284" i="6"/>
  <c r="H268" i="3" l="1"/>
  <c r="I268" i="3" s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F277" i="3" l="1"/>
  <c r="D277" i="3" s="1"/>
  <c r="G277" i="3"/>
  <c r="E278" i="3"/>
  <c r="H276" i="3"/>
  <c r="I276" i="3" s="1"/>
  <c r="H277" i="3" l="1"/>
  <c r="F278" i="3"/>
  <c r="D278" i="3" s="1"/>
  <c r="E279" i="3"/>
  <c r="G278" i="3"/>
  <c r="I277" i="3"/>
  <c r="H278" i="3" l="1"/>
  <c r="I278" i="3" s="1"/>
  <c r="F279" i="3"/>
  <c r="D279" i="3" s="1"/>
  <c r="G279" i="3"/>
  <c r="E280" i="3"/>
  <c r="H279" i="3" l="1"/>
  <c r="I279" i="3" s="1"/>
  <c r="F280" i="3"/>
  <c r="D280" i="3" s="1"/>
  <c r="E281" i="3"/>
  <c r="G280" i="3"/>
  <c r="H280" i="3" l="1"/>
  <c r="I280" i="3" s="1"/>
  <c r="F281" i="3"/>
  <c r="D281" i="3" s="1"/>
  <c r="G281" i="3"/>
  <c r="E282" i="3"/>
  <c r="F282" i="3" l="1"/>
  <c r="D282" i="3" s="1"/>
  <c r="E283" i="3"/>
  <c r="G282" i="3"/>
  <c r="H281" i="3"/>
  <c r="I281" i="3" s="1"/>
  <c r="H282" i="3" l="1"/>
  <c r="I282" i="3" s="1"/>
  <c r="F283" i="3"/>
  <c r="D283" i="3" s="1"/>
  <c r="G283" i="3"/>
  <c r="E284" i="3"/>
  <c r="F284" i="3" l="1"/>
  <c r="D284" i="3" s="1"/>
  <c r="E285" i="3"/>
  <c r="G284" i="3"/>
  <c r="H283" i="3"/>
  <c r="I283" i="3" s="1"/>
  <c r="F285" i="3" l="1"/>
  <c r="D285" i="3" s="1"/>
  <c r="G285" i="3"/>
  <c r="E286" i="3"/>
  <c r="H284" i="3"/>
  <c r="I284" i="3" s="1"/>
  <c r="H285" i="3" l="1"/>
  <c r="I285" i="3" s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G289" i="3"/>
  <c r="E290" i="3"/>
  <c r="H288" i="3"/>
  <c r="I288" i="3" s="1"/>
  <c r="H289" i="3" l="1"/>
  <c r="I289" i="3" s="1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E333" i="3"/>
  <c r="G332" i="3"/>
  <c r="H332" i="3" l="1"/>
  <c r="I332" i="3" s="1"/>
  <c r="F333" i="3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E391" i="3"/>
  <c r="G390" i="3"/>
  <c r="H389" i="3"/>
  <c r="I389" i="3" s="1"/>
  <c r="H390" i="3" l="1"/>
  <c r="I390" i="3" s="1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<sst xmlns="http://schemas.openxmlformats.org/spreadsheetml/2006/main" count="413" uniqueCount="204">
  <si>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</si>
  <si>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</si>
  <si>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</si>
  <si>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</si>
  <si>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</si>
  <si>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</si>
  <si>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</si>
  <si>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</si>
  <si>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</si>
  <si>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</si>
  <si>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</si>
  <si>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</si>
  <si>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</si>
  <si>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</si>
  <si>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</si>
  <si>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</si>
  <si>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</si>
  <si>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</si>
  <si>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</si>
  <si>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</si>
  <si>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</si>
  <si>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</si>
  <si>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</si>
  <si>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</si>
  <si>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</si>
  <si>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</si>
  <si>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</si>
  <si>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</si>
  <si>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</si>
  <si>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</si>
  <si>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</si>
  <si>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</si>
  <si>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</si>
  <si>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</si>
  <si>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</si>
  <si>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</si>
  <si>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</si>
  <si>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</si>
  <si>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</si>
  <si>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</si>
  <si>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</si>
  <si>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</si>
  <si>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</si>
  <si>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</si>
  <si>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</si>
  <si>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</si>
  <si>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</si>
  <si>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</si>
  <si>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</si>
  <si>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</si>
  <si>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</si>
  <si>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</si>
  <si>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</si>
  <si>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</si>
  <si>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</si>
  <si>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</si>
  <si>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</si>
  <si>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</si>
  <si>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</si>
  <si>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</si>
  <si>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</si>
  <si>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</si>
  <si>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</si>
  <si>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</si>
  <si>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</si>
  <si>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</si>
  <si>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</si>
  <si>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</si>
  <si>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</si>
  <si>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</si>
  <si>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</si>
  <si>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</si>
  <si>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</si>
  <si>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</si>
  <si>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</si>
  <si>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</si>
  <si>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</si>
  <si>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</si>
  <si>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</si>
  <si>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</si>
  <si>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</si>
  <si>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</si>
  <si>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</si>
  <si>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</si>
  <si>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</si>
  <si>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</si>
  <si>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</si>
  <si>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</si>
  <si>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</si>
  <si>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</si>
  <si>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</si>
  <si>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</si>
  <si>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</si>
  <si>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</si>
  <si>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</si>
  <si>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</si>
  <si>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</si>
  <si>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</si>
  <si>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</si>
  <si>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</si>
  <si>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</si>
  <si>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</si>
  <si>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</si>
  <si>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</si>
  <si>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</si>
  <si>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</si>
  <si>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</si>
  <si>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</si>
  <si>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</si>
  <si>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</si>
  <si>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</si>
  <si>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</si>
  <si>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</si>
  <si>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</si>
  <si>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</si>
  <si>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</si>
  <si>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</si>
  <si>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</si>
  <si>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</si>
  <si>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</si>
  <si>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</si>
  <si>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</si>
  <si>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</si>
  <si>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</si>
  <si>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</si>
  <si>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</si>
  <si>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</si>
  <si>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</si>
  <si>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</si>
  <si>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</si>
  <si>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</si>
  <si>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</si>
  <si>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</si>
  <si>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</si>
  <si>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</si>
  <si>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</si>
  <si>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</si>
  <si>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</si>
  <si>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</si>
  <si>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</si>
  <si>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</si>
  <si>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</si>
  <si>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</si>
  <si>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</si>
  <si>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</si>
  <si>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</si>
  <si>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</si>
  <si>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</si>
  <si>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</si>
  <si>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</si>
  <si>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</si>
  <si>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</si>
  <si>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</si>
  <si>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</si>
  <si>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</si>
  <si>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</si>
  <si>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</si>
  <si>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</si>
  <si>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</si>
  <si>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</si>
  <si>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</si>
  <si>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</si>
  <si>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</si>
  <si>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</si>
  <si>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</si>
  <si>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</si>
  <si>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</si>
  <si>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</si>
  <si>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</si>
  <si>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</si>
  <si>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</si>
  <si>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</si>
  <si>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</si>
  <si>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</si>
  <si>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</si>
  <si>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</si>
  <si>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</si>
  <si>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</si>
  <si>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</si>
  <si>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</si>
  <si>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</si>
  <si>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</si>
  <si>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</si>
  <si>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</si>
  <si>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</si>
  <si>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</si>
  <si>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</si>
  <si>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</si>
  <si>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</si>
  <si>
    <t>T</t>
  </si>
  <si>
    <t>X</t>
  </si>
  <si>
    <t>p</t>
  </si>
  <si>
    <t>махA</t>
  </si>
  <si>
    <t>A=KV+B</t>
  </si>
  <si>
    <t>V1</t>
  </si>
  <si>
    <t>X1</t>
  </si>
  <si>
    <t>A1</t>
  </si>
  <si>
    <t>diff A</t>
  </si>
  <si>
    <t>diff V</t>
  </si>
  <si>
    <t>diff X</t>
  </si>
  <si>
    <t>C1</t>
  </si>
  <si>
    <t>C2</t>
  </si>
  <si>
    <t>"+k"</t>
  </si>
  <si>
    <t>$C$3*(B6)/(1-$B$3*(B6))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</si>
</sst>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0" borderId="2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3" xfId="0" applyBorder="1"/>
    <xf numFmtId="0" fontId="4" fillId="0" borderId="12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4" xfId="0" applyFill="1" applyBorder="1"/>
    <xf numFmtId="0" fontId="6" fillId="0" borderId="12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5" xfId="0" applyBorder="1"/>
    <xf numFmtId="22" fontId="0" fillId="0" borderId="16" xfId="0" applyNumberFormat="1" applyBorder="1"/>
    <xf numFmtId="22" fontId="0" fillId="0" borderId="17" xfId="0" applyNumberFormat="1" applyBorder="1"/>
    <xf numFmtId="0" fontId="0" fillId="0" borderId="6" xfId="0" applyBorder="1"/>
    <xf numFmtId="166" fontId="0" fillId="0" borderId="7" xfId="0" applyNumberFormat="1" applyBorder="1"/>
    <xf numFmtId="22" fontId="0" fillId="0" borderId="8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25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0" xfId="0" applyFont="1"/>
    <xf numFmtId="167" fontId="0" fillId="0" borderId="18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0" fontId="0" fillId="0" borderId="0" xfId="0" applyNumberFormat="1"/>
    <xf numFmtId="0" fontId="0" fillId="0" borderId="1" xfId="0" applyFill="1" applyBorder="1"/>
    <xf numFmtId="3" fontId="0" fillId="0" borderId="4" xfId="0" applyNumberFormat="1" applyFill="1" applyBorder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60"/>
        <c:axId val="86160896"/>
      </c:scatterChart>
      <c:valAx>
        <c:axId val="8615936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86160896"/>
        <c:crosses val="autoZero"/>
        <c:crossBetween val="midCat"/>
      </c:valAx>
      <c:valAx>
        <c:axId val="86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Лист6!$K$5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Лист6!$J$6:$J$231</c:f>
              <c:numCache>
                <c:formatCode>General</c:formatCode>
                <c:ptCount val="226"/>
                <c:pt idx="0">
                  <c:v>0</c:v>
                </c:pt>
                <c:pt idx="1">
                  <c:v>0.21391308896004624</c:v>
                </c:pt>
                <c:pt idx="2">
                  <c:v>0.42394661678173406</c:v>
                </c:pt>
                <c:pt idx="3">
                  <c:v>0.63017094379083183</c:v>
                </c:pt>
                <c:pt idx="4">
                  <c:v>0.83265515424727532</c:v>
                </c:pt>
                <c:pt idx="5">
                  <c:v>1.0314670794880829</c:v>
                </c:pt>
                <c:pt idx="6">
                  <c:v>1.2266733206505744</c:v>
                </c:pt>
                <c:pt idx="7">
                  <c:v>1.4183392709834521</c:v>
                </c:pt>
                <c:pt idx="8">
                  <c:v>1.6065291377532649</c:v>
                </c:pt>
                <c:pt idx="9">
                  <c:v>1.7913059637535635</c:v>
                </c:pt>
                <c:pt idx="10">
                  <c:v>1.9727316484239612</c:v>
                </c:pt>
                <c:pt idx="11">
                  <c:v>2.1508669685861879</c:v>
                </c:pt>
                <c:pt idx="12">
                  <c:v>2.3257715988040495</c:v>
                </c:pt>
                <c:pt idx="13">
                  <c:v>2.4975041313741642</c:v>
                </c:pt>
                <c:pt idx="14">
                  <c:v>2.666122095954119</c:v>
                </c:pt>
                <c:pt idx="15">
                  <c:v>2.8316819788346592</c:v>
                </c:pt>
                <c:pt idx="16">
                  <c:v>2.9942392418623545</c:v>
                </c:pt>
                <c:pt idx="17">
                  <c:v>3.1538483410190725</c:v>
                </c:pt>
                <c:pt idx="18">
                  <c:v>3.3105627446645105</c:v>
                </c:pt>
                <c:pt idx="19">
                  <c:v>3.4644349514478474</c:v>
                </c:pt>
                <c:pt idx="20">
                  <c:v>3.615516507894581</c:v>
                </c:pt>
                <c:pt idx="21">
                  <c:v>3.763858025674379</c:v>
                </c:pt>
                <c:pt idx="22">
                  <c:v>3.9095091985557824</c:v>
                </c:pt>
                <c:pt idx="23">
                  <c:v>4.0525188190533896</c:v>
                </c:pt>
                <c:pt idx="24">
                  <c:v>4.1929347947731497</c:v>
                </c:pt>
                <c:pt idx="25">
                  <c:v>4.3308041644611999</c:v>
                </c:pt>
                <c:pt idx="26">
                  <c:v>4.4661731137616414</c:v>
                </c:pt>
                <c:pt idx="27">
                  <c:v>4.5990869906885319</c:v>
                </c:pt>
                <c:pt idx="28">
                  <c:v>4.729590320817274</c:v>
                </c:pt>
                <c:pt idx="29">
                  <c:v>4.8577268222004939</c:v>
                </c:pt>
                <c:pt idx="30">
                  <c:v>4.9835394200133978</c:v>
                </c:pt>
                <c:pt idx="31">
                  <c:v>5.1070702609335177</c:v>
                </c:pt>
                <c:pt idx="32">
                  <c:v>5.2283607272596724</c:v>
                </c:pt>
                <c:pt idx="33">
                  <c:v>5.3474514507748543</c:v>
                </c:pt>
                <c:pt idx="34">
                  <c:v>5.4643823263577058</c:v>
                </c:pt>
                <c:pt idx="35">
                  <c:v>5.5791925253471293</c:v>
                </c:pt>
                <c:pt idx="36">
                  <c:v>5.6919205086645128</c:v>
                </c:pt>
                <c:pt idx="37">
                  <c:v>5.8026040396979788</c:v>
                </c:pt>
                <c:pt idx="38">
                  <c:v>5.9112801969529585</c:v>
                </c:pt>
                <c:pt idx="39">
                  <c:v>6.0179853864733177</c:v>
                </c:pt>
                <c:pt idx="40">
                  <c:v>6.1227553540372419</c:v>
                </c:pt>
                <c:pt idx="41">
                  <c:v>6.2256251971319037</c:v>
                </c:pt>
                <c:pt idx="42">
                  <c:v>6.3266293767109776</c:v>
                </c:pt>
                <c:pt idx="43">
                  <c:v>6.42580172873891</c:v>
                </c:pt>
                <c:pt idx="44">
                  <c:v>6.5231754755258162</c:v>
                </c:pt>
                <c:pt idx="45">
                  <c:v>6.6187832368568182</c:v>
                </c:pt>
                <c:pt idx="46">
                  <c:v>6.7126570409195265</c:v>
                </c:pt>
                <c:pt idx="47">
                  <c:v>6.8048283350333465</c:v>
                </c:pt>
                <c:pt idx="48">
                  <c:v>6.8953279961841973</c:v>
                </c:pt>
                <c:pt idx="49">
                  <c:v>6.9841863413681624</c:v>
                </c:pt>
                <c:pt idx="50">
                  <c:v>7.0714331377475617</c:v>
                </c:pt>
                <c:pt idx="51">
                  <c:v>7.1570976126228132</c:v>
                </c:pt>
                <c:pt idx="52">
                  <c:v>7.2412084632234599</c:v>
                </c:pt>
                <c:pt idx="53">
                  <c:v>7.3237938663216129</c:v>
                </c:pt>
                <c:pt idx="54">
                  <c:v>7.4048814876710516</c:v>
                </c:pt>
                <c:pt idx="55">
                  <c:v>7.4844984912751302</c:v>
                </c:pt>
                <c:pt idx="56">
                  <c:v>7.5626715484866027</c:v>
                </c:pt>
                <c:pt idx="57">
                  <c:v>7.6394268469424107</c:v>
                </c:pt>
                <c:pt idx="58">
                  <c:v>7.714790099336426</c:v>
                </c:pt>
                <c:pt idx="59">
                  <c:v>7.7887865520330983</c:v>
                </c:pt>
                <c:pt idx="60">
                  <c:v>7.8614409935248739</c:v>
                </c:pt>
                <c:pt idx="61">
                  <c:v>7.9327777627362339</c:v>
                </c:pt>
                <c:pt idx="62">
                  <c:v>8.0028207571771297</c:v>
                </c:pt>
                <c:pt idx="63">
                  <c:v>8.0715934409485435</c:v>
                </c:pt>
                <c:pt idx="64">
                  <c:v>8.1391188526028699</c:v>
                </c:pt>
                <c:pt idx="65">
                  <c:v>8.2054196128617178</c:v>
                </c:pt>
                <c:pt idx="66">
                  <c:v>8.2705179321937639</c:v>
                </c:pt>
                <c:pt idx="67">
                  <c:v>8.3344356182551635</c:v>
                </c:pt>
                <c:pt idx="68">
                  <c:v>8.397194083195016</c:v>
                </c:pt>
                <c:pt idx="69">
                  <c:v>8.4588143508283462</c:v>
                </c:pt>
                <c:pt idx="70">
                  <c:v>8.5193170636789972</c:v>
                </c:pt>
                <c:pt idx="71">
                  <c:v>8.5787224898947692</c:v>
                </c:pt>
                <c:pt idx="72">
                  <c:v>8.637050530037186</c:v>
                </c:pt>
                <c:pt idx="73">
                  <c:v>8.6943207237480742</c:v>
                </c:pt>
                <c:pt idx="74">
                  <c:v>8.7505522562952756</c:v>
                </c:pt>
                <c:pt idx="75">
                  <c:v>8.8057639649996222</c:v>
                </c:pt>
                <c:pt idx="76">
                  <c:v>8.8599743455453517</c:v>
                </c:pt>
                <c:pt idx="77">
                  <c:v>8.9132015581760982</c:v>
                </c:pt>
                <c:pt idx="78">
                  <c:v>8.965463433778476</c:v>
                </c:pt>
                <c:pt idx="79">
                  <c:v>9.0167774798553673</c:v>
                </c:pt>
                <c:pt idx="80">
                  <c:v>9.0671608863908428</c:v>
                </c:pt>
                <c:pt idx="81">
                  <c:v>9.1166305316087506</c:v>
                </c:pt>
                <c:pt idx="82">
                  <c:v>9.1652029876268362</c:v>
                </c:pt>
                <c:pt idx="83">
                  <c:v>9.2128945260083288</c:v>
                </c:pt>
                <c:pt idx="84">
                  <c:v>9.2597211232128576</c:v>
                </c:pt>
                <c:pt idx="85">
                  <c:v>9.3056984659484812</c:v>
                </c:pt>
                <c:pt idx="86">
                  <c:v>9.3508419564266791</c:v>
                </c:pt>
                <c:pt idx="87">
                  <c:v>9.3951667175220219</c:v>
                </c:pt>
                <c:pt idx="88">
                  <c:v>9.4386875978382641</c:v>
                </c:pt>
                <c:pt idx="89">
                  <c:v>9.4814191766825733</c:v>
                </c:pt>
                <c:pt idx="90">
                  <c:v>9.5233757689495242</c:v>
                </c:pt>
                <c:pt idx="91">
                  <c:v>9.5645714299165334</c:v>
                </c:pt>
                <c:pt idx="92">
                  <c:v>9.6050199599523154</c:v>
                </c:pt>
                <c:pt idx="93">
                  <c:v>9.6447349091399417</c:v>
                </c:pt>
                <c:pt idx="94">
                  <c:v>9.6837295818160669</c:v>
                </c:pt>
                <c:pt idx="95">
                  <c:v>9.7220170410278239</c:v>
                </c:pt>
                <c:pt idx="96">
                  <c:v>9.7596101129088826</c:v>
                </c:pt>
                <c:pt idx="97">
                  <c:v>9.7965213909761513</c:v>
                </c:pt>
                <c:pt idx="98">
                  <c:v>9.832763240348557</c:v>
                </c:pt>
                <c:pt idx="99">
                  <c:v>9.8683478018892963</c:v>
                </c:pt>
                <c:pt idx="100">
                  <c:v>9.9032869962729784</c:v>
                </c:pt>
                <c:pt idx="101">
                  <c:v>9.9375925279790032</c:v>
                </c:pt>
                <c:pt idx="102">
                  <c:v>9.9712758892125049</c:v>
                </c:pt>
                <c:pt idx="103">
                  <c:v>10.00434836375419</c:v>
                </c:pt>
                <c:pt idx="104">
                  <c:v>10.036821030740361</c:v>
                </c:pt>
                <c:pt idx="105">
                  <c:v>10.068704768374378</c:v>
                </c:pt>
                <c:pt idx="106">
                  <c:v>10.100010257570808</c:v>
                </c:pt>
                <c:pt idx="107">
                  <c:v>10.130747985533487</c:v>
                </c:pt>
                <c:pt idx="108">
                  <c:v>10.160928249268682</c:v>
                </c:pt>
                <c:pt idx="109">
                  <c:v>10.190561159034553</c:v>
                </c:pt>
                <c:pt idx="110">
                  <c:v>10.219656641728042</c:v>
                </c:pt>
                <c:pt idx="111">
                  <c:v>10.248224444210337</c:v>
                </c:pt>
                <c:pt idx="112">
                  <c:v>10.276274136572033</c:v>
                </c:pt>
                <c:pt idx="113">
                  <c:v>10.30381511533907</c:v>
                </c:pt>
                <c:pt idx="114">
                  <c:v>10.330856606620529</c:v>
                </c:pt>
                <c:pt idx="115">
                  <c:v>10.357407669199336</c:v>
                </c:pt>
                <c:pt idx="116">
                  <c:v>10.383477197566918</c:v>
                </c:pt>
                <c:pt idx="117">
                  <c:v>10.40907392490282</c:v>
                </c:pt>
                <c:pt idx="118">
                  <c:v>10.43420642600028</c:v>
                </c:pt>
                <c:pt idx="119">
                  <c:v>10.458883120138747</c:v>
                </c:pt>
                <c:pt idx="120">
                  <c:v>10.483112273904309</c:v>
                </c:pt>
                <c:pt idx="121">
                  <c:v>10.506902003958954</c:v>
                </c:pt>
                <c:pt idx="122">
                  <c:v>10.530260279759627</c:v>
                </c:pt>
                <c:pt idx="123">
                  <c:v>10.553194926227958</c:v>
                </c:pt>
                <c:pt idx="124">
                  <c:v>10.575713626371577</c:v>
                </c:pt>
                <c:pt idx="125">
                  <c:v>10.597823923857892</c:v>
                </c:pt>
                <c:pt idx="126">
                  <c:v>10.619533225541179</c:v>
                </c:pt>
                <c:pt idx="127">
                  <c:v>10.640848803943854</c:v>
                </c:pt>
                <c:pt idx="128">
                  <c:v>10.661777799692729</c:v>
                </c:pt>
                <c:pt idx="129">
                  <c:v>10.682327223911095</c:v>
                </c:pt>
                <c:pt idx="130">
                  <c:v>10.702503960567419</c:v>
                </c:pt>
                <c:pt idx="131">
                  <c:v>10.722314768781445</c:v>
                </c:pt>
                <c:pt idx="132">
                  <c:v>10.74176628508846</c:v>
                </c:pt>
                <c:pt idx="133">
                  <c:v>10.760865025662518</c:v>
                </c:pt>
                <c:pt idx="134">
                  <c:v>10.779617388499325</c:v>
                </c:pt>
                <c:pt idx="135">
                  <c:v>10.798029655559533</c:v>
                </c:pt>
                <c:pt idx="136">
                  <c:v>10.816107994873185</c:v>
                </c:pt>
                <c:pt idx="137">
                  <c:v>10.833858462605958</c:v>
                </c:pt>
                <c:pt idx="138">
                  <c:v>10.851287005087976</c:v>
                </c:pt>
                <c:pt idx="139">
                  <c:v>10.868399460805783</c:v>
                </c:pt>
                <c:pt idx="140">
                  <c:v>10.885201562358224</c:v>
                </c:pt>
                <c:pt idx="141">
                  <c:v>10.901698938376843</c:v>
                </c:pt>
                <c:pt idx="142">
                  <c:v>10.917897115411431</c:v>
                </c:pt>
                <c:pt idx="143">
                  <c:v>10.933801519781428</c:v>
                </c:pt>
                <c:pt idx="144">
                  <c:v>10.949417479393682</c:v>
                </c:pt>
                <c:pt idx="145">
                  <c:v>10.9647502255273</c:v>
                </c:pt>
                <c:pt idx="146">
                  <c:v>10.979804894586097</c:v>
                </c:pt>
                <c:pt idx="147">
                  <c:v>10.994586529819262</c:v>
                </c:pt>
                <c:pt idx="148">
                  <c:v>11.009100083010834</c:v>
                </c:pt>
                <c:pt idx="149">
                  <c:v>11.023350416138522</c:v>
                </c:pt>
                <c:pt idx="150">
                  <c:v>11.03734230300245</c:v>
                </c:pt>
                <c:pt idx="151">
                  <c:v>11.051080430824362</c:v>
                </c:pt>
                <c:pt idx="152">
                  <c:v>11.064569401817812</c:v>
                </c:pt>
                <c:pt idx="153">
                  <c:v>11.077813734729894</c:v>
                </c:pt>
                <c:pt idx="154">
                  <c:v>11.090817866354998</c:v>
                </c:pt>
                <c:pt idx="155">
                  <c:v>11.103586153021125</c:v>
                </c:pt>
                <c:pt idx="156">
                  <c:v>11.116122872049225</c:v>
                </c:pt>
                <c:pt idx="157">
                  <c:v>11.12843222318609</c:v>
                </c:pt>
                <c:pt idx="158">
                  <c:v>11.140518330011254</c:v>
                </c:pt>
                <c:pt idx="159">
                  <c:v>11.152385241318367</c:v>
                </c:pt>
                <c:pt idx="160">
                  <c:v>11.16403693247152</c:v>
                </c:pt>
                <c:pt idx="161">
                  <c:v>11.17547730673699</c:v>
                </c:pt>
                <c:pt idx="162">
                  <c:v>11.186710196590802</c:v>
                </c:pt>
                <c:pt idx="163">
                  <c:v>11.197739365002603</c:v>
                </c:pt>
                <c:pt idx="164">
                  <c:v>11.20856850669623</c:v>
                </c:pt>
                <c:pt idx="165">
                  <c:v>11.219201249387435</c:v>
                </c:pt>
                <c:pt idx="166">
                  <c:v>11.229641154999156</c:v>
                </c:pt>
                <c:pt idx="167">
                  <c:v>11.239891720854734</c:v>
                </c:pt>
                <c:pt idx="168">
                  <c:v>11.249956380849511</c:v>
                </c:pt>
                <c:pt idx="169">
                  <c:v>11.25983850660117</c:v>
                </c:pt>
                <c:pt idx="170">
                  <c:v>11.269541408579208</c:v>
                </c:pt>
                <c:pt idx="171">
                  <c:v>11.279068337213928</c:v>
                </c:pt>
                <c:pt idx="172">
                  <c:v>11.288422483985329</c:v>
                </c:pt>
                <c:pt idx="173">
                  <c:v>11.297606982492225</c:v>
                </c:pt>
                <c:pt idx="174">
                  <c:v>11.306624909501997</c:v>
                </c:pt>
                <c:pt idx="175">
                  <c:v>11.315479285981288</c:v>
                </c:pt>
                <c:pt idx="176">
                  <c:v>11.324173078108029</c:v>
                </c:pt>
                <c:pt idx="177">
                  <c:v>11.332709198265071</c:v>
                </c:pt>
                <c:pt idx="178">
                  <c:v>11.341090506015849</c:v>
                </c:pt>
                <c:pt idx="179">
                  <c:v>11.349319809062303</c:v>
                </c:pt>
                <c:pt idx="180">
                  <c:v>11.357399864185451</c:v>
                </c:pt>
                <c:pt idx="181">
                  <c:v>11.365333378168907</c:v>
                </c:pt>
                <c:pt idx="182">
                  <c:v>11.37312300870563</c:v>
                </c:pt>
                <c:pt idx="183">
                  <c:v>11.380771365288247</c:v>
                </c:pt>
                <c:pt idx="184">
                  <c:v>11.388281010083219</c:v>
                </c:pt>
                <c:pt idx="185">
                  <c:v>11.395654458789156</c:v>
                </c:pt>
                <c:pt idx="186">
                  <c:v>11.402894181479569</c:v>
                </c:pt>
                <c:pt idx="187">
                  <c:v>11.410002603430328</c:v>
                </c:pt>
                <c:pt idx="188">
                  <c:v>11.416982105932121</c:v>
                </c:pt>
                <c:pt idx="189">
                  <c:v>11.423835027088179</c:v>
                </c:pt>
                <c:pt idx="190">
                  <c:v>11.430563662597526</c:v>
                </c:pt>
                <c:pt idx="191">
                  <c:v>11.437170266524031</c:v>
                </c:pt>
                <c:pt idx="192">
                  <c:v>11.443657052051512</c:v>
                </c:pt>
                <c:pt idx="193">
                  <c:v>11.450026192225135</c:v>
                </c:pt>
                <c:pt idx="194">
                  <c:v>11.456279820679384</c:v>
                </c:pt>
                <c:pt idx="195">
                  <c:v>11.462420032352814</c:v>
                </c:pt>
                <c:pt idx="196">
                  <c:v>11.468448884189849</c:v>
                </c:pt>
                <c:pt idx="197">
                  <c:v>11.474368395829845</c:v>
                </c:pt>
                <c:pt idx="198">
                  <c:v>11.480180550283666</c:v>
                </c:pt>
                <c:pt idx="199">
                  <c:v>11.485887294597985</c:v>
                </c:pt>
                <c:pt idx="200">
                  <c:v>11.491490540507524</c:v>
                </c:pt>
                <c:pt idx="201">
                  <c:v>11.496992165075495</c:v>
                </c:pt>
                <c:pt idx="202">
                  <c:v>11.502394011322393</c:v>
                </c:pt>
                <c:pt idx="203">
                  <c:v>11.50769788884341</c:v>
                </c:pt>
                <c:pt idx="204">
                  <c:v>11.512905574414635</c:v>
                </c:pt>
                <c:pt idx="205">
                  <c:v>11.518018812588268</c:v>
                </c:pt>
                <c:pt idx="206">
                  <c:v>11.523039316277041</c:v>
                </c:pt>
                <c:pt idx="207">
                  <c:v>11.527968767328032</c:v>
                </c:pt>
                <c:pt idx="208">
                  <c:v>11.532808817086078</c:v>
                </c:pt>
                <c:pt idx="209">
                  <c:v>11.537561086946969</c:v>
                </c:pt>
                <c:pt idx="210">
                  <c:v>11.542227168900606</c:v>
                </c:pt>
                <c:pt idx="211">
                  <c:v>11.546808626064319</c:v>
                </c:pt>
                <c:pt idx="212">
                  <c:v>11.551306993206492</c:v>
                </c:pt>
                <c:pt idx="213">
                  <c:v>11.55572377726071</c:v>
                </c:pt>
                <c:pt idx="214">
                  <c:v>11.560060457830582</c:v>
                </c:pt>
                <c:pt idx="215">
                  <c:v>11.564318487685389</c:v>
                </c:pt>
                <c:pt idx="216">
                  <c:v>11.568499293246765</c:v>
                </c:pt>
                <c:pt idx="217">
                  <c:v>11.572604275066537</c:v>
                </c:pt>
                <c:pt idx="218">
                  <c:v>11.576634808295907</c:v>
                </c:pt>
                <c:pt idx="219">
                  <c:v>11.580592243146119</c:v>
                </c:pt>
                <c:pt idx="220">
                  <c:v>11.584477905340778</c:v>
                </c:pt>
                <c:pt idx="221">
                  <c:v>11.588293096559955</c:v>
                </c:pt>
                <c:pt idx="222">
                  <c:v>11.592039094876251</c:v>
                </c:pt>
                <c:pt idx="223">
                  <c:v>11.595717155182943</c:v>
                </c:pt>
                <c:pt idx="224">
                  <c:v>11.599328509614367</c:v>
                </c:pt>
                <c:pt idx="225">
                  <c:v>11.602874367958677</c:v>
                </c:pt>
              </c:numCache>
            </c:numRef>
          </c:xVal>
          <c:yVal>
            <c:numRef>
              <c:f>Лист6!$K$6:$K$231</c:f>
              <c:numCache>
                <c:formatCode>General</c:formatCode>
                <c:ptCount val="226"/>
                <c:pt idx="0">
                  <c:v>16.47008107660346</c:v>
                </c:pt>
                <c:pt idx="1">
                  <c:v>16.171377117901898</c:v>
                </c:pt>
                <c:pt idx="2">
                  <c:v>15.878090500774368</c:v>
                </c:pt>
                <c:pt idx="3">
                  <c:v>15.590122975469322</c:v>
                </c:pt>
                <c:pt idx="4">
                  <c:v>15.307378074108019</c:v>
                </c:pt>
                <c:pt idx="5">
                  <c:v>15.029761078368221</c:v>
                </c:pt>
                <c:pt idx="6">
                  <c:v>14.757178987753941</c:v>
                </c:pt>
                <c:pt idx="7">
                  <c:v>14.489540488440696</c:v>
                </c:pt>
                <c:pt idx="8">
                  <c:v>14.226755922685763</c:v>
                </c:pt>
                <c:pt idx="9">
                  <c:v>13.968737258793213</c:v>
                </c:pt>
                <c:pt idx="10">
                  <c:v>13.7153980616237</c:v>
                </c:pt>
                <c:pt idx="11">
                  <c:v>13.466653463639025</c:v>
                </c:pt>
                <c:pt idx="12">
                  <c:v>13.222420136471905</c:v>
                </c:pt>
                <c:pt idx="13">
                  <c:v>12.982616263011318</c:v>
                </c:pt>
                <c:pt idx="14">
                  <c:v>12.747161509994127</c:v>
                </c:pt>
                <c:pt idx="15">
                  <c:v>12.515977001093782</c:v>
                </c:pt>
                <c:pt idx="16">
                  <c:v>12.28898529049709</c:v>
                </c:pt>
                <c:pt idx="17">
                  <c:v>12.066110336960204</c:v>
                </c:pt>
                <c:pt idx="18">
                  <c:v>11.847277478335132</c:v>
                </c:pt>
                <c:pt idx="19">
                  <c:v>11.632413406558239</c:v>
                </c:pt>
                <c:pt idx="20">
                  <c:v>11.421446143092366</c:v>
                </c:pt>
                <c:pt idx="21">
                  <c:v>11.214305014814331</c:v>
                </c:pt>
                <c:pt idx="22">
                  <c:v>11.010920630339726</c:v>
                </c:pt>
                <c:pt idx="23">
                  <c:v>10.811224856777118</c:v>
                </c:pt>
                <c:pt idx="24">
                  <c:v>10.615150796903817</c:v>
                </c:pt>
                <c:pt idx="25">
                  <c:v>10.422632766755596</c:v>
                </c:pt>
                <c:pt idx="26">
                  <c:v>10.23360627362284</c:v>
                </c:pt>
                <c:pt idx="27">
                  <c:v>10.048007994445777</c:v>
                </c:pt>
                <c:pt idx="28">
                  <c:v>9.8657757546015254</c:v>
                </c:pt>
                <c:pt idx="29">
                  <c:v>9.686848507075851</c:v>
                </c:pt>
                <c:pt idx="30">
                  <c:v>9.5111663120126924</c:v>
                </c:pt>
                <c:pt idx="31">
                  <c:v>9.3386703166345661</c:v>
                </c:pt>
                <c:pt idx="32">
                  <c:v>9.1693027355271397</c:v>
                </c:pt>
                <c:pt idx="33">
                  <c:v>9.0030068312813647</c:v>
                </c:pt>
                <c:pt idx="34">
                  <c:v>8.8397268954866863</c:v>
                </c:pt>
                <c:pt idx="35">
                  <c:v>8.6794082300689759</c:v>
                </c:pt>
                <c:pt idx="36">
                  <c:v>8.5219971289669054</c:v>
                </c:pt>
                <c:pt idx="37">
                  <c:v>8.3674408601406505</c:v>
                </c:pt>
                <c:pt idx="38">
                  <c:v>8.2156876479068774</c:v>
                </c:pt>
                <c:pt idx="39">
                  <c:v>8.0666866555941308</c:v>
                </c:pt>
                <c:pt idx="40">
                  <c:v>7.9203879685127472</c:v>
                </c:pt>
                <c:pt idx="41">
                  <c:v>7.7767425772336605</c:v>
                </c:pt>
                <c:pt idx="42">
                  <c:v>7.6357023611704538</c:v>
                </c:pt>
                <c:pt idx="43">
                  <c:v>7.4972200724591671</c:v>
                </c:pt>
                <c:pt idx="44">
                  <c:v>7.3612493201304732</c:v>
                </c:pt>
                <c:pt idx="45">
                  <c:v>7.2277445545688934</c:v>
                </c:pt>
                <c:pt idx="46">
                  <c:v>7.0966610522538813</c:v>
                </c:pt>
                <c:pt idx="47">
                  <c:v>6.9679549007776327</c:v>
                </c:pt>
                <c:pt idx="48">
                  <c:v>6.8415829841346172</c:v>
                </c:pt>
                <c:pt idx="49">
                  <c:v>6.7175029682779073</c:v>
                </c:pt>
                <c:pt idx="50">
                  <c:v>6.5956732869374495</c:v>
                </c:pt>
                <c:pt idx="51">
                  <c:v>6.4760531276955451</c:v>
                </c:pt>
                <c:pt idx="52">
                  <c:v>6.3586024183148711</c:v>
                </c:pt>
                <c:pt idx="53">
                  <c:v>6.2432818133144448</c:v>
                </c:pt>
                <c:pt idx="54">
                  <c:v>6.1300526807890652</c:v>
                </c:pt>
                <c:pt idx="55">
                  <c:v>6.018877089467785</c:v>
                </c:pt>
                <c:pt idx="56">
                  <c:v>5.9097177960071035</c:v>
                </c:pt>
                <c:pt idx="57">
                  <c:v>5.802538232514606</c:v>
                </c:pt>
                <c:pt idx="58">
                  <c:v>5.697302494298877</c:v>
                </c:pt>
                <c:pt idx="59">
                  <c:v>5.5939753278415818</c:v>
                </c:pt>
                <c:pt idx="60">
                  <c:v>5.4925221189876918</c:v>
                </c:pt>
                <c:pt idx="61">
                  <c:v>5.392908881349892</c:v>
                </c:pt>
                <c:pt idx="62">
                  <c:v>5.2951022449232896</c:v>
                </c:pt>
                <c:pt idx="63">
                  <c:v>5.1990694449066002</c:v>
                </c:pt>
                <c:pt idx="64">
                  <c:v>5.1047783107260889</c:v>
                </c:pt>
                <c:pt idx="65">
                  <c:v>5.012197255258557</c:v>
                </c:pt>
                <c:pt idx="66">
                  <c:v>4.9212952642498049</c:v>
                </c:pt>
                <c:pt idx="67">
                  <c:v>4.8320418859249763</c:v>
                </c:pt>
                <c:pt idx="68">
                  <c:v>4.7444072207873589</c:v>
                </c:pt>
                <c:pt idx="69">
                  <c:v>4.6583619116021717</c:v>
                </c:pt>
                <c:pt idx="70">
                  <c:v>4.5738771335620196</c:v>
                </c:pt>
                <c:pt idx="71">
                  <c:v>4.4909245846307124</c:v>
                </c:pt>
                <c:pt idx="72">
                  <c:v>4.4094764760622027</c:v>
                </c:pt>
                <c:pt idx="73">
                  <c:v>4.3295055230914716</c:v>
                </c:pt>
                <c:pt idx="74">
                  <c:v>4.2509849357942535</c:v>
                </c:pt>
                <c:pt idx="75">
                  <c:v>4.1738884101125286</c:v>
                </c:pt>
                <c:pt idx="76">
                  <c:v>4.0981901190427736</c:v>
                </c:pt>
                <c:pt idx="77">
                  <c:v>4.0238647039840298</c:v>
                </c:pt>
                <c:pt idx="78">
                  <c:v>3.9508872662428791</c:v>
                </c:pt>
                <c:pt idx="79">
                  <c:v>3.8792333586924905</c:v>
                </c:pt>
                <c:pt idx="80">
                  <c:v>3.8088789775829364</c:v>
                </c:pt>
                <c:pt idx="81">
                  <c:v>3.7398005545000421</c:v>
                </c:pt>
                <c:pt idx="82">
                  <c:v>3.6719749484700657</c:v>
                </c:pt>
                <c:pt idx="83">
                  <c:v>3.6053794382075761</c:v>
                </c:pt>
                <c:pt idx="84">
                  <c:v>3.5399917145039157</c:v>
                </c:pt>
                <c:pt idx="85">
                  <c:v>3.4757898727537162</c:v>
                </c:pt>
                <c:pt idx="86">
                  <c:v>3.4127524056169452</c:v>
                </c:pt>
                <c:pt idx="87">
                  <c:v>3.3508581958140451</c:v>
                </c:pt>
                <c:pt idx="88">
                  <c:v>3.2900865090517319</c:v>
                </c:pt>
                <c:pt idx="89">
                  <c:v>3.2304169870770996</c:v>
                </c:pt>
                <c:pt idx="90">
                  <c:v>3.1718296408576907</c:v>
                </c:pt>
                <c:pt idx="91">
                  <c:v>3.1143048438852556</c:v>
                </c:pt>
                <c:pt idx="92">
                  <c:v>3.0578233256009613</c:v>
                </c:pt>
                <c:pt idx="93">
                  <c:v>3.0023661649398337</c:v>
                </c:pt>
                <c:pt idx="94">
                  <c:v>2.9479147839922839</c:v>
                </c:pt>
                <c:pt idx="95">
                  <c:v>2.894450941780589</c:v>
                </c:pt>
                <c:pt idx="96">
                  <c:v>2.8419567281482396</c:v>
                </c:pt>
                <c:pt idx="97">
                  <c:v>2.7904145577601205</c:v>
                </c:pt>
                <c:pt idx="98">
                  <c:v>2.7398071642114958</c:v>
                </c:pt>
                <c:pt idx="99">
                  <c:v>2.690117594243838</c:v>
                </c:pt>
                <c:pt idx="100">
                  <c:v>2.6413292020655605</c:v>
                </c:pt>
                <c:pt idx="101">
                  <c:v>2.5934256437757472</c:v>
                </c:pt>
                <c:pt idx="102">
                  <c:v>2.546390871889018</c:v>
                </c:pt>
                <c:pt idx="103">
                  <c:v>2.5002091299596918</c:v>
                </c:pt>
                <c:pt idx="104">
                  <c:v>2.4548649473034421</c:v>
                </c:pt>
                <c:pt idx="105">
                  <c:v>2.4103431338146848</c:v>
                </c:pt>
                <c:pt idx="106">
                  <c:v>2.3666287748779613</c:v>
                </c:pt>
                <c:pt idx="107">
                  <c:v>2.3237072263716034</c:v>
                </c:pt>
                <c:pt idx="108">
                  <c:v>2.2815641097620176</c:v>
                </c:pt>
                <c:pt idx="109">
                  <c:v>2.2401853072869375</c:v>
                </c:pt>
                <c:pt idx="110">
                  <c:v>2.1995569572260347</c:v>
                </c:pt>
                <c:pt idx="111">
                  <c:v>2.1596654492573033</c:v>
                </c:pt>
                <c:pt idx="112">
                  <c:v>2.1204974198976578</c:v>
                </c:pt>
                <c:pt idx="113">
                  <c:v>2.0820397480262263</c:v>
                </c:pt>
                <c:pt idx="114">
                  <c:v>2.0442795504888327</c:v>
                </c:pt>
                <c:pt idx="115">
                  <c:v>2.007204177782191</c:v>
                </c:pt>
                <c:pt idx="116">
                  <c:v>1.9708012098163832</c:v>
                </c:pt>
                <c:pt idx="117">
                  <c:v>1.9350584517541753</c:v>
                </c:pt>
                <c:pt idx="118">
                  <c:v>1.8999639299258042</c:v>
                </c:pt>
                <c:pt idx="119">
                  <c:v>1.8655058878178505</c:v>
                </c:pt>
                <c:pt idx="120">
                  <c:v>1.831672782134852</c:v>
                </c:pt>
                <c:pt idx="121">
                  <c:v>1.7984532789323571</c:v>
                </c:pt>
                <c:pt idx="122">
                  <c:v>1.7658362498200944</c:v>
                </c:pt>
                <c:pt idx="123">
                  <c:v>1.7338107682340151</c:v>
                </c:pt>
                <c:pt idx="124">
                  <c:v>1.7023661057759418</c:v>
                </c:pt>
                <c:pt idx="125">
                  <c:v>1.6714917286195961</c:v>
                </c:pt>
                <c:pt idx="126">
                  <c:v>1.6411772939818186</c:v>
                </c:pt>
                <c:pt idx="127">
                  <c:v>1.6114126466577763</c:v>
                </c:pt>
                <c:pt idx="128">
                  <c:v>1.5821878156190139</c:v>
                </c:pt>
                <c:pt idx="129">
                  <c:v>1.5534930106732063</c:v>
                </c:pt>
                <c:pt idx="130">
                  <c:v>1.5253186191844788</c:v>
                </c:pt>
                <c:pt idx="131">
                  <c:v>1.497655202853224</c:v>
                </c:pt>
                <c:pt idx="132">
                  <c:v>1.4704934945543051</c:v>
                </c:pt>
                <c:pt idx="133">
                  <c:v>1.443824395232612</c:v>
                </c:pt>
                <c:pt idx="134">
                  <c:v>1.4176389708549191</c:v>
                </c:pt>
                <c:pt idx="135">
                  <c:v>1.3919284494170183</c:v>
                </c:pt>
                <c:pt idx="136">
                  <c:v>1.3666842180051386</c:v>
                </c:pt>
                <c:pt idx="137">
                  <c:v>1.341897819910657</c:v>
                </c:pt>
                <c:pt idx="138">
                  <c:v>1.3175609517971345</c:v>
                </c:pt>
                <c:pt idx="139">
                  <c:v>1.2936654609187399</c:v>
                </c:pt>
                <c:pt idx="140">
                  <c:v>1.2702033423891084</c:v>
                </c:pt>
                <c:pt idx="141">
                  <c:v>1.2471667364997441</c:v>
                </c:pt>
                <c:pt idx="142">
                  <c:v>1.2245479260870507</c:v>
                </c:pt>
                <c:pt idx="143">
                  <c:v>1.2023393339471127</c:v>
                </c:pt>
                <c:pt idx="144">
                  <c:v>1.1805335202973679</c:v>
                </c:pt>
                <c:pt idx="145">
                  <c:v>1.1591231802843096</c:v>
                </c:pt>
                <c:pt idx="146">
                  <c:v>1.1381011415363937</c:v>
                </c:pt>
                <c:pt idx="147">
                  <c:v>1.1174603617613257</c:v>
                </c:pt>
                <c:pt idx="148">
                  <c:v>1.0971939263869208</c:v>
                </c:pt>
                <c:pt idx="149">
                  <c:v>1.077295046244755</c:v>
                </c:pt>
                <c:pt idx="150">
                  <c:v>1.0577570552958209</c:v>
                </c:pt>
                <c:pt idx="151">
                  <c:v>1.0385734083974332</c:v>
                </c:pt>
                <c:pt idx="152">
                  <c:v>1.019737679110637</c:v>
                </c:pt>
                <c:pt idx="153">
                  <c:v>1.0012435575473742</c:v>
                </c:pt>
                <c:pt idx="154">
                  <c:v>0.98308484825670284</c:v>
                </c:pt>
                <c:pt idx="155">
                  <c:v>0.96525546814934271</c:v>
                </c:pt>
                <c:pt idx="156">
                  <c:v>0.94774944445987119</c:v>
                </c:pt>
                <c:pt idx="157">
                  <c:v>0.93056091274587038</c:v>
                </c:pt>
                <c:pt idx="158">
                  <c:v>0.91368411492336377</c:v>
                </c:pt>
                <c:pt idx="159">
                  <c:v>0.89711339733788442</c:v>
                </c:pt>
                <c:pt idx="160">
                  <c:v>0.88084320887052503</c:v>
                </c:pt>
                <c:pt idx="161">
                  <c:v>0.86486809907833495</c:v>
                </c:pt>
                <c:pt idx="162">
                  <c:v>0.849182716368448</c:v>
                </c:pt>
                <c:pt idx="163">
                  <c:v>0.83378180620532016</c:v>
                </c:pt>
                <c:pt idx="164">
                  <c:v>0.81866020935048411</c:v>
                </c:pt>
                <c:pt idx="165">
                  <c:v>0.80381286013422459</c:v>
                </c:pt>
                <c:pt idx="166">
                  <c:v>0.78923478475860331</c:v>
                </c:pt>
                <c:pt idx="167">
                  <c:v>0.77492109963125722</c:v>
                </c:pt>
                <c:pt idx="168">
                  <c:v>0.76086700972941435</c:v>
                </c:pt>
                <c:pt idx="169">
                  <c:v>0.7470678069935851</c:v>
                </c:pt>
                <c:pt idx="170">
                  <c:v>0.73351886875038053</c:v>
                </c:pt>
                <c:pt idx="171">
                  <c:v>0.72021565616393624</c:v>
                </c:pt>
                <c:pt idx="172">
                  <c:v>0.70715371271542371</c:v>
                </c:pt>
                <c:pt idx="173">
                  <c:v>0.6943286627101346</c:v>
                </c:pt>
                <c:pt idx="174">
                  <c:v>0.68173620981164251</c:v>
                </c:pt>
                <c:pt idx="175">
                  <c:v>0.6693721356025476</c:v>
                </c:pt>
                <c:pt idx="176">
                  <c:v>0.65723229817132633</c:v>
                </c:pt>
                <c:pt idx="177">
                  <c:v>0.64531263072480871</c:v>
                </c:pt>
                <c:pt idx="178">
                  <c:v>0.63360914022581905</c:v>
                </c:pt>
                <c:pt idx="179">
                  <c:v>0.62211790605552697</c:v>
                </c:pt>
                <c:pt idx="180">
                  <c:v>0.61083507870005704</c:v>
                </c:pt>
                <c:pt idx="181">
                  <c:v>0.59975687846091696</c:v>
                </c:pt>
                <c:pt idx="182">
                  <c:v>0.58887959418881586</c:v>
                </c:pt>
                <c:pt idx="183">
                  <c:v>0.57819958204044553</c:v>
                </c:pt>
                <c:pt idx="184">
                  <c:v>0.56771326425780821</c:v>
                </c:pt>
                <c:pt idx="185">
                  <c:v>0.55741712796968224</c:v>
                </c:pt>
                <c:pt idx="186">
                  <c:v>0.54730772401482708</c:v>
                </c:pt>
                <c:pt idx="187">
                  <c:v>0.53738166578652846</c:v>
                </c:pt>
                <c:pt idx="188">
                  <c:v>0.52763562809809839</c:v>
                </c:pt>
                <c:pt idx="189">
                  <c:v>0.5180663460689543</c:v>
                </c:pt>
                <c:pt idx="190">
                  <c:v>0.50867061403089697</c:v>
                </c:pt>
                <c:pt idx="191">
                  <c:v>0.49944528445422448</c:v>
                </c:pt>
                <c:pt idx="192">
                  <c:v>0.4903872668933254</c:v>
                </c:pt>
                <c:pt idx="193">
                  <c:v>0.48149352695139186</c:v>
                </c:pt>
                <c:pt idx="194">
                  <c:v>0.47276108526390886</c:v>
                </c:pt>
                <c:pt idx="195">
                  <c:v>0.46418701650058136</c:v>
                </c:pt>
                <c:pt idx="196">
                  <c:v>0.45576844838536085</c:v>
                </c:pt>
                <c:pt idx="197">
                  <c:v>0.44750256073424505</c:v>
                </c:pt>
                <c:pt idx="198">
                  <c:v>0.43938658451052803</c:v>
                </c:pt>
                <c:pt idx="199">
                  <c:v>0.4314178008971859</c:v>
                </c:pt>
                <c:pt idx="200">
                  <c:v>0.42359354038608443</c:v>
                </c:pt>
                <c:pt idx="201">
                  <c:v>0.41591118188370435</c:v>
                </c:pt>
                <c:pt idx="202">
                  <c:v>0.408368151833088</c:v>
                </c:pt>
                <c:pt idx="203">
                  <c:v>0.40096192335170783</c:v>
                </c:pt>
                <c:pt idx="204">
                  <c:v>0.39369001538497139</c:v>
                </c:pt>
                <c:pt idx="205">
                  <c:v>0.38654999187507977</c:v>
                </c:pt>
                <c:pt idx="206">
                  <c:v>0.37953946094495794</c:v>
                </c:pt>
                <c:pt idx="207">
                  <c:v>0.37265607409698664</c:v>
                </c:pt>
                <c:pt idx="208">
                  <c:v>0.36589752542626519</c:v>
                </c:pt>
                <c:pt idx="209">
                  <c:v>0.35926155084814432</c:v>
                </c:pt>
                <c:pt idx="210">
                  <c:v>0.35274592733976684</c:v>
                </c:pt>
                <c:pt idx="211">
                  <c:v>0.34634847219536435</c:v>
                </c:pt>
                <c:pt idx="212">
                  <c:v>0.34006704229506129</c:v>
                </c:pt>
                <c:pt idx="213">
                  <c:v>0.33389953338693806</c:v>
                </c:pt>
                <c:pt idx="214">
                  <c:v>0.32784387938211568</c:v>
                </c:pt>
                <c:pt idx="215">
                  <c:v>0.32189805166262575</c:v>
                </c:pt>
                <c:pt idx="216">
                  <c:v>0.31606005840183149</c:v>
                </c:pt>
                <c:pt idx="217">
                  <c:v>0.31032794389717466</c:v>
                </c:pt>
                <c:pt idx="218">
                  <c:v>0.30469978791502339</c:v>
                </c:pt>
                <c:pt idx="219">
                  <c:v>0.29917370504740265</c:v>
                </c:pt>
                <c:pt idx="220">
                  <c:v>0.29374784408039034</c:v>
                </c:pt>
                <c:pt idx="221">
                  <c:v>0.28842038737396863</c:v>
                </c:pt>
                <c:pt idx="222">
                  <c:v>0.28318955025312242</c:v>
                </c:pt>
                <c:pt idx="223">
                  <c:v>0.27805358040998152</c:v>
                </c:pt>
                <c:pt idx="224">
                  <c:v>0.27301075731680374</c:v>
                </c:pt>
                <c:pt idx="225">
                  <c:v>0.26805939164960713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7104"/>
        <c:axId val="102128640"/>
      </c:scatterChart>
      <c:valAx>
        <c:axId val="1021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28640"/>
        <c:crosses val="autoZero"/>
        <c:crossBetween val="midCat"/>
      </c:valAx>
      <c:valAx>
        <c:axId val="1021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2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5184"/>
        <c:axId val="93326720"/>
      </c:scatterChart>
      <c:valAx>
        <c:axId val="93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26720"/>
        <c:crosses val="autoZero"/>
        <c:crossBetween val="midCat"/>
      </c:valAx>
      <c:valAx>
        <c:axId val="933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2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2480"/>
        <c:axId val="94214016"/>
      </c:lineChart>
      <c:catAx>
        <c:axId val="94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14016"/>
        <c:crosses val="autoZero"/>
        <c:auto val="1"/>
        <c:lblAlgn val="ctr"/>
        <c:lblOffset val="100"/>
        <c:noMultiLvlLbl val="0"/>
      </c:catAx>
      <c:valAx>
        <c:axId val="942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6672"/>
        <c:axId val="93598464"/>
      </c:lineChart>
      <c:catAx>
        <c:axId val="93596672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3598464"/>
        <c:crosses val="autoZero"/>
        <c:auto val="1"/>
        <c:lblAlgn val="ctr"/>
        <c:lblOffset val="100"/>
        <c:noMultiLvlLbl val="0"/>
      </c:catAx>
      <c:valAx>
        <c:axId val="9359846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9359667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8640"/>
        <c:axId val="96050176"/>
      </c:scatterChart>
      <c:valAx>
        <c:axId val="9604864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6050176"/>
        <c:crosses val="autoZero"/>
        <c:crossBetween val="midCat"/>
      </c:valAx>
      <c:valAx>
        <c:axId val="960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4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975E-2"/>
          <c:y val="0.10794049215463787"/>
          <c:w val="0.88197300337457918"/>
          <c:h val="0.75905832731607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3248"/>
        <c:axId val="94151808"/>
      </c:scatterChart>
      <c:valAx>
        <c:axId val="9413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19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151808"/>
        <c:crosses val="autoZero"/>
        <c:crossBetween val="midCat"/>
      </c:valAx>
      <c:valAx>
        <c:axId val="9415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9E-3"/>
              <c:y val="4.46675606597210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13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6864"/>
        <c:axId val="104438400"/>
      </c:scatterChart>
      <c:valAx>
        <c:axId val="1044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38400"/>
        <c:crosses val="autoZero"/>
        <c:crossBetween val="midCat"/>
      </c:valAx>
      <c:valAx>
        <c:axId val="1044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Лист6!$F$5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General</c:formatCode>
                <c:ptCount val="226"/>
                <c:pt idx="0">
                  <c:v>0</c:v>
                </c:pt>
                <c:pt idx="1">
                  <c:v>1.3107199999999999E-2</c:v>
                </c:pt>
                <c:pt idx="2">
                  <c:v>2.6214399999999999E-2</c:v>
                </c:pt>
                <c:pt idx="3">
                  <c:v>3.9321599999999998E-2</c:v>
                </c:pt>
                <c:pt idx="4">
                  <c:v>5.2428799999999998E-2</c:v>
                </c:pt>
                <c:pt idx="5">
                  <c:v>6.5535999999999997E-2</c:v>
                </c:pt>
                <c:pt idx="6">
                  <c:v>7.8643199999999996E-2</c:v>
                </c:pt>
                <c:pt idx="7">
                  <c:v>9.1750399999999996E-2</c:v>
                </c:pt>
                <c:pt idx="8">
                  <c:v>0.1048576</c:v>
                </c:pt>
                <c:pt idx="9">
                  <c:v>0.11796479999999999</c:v>
                </c:pt>
                <c:pt idx="10">
                  <c:v>0.13107199999999999</c:v>
                </c:pt>
                <c:pt idx="11">
                  <c:v>0.14417920000000001</c:v>
                </c:pt>
                <c:pt idx="12">
                  <c:v>0.15728639999999999</c:v>
                </c:pt>
                <c:pt idx="13">
                  <c:v>0.17039359999999998</c:v>
                </c:pt>
                <c:pt idx="14">
                  <c:v>0.18350079999999996</c:v>
                </c:pt>
                <c:pt idx="15">
                  <c:v>0.19660799999999995</c:v>
                </c:pt>
                <c:pt idx="16">
                  <c:v>0.20971519999999993</c:v>
                </c:pt>
                <c:pt idx="17">
                  <c:v>0.22282239999999992</c:v>
                </c:pt>
                <c:pt idx="18">
                  <c:v>0.23592959999999991</c:v>
                </c:pt>
                <c:pt idx="19">
                  <c:v>0.24903679999999989</c:v>
                </c:pt>
                <c:pt idx="20">
                  <c:v>0.26214399999999988</c:v>
                </c:pt>
                <c:pt idx="21">
                  <c:v>0.27525119999999986</c:v>
                </c:pt>
                <c:pt idx="22">
                  <c:v>0.28835839999999985</c:v>
                </c:pt>
                <c:pt idx="23">
                  <c:v>0.30146559999999983</c:v>
                </c:pt>
                <c:pt idx="24">
                  <c:v>0.31457279999999982</c:v>
                </c:pt>
                <c:pt idx="25">
                  <c:v>0.3276799999999998</c:v>
                </c:pt>
                <c:pt idx="26">
                  <c:v>0.34078719999999979</c:v>
                </c:pt>
                <c:pt idx="27">
                  <c:v>0.35389439999999978</c:v>
                </c:pt>
                <c:pt idx="28">
                  <c:v>0.36700159999999976</c:v>
                </c:pt>
                <c:pt idx="29">
                  <c:v>0.38010879999999975</c:v>
                </c:pt>
                <c:pt idx="30">
                  <c:v>0.39321599999999973</c:v>
                </c:pt>
                <c:pt idx="31">
                  <c:v>0.40632319999999972</c:v>
                </c:pt>
                <c:pt idx="32">
                  <c:v>0.4194303999999997</c:v>
                </c:pt>
                <c:pt idx="33">
                  <c:v>0.43253759999999969</c:v>
                </c:pt>
                <c:pt idx="34">
                  <c:v>0.44564479999999967</c:v>
                </c:pt>
                <c:pt idx="35">
                  <c:v>0.45875199999999966</c:v>
                </c:pt>
                <c:pt idx="36">
                  <c:v>0.47185919999999965</c:v>
                </c:pt>
                <c:pt idx="37">
                  <c:v>0.48496639999999963</c:v>
                </c:pt>
                <c:pt idx="38">
                  <c:v>0.49807359999999962</c:v>
                </c:pt>
                <c:pt idx="39">
                  <c:v>0.51118079999999966</c:v>
                </c:pt>
                <c:pt idx="40">
                  <c:v>0.52428799999999964</c:v>
                </c:pt>
                <c:pt idx="41">
                  <c:v>0.53739519999999963</c:v>
                </c:pt>
                <c:pt idx="42">
                  <c:v>0.55050239999999961</c:v>
                </c:pt>
                <c:pt idx="43">
                  <c:v>0.5636095999999996</c:v>
                </c:pt>
                <c:pt idx="44">
                  <c:v>0.57671679999999959</c:v>
                </c:pt>
                <c:pt idx="45">
                  <c:v>0.58982399999999957</c:v>
                </c:pt>
                <c:pt idx="46">
                  <c:v>0.60293119999999956</c:v>
                </c:pt>
                <c:pt idx="47">
                  <c:v>0.61603839999999954</c:v>
                </c:pt>
                <c:pt idx="48">
                  <c:v>0.62914559999999953</c:v>
                </c:pt>
                <c:pt idx="49">
                  <c:v>0.64225279999999951</c:v>
                </c:pt>
                <c:pt idx="50">
                  <c:v>0.6553599999999995</c:v>
                </c:pt>
                <c:pt idx="51">
                  <c:v>0.66846719999999948</c:v>
                </c:pt>
                <c:pt idx="52">
                  <c:v>0.68157439999999947</c:v>
                </c:pt>
                <c:pt idx="53">
                  <c:v>0.69468159999999946</c:v>
                </c:pt>
                <c:pt idx="54">
                  <c:v>0.70778879999999944</c:v>
                </c:pt>
                <c:pt idx="55">
                  <c:v>0.72089599999999943</c:v>
                </c:pt>
                <c:pt idx="56">
                  <c:v>0.73400319999999941</c:v>
                </c:pt>
                <c:pt idx="57">
                  <c:v>0.7471103999999994</c:v>
                </c:pt>
                <c:pt idx="58">
                  <c:v>0.76021759999999938</c:v>
                </c:pt>
                <c:pt idx="59">
                  <c:v>0.77332479999999937</c:v>
                </c:pt>
                <c:pt idx="60">
                  <c:v>0.78643199999999935</c:v>
                </c:pt>
                <c:pt idx="61">
                  <c:v>0.79953919999999934</c:v>
                </c:pt>
                <c:pt idx="62">
                  <c:v>0.81264639999999932</c:v>
                </c:pt>
                <c:pt idx="63">
                  <c:v>0.82575359999999931</c:v>
                </c:pt>
                <c:pt idx="64">
                  <c:v>0.8388607999999993</c:v>
                </c:pt>
                <c:pt idx="65">
                  <c:v>0.85196799999999928</c:v>
                </c:pt>
                <c:pt idx="66">
                  <c:v>0.86507519999999927</c:v>
                </c:pt>
                <c:pt idx="67">
                  <c:v>0.87818239999999925</c:v>
                </c:pt>
                <c:pt idx="68">
                  <c:v>0.89128959999999924</c:v>
                </c:pt>
                <c:pt idx="69">
                  <c:v>0.90439679999999922</c:v>
                </c:pt>
                <c:pt idx="70">
                  <c:v>0.91750399999999921</c:v>
                </c:pt>
                <c:pt idx="71">
                  <c:v>0.93061119999999919</c:v>
                </c:pt>
                <c:pt idx="72">
                  <c:v>0.94371839999999918</c:v>
                </c:pt>
                <c:pt idx="73">
                  <c:v>0.95682559999999917</c:v>
                </c:pt>
                <c:pt idx="74">
                  <c:v>0.96993279999999915</c:v>
                </c:pt>
                <c:pt idx="75">
                  <c:v>0.98303999999999914</c:v>
                </c:pt>
                <c:pt idx="76">
                  <c:v>0.99614719999999912</c:v>
                </c:pt>
                <c:pt idx="77">
                  <c:v>1.0092543999999992</c:v>
                </c:pt>
                <c:pt idx="78">
                  <c:v>1.0223615999999993</c:v>
                </c:pt>
                <c:pt idx="79">
                  <c:v>1.0354687999999994</c:v>
                </c:pt>
                <c:pt idx="80">
                  <c:v>1.0485759999999995</c:v>
                </c:pt>
                <c:pt idx="81">
                  <c:v>1.0616831999999996</c:v>
                </c:pt>
                <c:pt idx="82">
                  <c:v>1.0747903999999997</c:v>
                </c:pt>
                <c:pt idx="83">
                  <c:v>1.0878975999999998</c:v>
                </c:pt>
                <c:pt idx="84">
                  <c:v>1.1010047999999999</c:v>
                </c:pt>
                <c:pt idx="85">
                  <c:v>1.114112</c:v>
                </c:pt>
                <c:pt idx="86">
                  <c:v>1.1272192000000001</c:v>
                </c:pt>
                <c:pt idx="87">
                  <c:v>1.1403264000000002</c:v>
                </c:pt>
                <c:pt idx="88">
                  <c:v>1.1534336000000003</c:v>
                </c:pt>
                <c:pt idx="89">
                  <c:v>1.1665408000000004</c:v>
                </c:pt>
                <c:pt idx="90">
                  <c:v>1.1796480000000005</c:v>
                </c:pt>
                <c:pt idx="91">
                  <c:v>1.1927552000000006</c:v>
                </c:pt>
                <c:pt idx="92">
                  <c:v>1.2058624000000007</c:v>
                </c:pt>
                <c:pt idx="93">
                  <c:v>1.2189696000000008</c:v>
                </c:pt>
                <c:pt idx="94">
                  <c:v>1.2320768000000009</c:v>
                </c:pt>
                <c:pt idx="95">
                  <c:v>1.245184000000001</c:v>
                </c:pt>
                <c:pt idx="96">
                  <c:v>1.2582912000000011</c:v>
                </c:pt>
                <c:pt idx="97">
                  <c:v>1.2713984000000011</c:v>
                </c:pt>
                <c:pt idx="98">
                  <c:v>1.2845056000000012</c:v>
                </c:pt>
                <c:pt idx="99">
                  <c:v>1.2976128000000013</c:v>
                </c:pt>
                <c:pt idx="100">
                  <c:v>1.3107200000000014</c:v>
                </c:pt>
                <c:pt idx="101">
                  <c:v>1.3238272000000015</c:v>
                </c:pt>
                <c:pt idx="102">
                  <c:v>1.3369344000000016</c:v>
                </c:pt>
                <c:pt idx="103">
                  <c:v>1.3500416000000017</c:v>
                </c:pt>
                <c:pt idx="104">
                  <c:v>1.3631488000000018</c:v>
                </c:pt>
                <c:pt idx="105">
                  <c:v>1.3762560000000019</c:v>
                </c:pt>
                <c:pt idx="106">
                  <c:v>1.389363200000002</c:v>
                </c:pt>
                <c:pt idx="107">
                  <c:v>1.4024704000000021</c:v>
                </c:pt>
                <c:pt idx="108">
                  <c:v>1.4155776000000022</c:v>
                </c:pt>
                <c:pt idx="109">
                  <c:v>1.4286848000000023</c:v>
                </c:pt>
                <c:pt idx="110">
                  <c:v>1.4417920000000024</c:v>
                </c:pt>
                <c:pt idx="111">
                  <c:v>1.4548992000000025</c:v>
                </c:pt>
                <c:pt idx="112">
                  <c:v>1.4680064000000026</c:v>
                </c:pt>
                <c:pt idx="113">
                  <c:v>1.4811136000000027</c:v>
                </c:pt>
                <c:pt idx="114">
                  <c:v>1.4942208000000028</c:v>
                </c:pt>
                <c:pt idx="115">
                  <c:v>1.5073280000000029</c:v>
                </c:pt>
                <c:pt idx="116">
                  <c:v>1.520435200000003</c:v>
                </c:pt>
                <c:pt idx="117">
                  <c:v>1.5335424000000031</c:v>
                </c:pt>
                <c:pt idx="118">
                  <c:v>1.5466496000000032</c:v>
                </c:pt>
                <c:pt idx="119">
                  <c:v>1.5597568000000033</c:v>
                </c:pt>
                <c:pt idx="120">
                  <c:v>1.5728640000000034</c:v>
                </c:pt>
                <c:pt idx="121">
                  <c:v>1.5859712000000035</c:v>
                </c:pt>
                <c:pt idx="122">
                  <c:v>1.5990784000000036</c:v>
                </c:pt>
                <c:pt idx="123">
                  <c:v>1.6121856000000037</c:v>
                </c:pt>
                <c:pt idx="124">
                  <c:v>1.6252928000000038</c:v>
                </c:pt>
                <c:pt idx="125">
                  <c:v>1.6384000000000039</c:v>
                </c:pt>
                <c:pt idx="126">
                  <c:v>1.6515072000000039</c:v>
                </c:pt>
                <c:pt idx="127">
                  <c:v>1.664614400000004</c:v>
                </c:pt>
                <c:pt idx="128">
                  <c:v>1.6777216000000041</c:v>
                </c:pt>
                <c:pt idx="129">
                  <c:v>1.6908288000000042</c:v>
                </c:pt>
                <c:pt idx="130">
                  <c:v>1.7039360000000043</c:v>
                </c:pt>
                <c:pt idx="131">
                  <c:v>1.7170432000000044</c:v>
                </c:pt>
                <c:pt idx="132">
                  <c:v>1.7301504000000045</c:v>
                </c:pt>
                <c:pt idx="133">
                  <c:v>1.7432576000000046</c:v>
                </c:pt>
                <c:pt idx="134">
                  <c:v>1.7563648000000047</c:v>
                </c:pt>
                <c:pt idx="135">
                  <c:v>1.7694720000000048</c:v>
                </c:pt>
                <c:pt idx="136">
                  <c:v>1.7825792000000049</c:v>
                </c:pt>
                <c:pt idx="137">
                  <c:v>1.795686400000005</c:v>
                </c:pt>
                <c:pt idx="138">
                  <c:v>1.8087936000000051</c:v>
                </c:pt>
                <c:pt idx="139">
                  <c:v>1.8219008000000052</c:v>
                </c:pt>
                <c:pt idx="140">
                  <c:v>1.8350080000000053</c:v>
                </c:pt>
                <c:pt idx="141">
                  <c:v>1.8481152000000054</c:v>
                </c:pt>
                <c:pt idx="142">
                  <c:v>1.8612224000000055</c:v>
                </c:pt>
                <c:pt idx="143">
                  <c:v>1.8743296000000056</c:v>
                </c:pt>
                <c:pt idx="144">
                  <c:v>1.8874368000000057</c:v>
                </c:pt>
                <c:pt idx="145">
                  <c:v>1.9005440000000058</c:v>
                </c:pt>
                <c:pt idx="146">
                  <c:v>1.9136512000000059</c:v>
                </c:pt>
                <c:pt idx="147">
                  <c:v>1.926758400000006</c:v>
                </c:pt>
                <c:pt idx="148">
                  <c:v>1.9398656000000061</c:v>
                </c:pt>
                <c:pt idx="149">
                  <c:v>1.9529728000000062</c:v>
                </c:pt>
                <c:pt idx="150">
                  <c:v>1.9660800000000063</c:v>
                </c:pt>
                <c:pt idx="151">
                  <c:v>1.9791872000000064</c:v>
                </c:pt>
                <c:pt idx="152">
                  <c:v>1.9922944000000065</c:v>
                </c:pt>
                <c:pt idx="153">
                  <c:v>2.0054016000000066</c:v>
                </c:pt>
                <c:pt idx="154">
                  <c:v>2.0185088000000064</c:v>
                </c:pt>
                <c:pt idx="155">
                  <c:v>2.0316160000000063</c:v>
                </c:pt>
                <c:pt idx="156">
                  <c:v>2.0447232000000062</c:v>
                </c:pt>
                <c:pt idx="157">
                  <c:v>2.0578304000000061</c:v>
                </c:pt>
                <c:pt idx="158">
                  <c:v>2.0709376000000059</c:v>
                </c:pt>
                <c:pt idx="159">
                  <c:v>2.0840448000000058</c:v>
                </c:pt>
                <c:pt idx="160">
                  <c:v>2.0971520000000057</c:v>
                </c:pt>
                <c:pt idx="161">
                  <c:v>2.1102592000000056</c:v>
                </c:pt>
                <c:pt idx="162">
                  <c:v>2.1233664000000054</c:v>
                </c:pt>
                <c:pt idx="163">
                  <c:v>2.1364736000000053</c:v>
                </c:pt>
                <c:pt idx="164">
                  <c:v>2.1495808000000052</c:v>
                </c:pt>
                <c:pt idx="165">
                  <c:v>2.1626880000000051</c:v>
                </c:pt>
                <c:pt idx="166">
                  <c:v>2.1757952000000049</c:v>
                </c:pt>
                <c:pt idx="167">
                  <c:v>2.1889024000000048</c:v>
                </c:pt>
                <c:pt idx="168">
                  <c:v>2.2020096000000047</c:v>
                </c:pt>
                <c:pt idx="169">
                  <c:v>2.2151168000000045</c:v>
                </c:pt>
                <c:pt idx="170">
                  <c:v>2.2282240000000044</c:v>
                </c:pt>
                <c:pt idx="171">
                  <c:v>2.2413312000000043</c:v>
                </c:pt>
                <c:pt idx="172">
                  <c:v>2.2544384000000042</c:v>
                </c:pt>
                <c:pt idx="173">
                  <c:v>2.267545600000004</c:v>
                </c:pt>
                <c:pt idx="174">
                  <c:v>2.2806528000000039</c:v>
                </c:pt>
                <c:pt idx="175">
                  <c:v>2.2937600000000038</c:v>
                </c:pt>
                <c:pt idx="176">
                  <c:v>2.3068672000000037</c:v>
                </c:pt>
                <c:pt idx="177">
                  <c:v>2.3199744000000035</c:v>
                </c:pt>
                <c:pt idx="178">
                  <c:v>2.3330816000000034</c:v>
                </c:pt>
                <c:pt idx="179">
                  <c:v>2.3461888000000033</c:v>
                </c:pt>
                <c:pt idx="180">
                  <c:v>2.3592960000000032</c:v>
                </c:pt>
                <c:pt idx="181">
                  <c:v>2.372403200000003</c:v>
                </c:pt>
                <c:pt idx="182">
                  <c:v>2.3855104000000029</c:v>
                </c:pt>
                <c:pt idx="183">
                  <c:v>2.3986176000000028</c:v>
                </c:pt>
                <c:pt idx="184">
                  <c:v>2.4117248000000027</c:v>
                </c:pt>
                <c:pt idx="185">
                  <c:v>2.4248320000000025</c:v>
                </c:pt>
                <c:pt idx="186">
                  <c:v>2.4379392000000024</c:v>
                </c:pt>
                <c:pt idx="187">
                  <c:v>2.4510464000000023</c:v>
                </c:pt>
                <c:pt idx="188">
                  <c:v>2.4641536000000022</c:v>
                </c:pt>
                <c:pt idx="189">
                  <c:v>2.477260800000002</c:v>
                </c:pt>
                <c:pt idx="190">
                  <c:v>2.4903680000000019</c:v>
                </c:pt>
                <c:pt idx="191">
                  <c:v>2.5034752000000018</c:v>
                </c:pt>
                <c:pt idx="192">
                  <c:v>2.5165824000000017</c:v>
                </c:pt>
                <c:pt idx="193">
                  <c:v>2.5296896000000015</c:v>
                </c:pt>
                <c:pt idx="194">
                  <c:v>2.5427968000000014</c:v>
                </c:pt>
                <c:pt idx="195">
                  <c:v>2.5559040000000013</c:v>
                </c:pt>
                <c:pt idx="196">
                  <c:v>2.5690112000000012</c:v>
                </c:pt>
                <c:pt idx="197">
                  <c:v>2.582118400000001</c:v>
                </c:pt>
                <c:pt idx="198">
                  <c:v>2.5952256000000009</c:v>
                </c:pt>
                <c:pt idx="199">
                  <c:v>2.6083328000000008</c:v>
                </c:pt>
                <c:pt idx="200">
                  <c:v>2.6214400000000007</c:v>
                </c:pt>
                <c:pt idx="201">
                  <c:v>2.6345472000000005</c:v>
                </c:pt>
                <c:pt idx="202">
                  <c:v>2.6476544000000004</c:v>
                </c:pt>
                <c:pt idx="203">
                  <c:v>2.6607616000000003</c:v>
                </c:pt>
                <c:pt idx="204">
                  <c:v>2.6738688000000002</c:v>
                </c:pt>
                <c:pt idx="205">
                  <c:v>2.686976</c:v>
                </c:pt>
                <c:pt idx="206">
                  <c:v>2.7000831999999999</c:v>
                </c:pt>
                <c:pt idx="207">
                  <c:v>2.7131903999999998</c:v>
                </c:pt>
                <c:pt idx="208">
                  <c:v>2.7262975999999997</c:v>
                </c:pt>
                <c:pt idx="209">
                  <c:v>2.7394047999999995</c:v>
                </c:pt>
                <c:pt idx="210">
                  <c:v>2.7525119999999994</c:v>
                </c:pt>
                <c:pt idx="211">
                  <c:v>2.7656191999999993</c:v>
                </c:pt>
                <c:pt idx="212">
                  <c:v>2.7787263999999992</c:v>
                </c:pt>
                <c:pt idx="213">
                  <c:v>2.791833599999999</c:v>
                </c:pt>
                <c:pt idx="214">
                  <c:v>2.8049407999999989</c:v>
                </c:pt>
                <c:pt idx="215">
                  <c:v>2.8180479999999988</c:v>
                </c:pt>
                <c:pt idx="216">
                  <c:v>2.8311551999999987</c:v>
                </c:pt>
                <c:pt idx="217">
                  <c:v>2.8442623999999985</c:v>
                </c:pt>
                <c:pt idx="218">
                  <c:v>2.8573695999999984</c:v>
                </c:pt>
                <c:pt idx="219">
                  <c:v>2.8704767999999983</c:v>
                </c:pt>
                <c:pt idx="220">
                  <c:v>2.8835839999999981</c:v>
                </c:pt>
                <c:pt idx="221">
                  <c:v>2.896691199999998</c:v>
                </c:pt>
                <c:pt idx="222">
                  <c:v>2.9097983999999979</c:v>
                </c:pt>
                <c:pt idx="223">
                  <c:v>2.9229055999999978</c:v>
                </c:pt>
                <c:pt idx="224">
                  <c:v>2.9360127999999976</c:v>
                </c:pt>
                <c:pt idx="225">
                  <c:v>2.9491199999999975</c:v>
                </c:pt>
              </c:numCache>
            </c:numRef>
          </c:xVal>
          <c:y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2.7786812041898441E-3</c:v>
                </c:pt>
                <c:pt idx="2">
                  <c:v>1.0918479703813792E-2</c:v>
                </c:pt>
                <c:pt idx="3">
                  <c:v>2.4140349649834438E-2</c:v>
                </c:pt>
                <c:pt idx="4">
                  <c:v>4.21842806884088E-2</c:v>
                </c:pt>
                <c:pt idx="5">
                  <c:v>6.4807702012829024E-2</c:v>
                </c:pt>
                <c:pt idx="6">
                  <c:v>9.1784044333831735E-2</c:v>
                </c:pt>
                <c:pt idx="7">
                  <c:v>0.12290144183376489</c:v>
                </c:pt>
                <c:pt idx="8">
                  <c:v>0.15796155846069912</c:v>
                </c:pt>
                <c:pt idx="9">
                  <c:v>0.19677852488521613</c:v>
                </c:pt>
                <c:pt idx="10">
                  <c:v>0.23917797413541741</c:v>
                </c:pt>
                <c:pt idx="11">
                  <c:v>0.28499616538639233</c:v>
                </c:pt>
                <c:pt idx="12">
                  <c:v>0.33407918664380043</c:v>
                </c:pt>
                <c:pt idx="13">
                  <c:v>0.38628222815652236</c:v>
                </c:pt>
                <c:pt idx="14">
                  <c:v>0.44146891934501131</c:v>
                </c:pt>
                <c:pt idx="15">
                  <c:v>0.49951072286066389</c:v>
                </c:pt>
                <c:pt idx="16">
                  <c:v>0.56028638011462195</c:v>
                </c:pt>
                <c:pt idx="17">
                  <c:v>0.6236814032466762</c:v>
                </c:pt>
                <c:pt idx="18">
                  <c:v>0.68958760905885141</c:v>
                </c:pt>
                <c:pt idx="19">
                  <c:v>0.75790269092447138</c:v>
                </c:pt>
                <c:pt idx="20">
                  <c:v>0.8285298251110832</c:v>
                </c:pt>
                <c:pt idx="21">
                  <c:v>0.90137730833233165</c:v>
                </c:pt>
                <c:pt idx="22">
                  <c:v>0.97635822367633718</c:v>
                </c:pt>
                <c:pt idx="23">
                  <c:v>1.0533901323520589</c:v>
                </c:pt>
                <c:pt idx="24">
                  <c:v>1.1323947889554151</c:v>
                </c:pt>
                <c:pt idx="25">
                  <c:v>1.2132978781877963</c:v>
                </c:pt>
                <c:pt idx="26">
                  <c:v>1.2960287711647147</c:v>
                </c:pt>
                <c:pt idx="27">
                  <c:v>1.3805202996348291</c:v>
                </c:pt>
                <c:pt idx="28">
                  <c:v>1.466708546592185</c:v>
                </c:pt>
                <c:pt idx="29">
                  <c:v>1.5545326519096514</c:v>
                </c:pt>
                <c:pt idx="30">
                  <c:v>1.6439346317511967</c:v>
                </c:pt>
                <c:pt idx="31">
                  <c:v>1.7348592106367258</c:v>
                </c:pt>
                <c:pt idx="32">
                  <c:v>1.8272536651371813</c:v>
                </c:pt>
                <c:pt idx="33">
                  <c:v>1.9210676782709488</c:v>
                </c:pt>
                <c:pt idx="34">
                  <c:v>2.0162532037564374</c:v>
                </c:pt>
                <c:pt idx="35">
                  <c:v>2.1127643393511448</c:v>
                </c:pt>
                <c:pt idx="36">
                  <c:v>2.2105572085754424</c:v>
                </c:pt>
                <c:pt idx="37">
                  <c:v>2.3095898501805863</c:v>
                </c:pt>
                <c:pt idx="38">
                  <c:v>2.4098221147757739</c:v>
                </c:pt>
                <c:pt idx="39">
                  <c:v>2.511215568079054</c:v>
                </c:pt>
                <c:pt idx="40">
                  <c:v>2.6137334003021455</c:v>
                </c:pt>
                <c:pt idx="41">
                  <c:v>2.7173403412202108</c:v>
                </c:pt>
                <c:pt idx="42">
                  <c:v>2.8220025805147722</c:v>
                </c:pt>
                <c:pt idx="43">
                  <c:v>2.9276876930117344</c:v>
                </c:pt>
                <c:pt idx="44">
                  <c:v>3.0343645684671117</c:v>
                </c:pt>
                <c:pt idx="45">
                  <c:v>3.1420033455809544</c:v>
                </c:pt>
                <c:pt idx="46">
                  <c:v>3.250575349945394</c:v>
                </c:pt>
                <c:pt idx="47">
                  <c:v>3.3600530356558322</c:v>
                </c:pt>
                <c:pt idx="48">
                  <c:v>3.4704099303354559</c:v>
                </c:pt>
                <c:pt idx="49">
                  <c:v>3.5816205833425201</c:v>
                </c:pt>
                <c:pt idx="50">
                  <c:v>3.6936605169474905</c:v>
                </c:pt>
                <c:pt idx="51">
                  <c:v>3.8065061802832361</c:v>
                </c:pt>
                <c:pt idx="52">
                  <c:v>3.9201349058862438</c:v>
                </c:pt>
                <c:pt idx="53">
                  <c:v>4.0345248686603634</c:v>
                </c:pt>
                <c:pt idx="54">
                  <c:v>4.1496550471069655</c:v>
                </c:pt>
                <c:pt idx="55">
                  <c:v>4.2655051866768314</c:v>
                </c:pt>
                <c:pt idx="56">
                  <c:v>4.3820557651095093</c:v>
                </c:pt>
                <c:pt idx="57">
                  <c:v>4.4992879596355495</c:v>
                </c:pt>
                <c:pt idx="58">
                  <c:v>4.6171836159257973</c:v>
                </c:pt>
                <c:pt idx="59">
                  <c:v>4.7357252186801935</c:v>
                </c:pt>
                <c:pt idx="60">
                  <c:v>4.8548958637558881</c:v>
                </c:pt>
                <c:pt idx="61">
                  <c:v>4.9746792317415744</c:v>
                </c:pt>
                <c:pt idx="62">
                  <c:v>5.0950595628911577</c:v>
                </c:pt>
                <c:pt idx="63">
                  <c:v>5.2160216333359637</c:v>
                </c:pt>
                <c:pt idx="64">
                  <c:v>5.337550732499956</c:v>
                </c:pt>
                <c:pt idx="65">
                  <c:v>5.4596326416476595</c:v>
                </c:pt>
                <c:pt idx="66">
                  <c:v>5.5822536134989926</c:v>
                </c:pt>
                <c:pt idx="67">
                  <c:v>5.7054003528496686</c:v>
                </c:pt>
                <c:pt idx="68">
                  <c:v>5.8290599981397149</c:v>
                </c:pt>
                <c:pt idx="69">
                  <c:v>5.9532201039164772</c:v>
                </c:pt>
                <c:pt idx="70">
                  <c:v>6.0778686241418427</c:v>
                </c:pt>
                <c:pt idx="71">
                  <c:v>6.2029938962966593</c:v>
                </c:pt>
                <c:pt idx="72">
                  <c:v>6.3285846262382686</c:v>
                </c:pt>
                <c:pt idx="73">
                  <c:v>6.4546298737698793</c:v>
                </c:pt>
                <c:pt idx="74">
                  <c:v>6.5811190388830099</c:v>
                </c:pt>
                <c:pt idx="75">
                  <c:v>6.7080418486366842</c:v>
                </c:pt>
                <c:pt idx="76">
                  <c:v>6.8353883446392434</c:v>
                </c:pt>
                <c:pt idx="77">
                  <c:v>6.9631488711007385</c:v>
                </c:pt>
                <c:pt idx="78">
                  <c:v>7.0913140634257976</c:v>
                </c:pt>
                <c:pt idx="79">
                  <c:v>7.2198748373186197</c:v>
                </c:pt>
                <c:pt idx="80">
                  <c:v>7.3488223783735371</c:v>
                </c:pt>
                <c:pt idx="81">
                  <c:v>7.478148132126007</c:v>
                </c:pt>
                <c:pt idx="82">
                  <c:v>7.6078437945405142</c:v>
                </c:pt>
                <c:pt idx="83">
                  <c:v>7.7379013029131185</c:v>
                </c:pt>
                <c:pt idx="84">
                  <c:v>7.868312827167725</c:v>
                </c:pt>
                <c:pt idx="85">
                  <c:v>7.9990707615263617</c:v>
                </c:pt>
                <c:pt idx="86">
                  <c:v>8.1301677165347854</c:v>
                </c:pt>
                <c:pt idx="87">
                  <c:v>8.2615965114259478</c:v>
                </c:pt>
                <c:pt idx="88">
                  <c:v>8.3933501668046695</c:v>
                </c:pt>
                <c:pt idx="89">
                  <c:v>8.525421897637866</c:v>
                </c:pt>
                <c:pt idx="90">
                  <c:v>8.6578051065356085</c:v>
                </c:pt>
                <c:pt idx="91">
                  <c:v>8.7904933773089571</c:v>
                </c:pt>
                <c:pt idx="92">
                  <c:v>8.9234804687913964</c:v>
                </c:pt>
                <c:pt idx="93">
                  <c:v>9.0567603089113895</c:v>
                </c:pt>
                <c:pt idx="94">
                  <c:v>9.1903269890041805</c:v>
                </c:pt>
                <c:pt idx="95">
                  <c:v>9.3241747583517007</c:v>
                </c:pt>
                <c:pt idx="96">
                  <c:v>9.4582980189399066</c:v>
                </c:pt>
                <c:pt idx="97">
                  <c:v>9.5926913204236453</c:v>
                </c:pt>
                <c:pt idx="98">
                  <c:v>9.7273493552893484</c:v>
                </c:pt>
                <c:pt idx="99">
                  <c:v>9.8622669542067118</c:v>
                </c:pt>
                <c:pt idx="100">
                  <c:v>9.9974390815606995</c:v>
                </c:pt>
                <c:pt idx="101">
                  <c:v>10.132860831155799</c:v>
                </c:pt>
                <c:pt idx="102">
                  <c:v>10.268527422084832</c:v>
                </c:pt>
                <c:pt idx="103">
                  <c:v>10.404434194754986</c:v>
                </c:pt>
                <c:pt idx="104">
                  <c:v>10.540576607064194</c:v>
                </c:pt>
                <c:pt idx="105">
                  <c:v>10.676950230721179</c:v>
                </c:pt>
                <c:pt idx="106">
                  <c:v>10.813550747702966</c:v>
                </c:pt>
                <c:pt idx="107">
                  <c:v>10.950373946843914</c:v>
                </c:pt>
                <c:pt idx="108">
                  <c:v>11.087415720550556</c:v>
                </c:pt>
                <c:pt idx="109">
                  <c:v>11.224672061636893</c:v>
                </c:pt>
                <c:pt idx="110">
                  <c:v>11.362139060275057</c:v>
                </c:pt>
                <c:pt idx="111">
                  <c:v>11.499812901056398</c:v>
                </c:pt>
                <c:pt idx="112">
                  <c:v>11.637689860158396</c:v>
                </c:pt>
                <c:pt idx="113">
                  <c:v>11.775766302612992</c:v>
                </c:pt>
                <c:pt idx="114">
                  <c:v>11.914038679672096</c:v>
                </c:pt>
                <c:pt idx="115">
                  <c:v>12.052503526266271</c:v>
                </c:pt>
                <c:pt idx="116">
                  <c:v>12.191157458552787</c:v>
                </c:pt>
                <c:pt idx="117">
                  <c:v>12.32999717154939</c:v>
                </c:pt>
                <c:pt idx="118">
                  <c:v>12.469019436850298</c:v>
                </c:pt>
                <c:pt idx="119">
                  <c:v>12.608221100421131</c:v>
                </c:pt>
                <c:pt idx="120">
                  <c:v>12.747599080469591</c:v>
                </c:pt>
                <c:pt idx="121">
                  <c:v>12.887150365388891</c:v>
                </c:pt>
                <c:pt idx="122">
                  <c:v>13.026872011771045</c:v>
                </c:pt>
                <c:pt idx="123">
                  <c:v>13.166761142487241</c:v>
                </c:pt>
                <c:pt idx="124">
                  <c:v>13.306814944832723</c:v>
                </c:pt>
                <c:pt idx="125">
                  <c:v>13.4470306687336</c:v>
                </c:pt>
                <c:pt idx="126">
                  <c:v>13.587405625013245</c:v>
                </c:pt>
                <c:pt idx="127">
                  <c:v>13.727937183715948</c:v>
                </c:pt>
                <c:pt idx="128">
                  <c:v>13.868622772485637</c:v>
                </c:pt>
                <c:pt idx="129">
                  <c:v>14.009459874997583</c:v>
                </c:pt>
                <c:pt idx="130">
                  <c:v>14.150446029441053</c:v>
                </c:pt>
                <c:pt idx="131">
                  <c:v>14.291578827051026</c:v>
                </c:pt>
                <c:pt idx="132">
                  <c:v>14.432855910687088</c:v>
                </c:pt>
                <c:pt idx="133">
                  <c:v>14.574274973457781</c:v>
                </c:pt>
                <c:pt idx="134">
                  <c:v>14.715833757388719</c:v>
                </c:pt>
                <c:pt idx="135">
                  <c:v>14.857530052132821</c:v>
                </c:pt>
                <c:pt idx="136">
                  <c:v>14.99936169372115</c:v>
                </c:pt>
                <c:pt idx="137">
                  <c:v>15.141326563352871</c:v>
                </c:pt>
                <c:pt idx="138">
                  <c:v>15.283422586222864</c:v>
                </c:pt>
                <c:pt idx="139">
                  <c:v>15.425647730385721</c:v>
                </c:pt>
                <c:pt idx="140">
                  <c:v>15.568000005654696</c:v>
                </c:pt>
                <c:pt idx="141">
                  <c:v>15.710477462534479</c:v>
                </c:pt>
                <c:pt idx="142">
                  <c:v>15.853078191186507</c:v>
                </c:pt>
                <c:pt idx="143">
                  <c:v>15.995800320425678</c:v>
                </c:pt>
                <c:pt idx="144">
                  <c:v>16.138642016747411</c:v>
                </c:pt>
                <c:pt idx="145">
                  <c:v>16.281601483383881</c:v>
                </c:pt>
                <c:pt idx="146">
                  <c:v>16.424676959388552</c:v>
                </c:pt>
                <c:pt idx="147">
                  <c:v>16.567866718747904</c:v>
                </c:pt>
                <c:pt idx="148">
                  <c:v>16.711169069519453</c:v>
                </c:pt>
                <c:pt idx="149">
                  <c:v>16.854582352995223</c:v>
                </c:pt>
                <c:pt idx="150">
                  <c:v>16.998104942889675</c:v>
                </c:pt>
                <c:pt idx="151">
                  <c:v>17.141735244551384</c:v>
                </c:pt>
                <c:pt idx="152">
                  <c:v>17.285471694197604</c:v>
                </c:pt>
                <c:pt idx="153">
                  <c:v>17.429312758170873</c:v>
                </c:pt>
                <c:pt idx="154">
                  <c:v>17.573256932217152</c:v>
                </c:pt>
                <c:pt idx="155">
                  <c:v>17.71730274078444</c:v>
                </c:pt>
                <c:pt idx="156">
                  <c:v>17.861448736341515</c:v>
                </c:pt>
                <c:pt idx="157">
                  <c:v>18.005693498715928</c:v>
                </c:pt>
                <c:pt idx="158">
                  <c:v>18.150035634450653</c:v>
                </c:pt>
                <c:pt idx="159">
                  <c:v>18.294473776178847</c:v>
                </c:pt>
                <c:pt idx="160">
                  <c:v>18.439006582016102</c:v>
                </c:pt>
                <c:pt idx="161">
                  <c:v>18.583632734969544</c:v>
                </c:pt>
                <c:pt idx="162">
                  <c:v>18.728350942363342</c:v>
                </c:pt>
                <c:pt idx="163">
                  <c:v>18.873159935280075</c:v>
                </c:pt>
                <c:pt idx="164">
                  <c:v>19.018058468017365</c:v>
                </c:pt>
                <c:pt idx="165">
                  <c:v>19.163045317559401</c:v>
                </c:pt>
                <c:pt idx="166">
                  <c:v>19.308119283062847</c:v>
                </c:pt>
                <c:pt idx="167">
                  <c:v>19.453279185356614</c:v>
                </c:pt>
                <c:pt idx="168">
                  <c:v>19.598523866455153</c:v>
                </c:pt>
                <c:pt idx="169">
                  <c:v>19.743852189084798</c:v>
                </c:pt>
                <c:pt idx="170">
                  <c:v>19.889263036222776</c:v>
                </c:pt>
                <c:pt idx="171">
                  <c:v>20.034755310648407</c:v>
                </c:pt>
                <c:pt idx="172">
                  <c:v>20.180327934506295</c:v>
                </c:pt>
                <c:pt idx="173">
                  <c:v>20.32597984888092</c:v>
                </c:pt>
                <c:pt idx="174">
                  <c:v>20.471710013382502</c:v>
                </c:pt>
                <c:pt idx="175">
                  <c:v>20.61751740574358</c:v>
                </c:pt>
                <c:pt idx="176">
                  <c:v>20.763401021426176</c:v>
                </c:pt>
                <c:pt idx="177">
                  <c:v>20.909359873239062</c:v>
                </c:pt>
                <c:pt idx="178">
                  <c:v>21.05539299096495</c:v>
                </c:pt>
                <c:pt idx="179">
                  <c:v>21.201499420997234</c:v>
                </c:pt>
                <c:pt idx="180">
                  <c:v>21.347678225986041</c:v>
                </c:pt>
                <c:pt idx="181">
                  <c:v>21.493928484493239</c:v>
                </c:pt>
                <c:pt idx="182">
                  <c:v>21.640249290656264</c:v>
                </c:pt>
                <c:pt idx="183">
                  <c:v>21.786639753860392</c:v>
                </c:pt>
                <c:pt idx="184">
                  <c:v>21.933098998419265</c:v>
                </c:pt>
                <c:pt idx="185">
                  <c:v>22.079626163263402</c:v>
                </c:pt>
                <c:pt idx="186">
                  <c:v>22.226220401636493</c:v>
                </c:pt>
                <c:pt idx="187">
                  <c:v>22.37288088079924</c:v>
                </c:pt>
                <c:pt idx="188">
                  <c:v>22.519606781740478</c:v>
                </c:pt>
                <c:pt idx="189">
                  <c:v>22.666397298895482</c:v>
                </c:pt>
                <c:pt idx="190">
                  <c:v>22.813251639871115</c:v>
                </c:pt>
                <c:pt idx="191">
                  <c:v>22.960169025177716</c:v>
                </c:pt>
                <c:pt idx="192">
                  <c:v>23.10714868796752</c:v>
                </c:pt>
                <c:pt idx="193">
                  <c:v>23.254189873779435</c:v>
                </c:pt>
                <c:pt idx="194">
                  <c:v>23.401291840289886</c:v>
                </c:pt>
                <c:pt idx="195">
                  <c:v>23.54845385706977</c:v>
                </c:pt>
                <c:pt idx="196">
                  <c:v>23.695675205347136</c:v>
                </c:pt>
                <c:pt idx="197">
                  <c:v>23.842955177775583</c:v>
                </c:pt>
                <c:pt idx="198">
                  <c:v>23.990293078208122</c:v>
                </c:pt>
                <c:pt idx="199">
                  <c:v>24.137688221476402</c:v>
                </c:pt>
                <c:pt idx="200">
                  <c:v>24.285139933175127</c:v>
                </c:pt>
                <c:pt idx="201">
                  <c:v>24.432647549451548</c:v>
                </c:pt>
                <c:pt idx="202">
                  <c:v>24.580210416799883</c:v>
                </c:pt>
                <c:pt idx="203">
                  <c:v>24.727827891860489</c:v>
                </c:pt>
                <c:pt idx="204">
                  <c:v>24.875499341223726</c:v>
                </c:pt>
                <c:pt idx="205">
                  <c:v>25.023224141238362</c:v>
                </c:pt>
                <c:pt idx="206">
                  <c:v>25.171001677824322</c:v>
                </c:pt>
                <c:pt idx="207">
                  <c:v>25.318831346289837</c:v>
                </c:pt>
                <c:pt idx="208">
                  <c:v>25.466712551152664</c:v>
                </c:pt>
                <c:pt idx="209">
                  <c:v>25.614644705965446</c:v>
                </c:pt>
                <c:pt idx="210">
                  <c:v>25.762627233145018</c:v>
                </c:pt>
                <c:pt idx="211">
                  <c:v>25.910659563805538</c:v>
                </c:pt>
                <c:pt idx="212">
                  <c:v>26.058741137595405</c:v>
                </c:pt>
                <c:pt idx="213">
                  <c:v>26.206871402537814</c:v>
                </c:pt>
                <c:pt idx="214">
                  <c:v>26.355049814874882</c:v>
                </c:pt>
                <c:pt idx="215">
                  <c:v>26.503275838915254</c:v>
                </c:pt>
                <c:pt idx="216">
                  <c:v>26.651548946885075</c:v>
                </c:pt>
                <c:pt idx="217">
                  <c:v>26.799868618782231</c:v>
                </c:pt>
                <c:pt idx="218">
                  <c:v>26.948234342233828</c:v>
                </c:pt>
                <c:pt idx="219">
                  <c:v>27.096645612356792</c:v>
                </c:pt>
                <c:pt idx="220">
                  <c:v>27.245101931621534</c:v>
                </c:pt>
                <c:pt idx="221">
                  <c:v>27.393602809718505</c:v>
                </c:pt>
                <c:pt idx="222">
                  <c:v>27.542147763427739</c:v>
                </c:pt>
                <c:pt idx="223">
                  <c:v>27.690736316491186</c:v>
                </c:pt>
                <c:pt idx="224">
                  <c:v>27.839367999487735</c:v>
                </c:pt>
                <c:pt idx="225">
                  <c:v>27.988042349711034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Лист6!$G$5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General</c:formatCode>
                <c:ptCount val="226"/>
                <c:pt idx="0">
                  <c:v>0</c:v>
                </c:pt>
                <c:pt idx="1">
                  <c:v>1.3107199999999999E-2</c:v>
                </c:pt>
                <c:pt idx="2">
                  <c:v>2.6214399999999999E-2</c:v>
                </c:pt>
                <c:pt idx="3">
                  <c:v>3.9321599999999998E-2</c:v>
                </c:pt>
                <c:pt idx="4">
                  <c:v>5.2428799999999998E-2</c:v>
                </c:pt>
                <c:pt idx="5">
                  <c:v>6.5535999999999997E-2</c:v>
                </c:pt>
                <c:pt idx="6">
                  <c:v>7.8643199999999996E-2</c:v>
                </c:pt>
                <c:pt idx="7">
                  <c:v>9.1750399999999996E-2</c:v>
                </c:pt>
                <c:pt idx="8">
                  <c:v>0.1048576</c:v>
                </c:pt>
                <c:pt idx="9">
                  <c:v>0.11796479999999999</c:v>
                </c:pt>
                <c:pt idx="10">
                  <c:v>0.13107199999999999</c:v>
                </c:pt>
                <c:pt idx="11">
                  <c:v>0.14417920000000001</c:v>
                </c:pt>
                <c:pt idx="12">
                  <c:v>0.15728639999999999</c:v>
                </c:pt>
                <c:pt idx="13">
                  <c:v>0.17039359999999998</c:v>
                </c:pt>
                <c:pt idx="14">
                  <c:v>0.18350079999999996</c:v>
                </c:pt>
                <c:pt idx="15">
                  <c:v>0.19660799999999995</c:v>
                </c:pt>
                <c:pt idx="16">
                  <c:v>0.20971519999999993</c:v>
                </c:pt>
                <c:pt idx="17">
                  <c:v>0.22282239999999992</c:v>
                </c:pt>
                <c:pt idx="18">
                  <c:v>0.23592959999999991</c:v>
                </c:pt>
                <c:pt idx="19">
                  <c:v>0.24903679999999989</c:v>
                </c:pt>
                <c:pt idx="20">
                  <c:v>0.26214399999999988</c:v>
                </c:pt>
                <c:pt idx="21">
                  <c:v>0.27525119999999986</c:v>
                </c:pt>
                <c:pt idx="22">
                  <c:v>0.28835839999999985</c:v>
                </c:pt>
                <c:pt idx="23">
                  <c:v>0.30146559999999983</c:v>
                </c:pt>
                <c:pt idx="24">
                  <c:v>0.31457279999999982</c:v>
                </c:pt>
                <c:pt idx="25">
                  <c:v>0.3276799999999998</c:v>
                </c:pt>
                <c:pt idx="26">
                  <c:v>0.34078719999999979</c:v>
                </c:pt>
                <c:pt idx="27">
                  <c:v>0.35389439999999978</c:v>
                </c:pt>
                <c:pt idx="28">
                  <c:v>0.36700159999999976</c:v>
                </c:pt>
                <c:pt idx="29">
                  <c:v>0.38010879999999975</c:v>
                </c:pt>
                <c:pt idx="30">
                  <c:v>0.39321599999999973</c:v>
                </c:pt>
                <c:pt idx="31">
                  <c:v>0.40632319999999972</c:v>
                </c:pt>
                <c:pt idx="32">
                  <c:v>0.4194303999999997</c:v>
                </c:pt>
                <c:pt idx="33">
                  <c:v>0.43253759999999969</c:v>
                </c:pt>
                <c:pt idx="34">
                  <c:v>0.44564479999999967</c:v>
                </c:pt>
                <c:pt idx="35">
                  <c:v>0.45875199999999966</c:v>
                </c:pt>
                <c:pt idx="36">
                  <c:v>0.47185919999999965</c:v>
                </c:pt>
                <c:pt idx="37">
                  <c:v>0.48496639999999963</c:v>
                </c:pt>
                <c:pt idx="38">
                  <c:v>0.49807359999999962</c:v>
                </c:pt>
                <c:pt idx="39">
                  <c:v>0.51118079999999966</c:v>
                </c:pt>
                <c:pt idx="40">
                  <c:v>0.52428799999999964</c:v>
                </c:pt>
                <c:pt idx="41">
                  <c:v>0.53739519999999963</c:v>
                </c:pt>
                <c:pt idx="42">
                  <c:v>0.55050239999999961</c:v>
                </c:pt>
                <c:pt idx="43">
                  <c:v>0.5636095999999996</c:v>
                </c:pt>
                <c:pt idx="44">
                  <c:v>0.57671679999999959</c:v>
                </c:pt>
                <c:pt idx="45">
                  <c:v>0.58982399999999957</c:v>
                </c:pt>
                <c:pt idx="46">
                  <c:v>0.60293119999999956</c:v>
                </c:pt>
                <c:pt idx="47">
                  <c:v>0.61603839999999954</c:v>
                </c:pt>
                <c:pt idx="48">
                  <c:v>0.62914559999999953</c:v>
                </c:pt>
                <c:pt idx="49">
                  <c:v>0.64225279999999951</c:v>
                </c:pt>
                <c:pt idx="50">
                  <c:v>0.6553599999999995</c:v>
                </c:pt>
                <c:pt idx="51">
                  <c:v>0.66846719999999948</c:v>
                </c:pt>
                <c:pt idx="52">
                  <c:v>0.68157439999999947</c:v>
                </c:pt>
                <c:pt idx="53">
                  <c:v>0.69468159999999946</c:v>
                </c:pt>
                <c:pt idx="54">
                  <c:v>0.70778879999999944</c:v>
                </c:pt>
                <c:pt idx="55">
                  <c:v>0.72089599999999943</c:v>
                </c:pt>
                <c:pt idx="56">
                  <c:v>0.73400319999999941</c:v>
                </c:pt>
                <c:pt idx="57">
                  <c:v>0.7471103999999994</c:v>
                </c:pt>
                <c:pt idx="58">
                  <c:v>0.76021759999999938</c:v>
                </c:pt>
                <c:pt idx="59">
                  <c:v>0.77332479999999937</c:v>
                </c:pt>
                <c:pt idx="60">
                  <c:v>0.78643199999999935</c:v>
                </c:pt>
                <c:pt idx="61">
                  <c:v>0.79953919999999934</c:v>
                </c:pt>
                <c:pt idx="62">
                  <c:v>0.81264639999999932</c:v>
                </c:pt>
                <c:pt idx="63">
                  <c:v>0.82575359999999931</c:v>
                </c:pt>
                <c:pt idx="64">
                  <c:v>0.8388607999999993</c:v>
                </c:pt>
                <c:pt idx="65">
                  <c:v>0.85196799999999928</c:v>
                </c:pt>
                <c:pt idx="66">
                  <c:v>0.86507519999999927</c:v>
                </c:pt>
                <c:pt idx="67">
                  <c:v>0.87818239999999925</c:v>
                </c:pt>
                <c:pt idx="68">
                  <c:v>0.89128959999999924</c:v>
                </c:pt>
                <c:pt idx="69">
                  <c:v>0.90439679999999922</c:v>
                </c:pt>
                <c:pt idx="70">
                  <c:v>0.91750399999999921</c:v>
                </c:pt>
                <c:pt idx="71">
                  <c:v>0.93061119999999919</c:v>
                </c:pt>
                <c:pt idx="72">
                  <c:v>0.94371839999999918</c:v>
                </c:pt>
                <c:pt idx="73">
                  <c:v>0.95682559999999917</c:v>
                </c:pt>
                <c:pt idx="74">
                  <c:v>0.96993279999999915</c:v>
                </c:pt>
                <c:pt idx="75">
                  <c:v>0.98303999999999914</c:v>
                </c:pt>
                <c:pt idx="76">
                  <c:v>0.99614719999999912</c:v>
                </c:pt>
                <c:pt idx="77">
                  <c:v>1.0092543999999992</c:v>
                </c:pt>
                <c:pt idx="78">
                  <c:v>1.0223615999999993</c:v>
                </c:pt>
                <c:pt idx="79">
                  <c:v>1.0354687999999994</c:v>
                </c:pt>
                <c:pt idx="80">
                  <c:v>1.0485759999999995</c:v>
                </c:pt>
                <c:pt idx="81">
                  <c:v>1.0616831999999996</c:v>
                </c:pt>
                <c:pt idx="82">
                  <c:v>1.0747903999999997</c:v>
                </c:pt>
                <c:pt idx="83">
                  <c:v>1.0878975999999998</c:v>
                </c:pt>
                <c:pt idx="84">
                  <c:v>1.1010047999999999</c:v>
                </c:pt>
                <c:pt idx="85">
                  <c:v>1.114112</c:v>
                </c:pt>
                <c:pt idx="86">
                  <c:v>1.1272192000000001</c:v>
                </c:pt>
                <c:pt idx="87">
                  <c:v>1.1403264000000002</c:v>
                </c:pt>
                <c:pt idx="88">
                  <c:v>1.1534336000000003</c:v>
                </c:pt>
                <c:pt idx="89">
                  <c:v>1.1665408000000004</c:v>
                </c:pt>
                <c:pt idx="90">
                  <c:v>1.1796480000000005</c:v>
                </c:pt>
                <c:pt idx="91">
                  <c:v>1.1927552000000006</c:v>
                </c:pt>
                <c:pt idx="92">
                  <c:v>1.2058624000000007</c:v>
                </c:pt>
                <c:pt idx="93">
                  <c:v>1.2189696000000008</c:v>
                </c:pt>
                <c:pt idx="94">
                  <c:v>1.2320768000000009</c:v>
                </c:pt>
                <c:pt idx="95">
                  <c:v>1.245184000000001</c:v>
                </c:pt>
                <c:pt idx="96">
                  <c:v>1.2582912000000011</c:v>
                </c:pt>
                <c:pt idx="97">
                  <c:v>1.2713984000000011</c:v>
                </c:pt>
                <c:pt idx="98">
                  <c:v>1.2845056000000012</c:v>
                </c:pt>
                <c:pt idx="99">
                  <c:v>1.2976128000000013</c:v>
                </c:pt>
                <c:pt idx="100">
                  <c:v>1.3107200000000014</c:v>
                </c:pt>
                <c:pt idx="101">
                  <c:v>1.3238272000000015</c:v>
                </c:pt>
                <c:pt idx="102">
                  <c:v>1.3369344000000016</c:v>
                </c:pt>
                <c:pt idx="103">
                  <c:v>1.3500416000000017</c:v>
                </c:pt>
                <c:pt idx="104">
                  <c:v>1.3631488000000018</c:v>
                </c:pt>
                <c:pt idx="105">
                  <c:v>1.3762560000000019</c:v>
                </c:pt>
                <c:pt idx="106">
                  <c:v>1.389363200000002</c:v>
                </c:pt>
                <c:pt idx="107">
                  <c:v>1.4024704000000021</c:v>
                </c:pt>
                <c:pt idx="108">
                  <c:v>1.4155776000000022</c:v>
                </c:pt>
                <c:pt idx="109">
                  <c:v>1.4286848000000023</c:v>
                </c:pt>
                <c:pt idx="110">
                  <c:v>1.4417920000000024</c:v>
                </c:pt>
                <c:pt idx="111">
                  <c:v>1.4548992000000025</c:v>
                </c:pt>
                <c:pt idx="112">
                  <c:v>1.4680064000000026</c:v>
                </c:pt>
                <c:pt idx="113">
                  <c:v>1.4811136000000027</c:v>
                </c:pt>
                <c:pt idx="114">
                  <c:v>1.4942208000000028</c:v>
                </c:pt>
                <c:pt idx="115">
                  <c:v>1.5073280000000029</c:v>
                </c:pt>
                <c:pt idx="116">
                  <c:v>1.520435200000003</c:v>
                </c:pt>
                <c:pt idx="117">
                  <c:v>1.5335424000000031</c:v>
                </c:pt>
                <c:pt idx="118">
                  <c:v>1.5466496000000032</c:v>
                </c:pt>
                <c:pt idx="119">
                  <c:v>1.5597568000000033</c:v>
                </c:pt>
                <c:pt idx="120">
                  <c:v>1.5728640000000034</c:v>
                </c:pt>
                <c:pt idx="121">
                  <c:v>1.5859712000000035</c:v>
                </c:pt>
                <c:pt idx="122">
                  <c:v>1.5990784000000036</c:v>
                </c:pt>
                <c:pt idx="123">
                  <c:v>1.6121856000000037</c:v>
                </c:pt>
                <c:pt idx="124">
                  <c:v>1.6252928000000038</c:v>
                </c:pt>
                <c:pt idx="125">
                  <c:v>1.6384000000000039</c:v>
                </c:pt>
                <c:pt idx="126">
                  <c:v>1.6515072000000039</c:v>
                </c:pt>
                <c:pt idx="127">
                  <c:v>1.664614400000004</c:v>
                </c:pt>
                <c:pt idx="128">
                  <c:v>1.6777216000000041</c:v>
                </c:pt>
                <c:pt idx="129">
                  <c:v>1.6908288000000042</c:v>
                </c:pt>
                <c:pt idx="130">
                  <c:v>1.7039360000000043</c:v>
                </c:pt>
                <c:pt idx="131">
                  <c:v>1.7170432000000044</c:v>
                </c:pt>
                <c:pt idx="132">
                  <c:v>1.7301504000000045</c:v>
                </c:pt>
                <c:pt idx="133">
                  <c:v>1.7432576000000046</c:v>
                </c:pt>
                <c:pt idx="134">
                  <c:v>1.7563648000000047</c:v>
                </c:pt>
                <c:pt idx="135">
                  <c:v>1.7694720000000048</c:v>
                </c:pt>
                <c:pt idx="136">
                  <c:v>1.7825792000000049</c:v>
                </c:pt>
                <c:pt idx="137">
                  <c:v>1.795686400000005</c:v>
                </c:pt>
                <c:pt idx="138">
                  <c:v>1.8087936000000051</c:v>
                </c:pt>
                <c:pt idx="139">
                  <c:v>1.8219008000000052</c:v>
                </c:pt>
                <c:pt idx="140">
                  <c:v>1.8350080000000053</c:v>
                </c:pt>
                <c:pt idx="141">
                  <c:v>1.8481152000000054</c:v>
                </c:pt>
                <c:pt idx="142">
                  <c:v>1.8612224000000055</c:v>
                </c:pt>
                <c:pt idx="143">
                  <c:v>1.8743296000000056</c:v>
                </c:pt>
                <c:pt idx="144">
                  <c:v>1.8874368000000057</c:v>
                </c:pt>
                <c:pt idx="145">
                  <c:v>1.9005440000000058</c:v>
                </c:pt>
                <c:pt idx="146">
                  <c:v>1.9136512000000059</c:v>
                </c:pt>
                <c:pt idx="147">
                  <c:v>1.926758400000006</c:v>
                </c:pt>
                <c:pt idx="148">
                  <c:v>1.9398656000000061</c:v>
                </c:pt>
                <c:pt idx="149">
                  <c:v>1.9529728000000062</c:v>
                </c:pt>
                <c:pt idx="150">
                  <c:v>1.9660800000000063</c:v>
                </c:pt>
                <c:pt idx="151">
                  <c:v>1.9791872000000064</c:v>
                </c:pt>
                <c:pt idx="152">
                  <c:v>1.9922944000000065</c:v>
                </c:pt>
                <c:pt idx="153">
                  <c:v>2.0054016000000066</c:v>
                </c:pt>
                <c:pt idx="154">
                  <c:v>2.0185088000000064</c:v>
                </c:pt>
                <c:pt idx="155">
                  <c:v>2.0316160000000063</c:v>
                </c:pt>
                <c:pt idx="156">
                  <c:v>2.0447232000000062</c:v>
                </c:pt>
                <c:pt idx="157">
                  <c:v>2.0578304000000061</c:v>
                </c:pt>
                <c:pt idx="158">
                  <c:v>2.0709376000000059</c:v>
                </c:pt>
                <c:pt idx="159">
                  <c:v>2.0840448000000058</c:v>
                </c:pt>
                <c:pt idx="160">
                  <c:v>2.0971520000000057</c:v>
                </c:pt>
                <c:pt idx="161">
                  <c:v>2.1102592000000056</c:v>
                </c:pt>
                <c:pt idx="162">
                  <c:v>2.1233664000000054</c:v>
                </c:pt>
                <c:pt idx="163">
                  <c:v>2.1364736000000053</c:v>
                </c:pt>
                <c:pt idx="164">
                  <c:v>2.1495808000000052</c:v>
                </c:pt>
                <c:pt idx="165">
                  <c:v>2.1626880000000051</c:v>
                </c:pt>
                <c:pt idx="166">
                  <c:v>2.1757952000000049</c:v>
                </c:pt>
                <c:pt idx="167">
                  <c:v>2.1889024000000048</c:v>
                </c:pt>
                <c:pt idx="168">
                  <c:v>2.2020096000000047</c:v>
                </c:pt>
                <c:pt idx="169">
                  <c:v>2.2151168000000045</c:v>
                </c:pt>
                <c:pt idx="170">
                  <c:v>2.2282240000000044</c:v>
                </c:pt>
                <c:pt idx="171">
                  <c:v>2.2413312000000043</c:v>
                </c:pt>
                <c:pt idx="172">
                  <c:v>2.2544384000000042</c:v>
                </c:pt>
                <c:pt idx="173">
                  <c:v>2.267545600000004</c:v>
                </c:pt>
                <c:pt idx="174">
                  <c:v>2.2806528000000039</c:v>
                </c:pt>
                <c:pt idx="175">
                  <c:v>2.2937600000000038</c:v>
                </c:pt>
                <c:pt idx="176">
                  <c:v>2.3068672000000037</c:v>
                </c:pt>
                <c:pt idx="177">
                  <c:v>2.3199744000000035</c:v>
                </c:pt>
                <c:pt idx="178">
                  <c:v>2.3330816000000034</c:v>
                </c:pt>
                <c:pt idx="179">
                  <c:v>2.3461888000000033</c:v>
                </c:pt>
                <c:pt idx="180">
                  <c:v>2.3592960000000032</c:v>
                </c:pt>
                <c:pt idx="181">
                  <c:v>2.372403200000003</c:v>
                </c:pt>
                <c:pt idx="182">
                  <c:v>2.3855104000000029</c:v>
                </c:pt>
                <c:pt idx="183">
                  <c:v>2.3986176000000028</c:v>
                </c:pt>
                <c:pt idx="184">
                  <c:v>2.4117248000000027</c:v>
                </c:pt>
                <c:pt idx="185">
                  <c:v>2.4248320000000025</c:v>
                </c:pt>
                <c:pt idx="186">
                  <c:v>2.4379392000000024</c:v>
                </c:pt>
                <c:pt idx="187">
                  <c:v>2.4510464000000023</c:v>
                </c:pt>
                <c:pt idx="188">
                  <c:v>2.4641536000000022</c:v>
                </c:pt>
                <c:pt idx="189">
                  <c:v>2.477260800000002</c:v>
                </c:pt>
                <c:pt idx="190">
                  <c:v>2.4903680000000019</c:v>
                </c:pt>
                <c:pt idx="191">
                  <c:v>2.5034752000000018</c:v>
                </c:pt>
                <c:pt idx="192">
                  <c:v>2.5165824000000017</c:v>
                </c:pt>
                <c:pt idx="193">
                  <c:v>2.5296896000000015</c:v>
                </c:pt>
                <c:pt idx="194">
                  <c:v>2.5427968000000014</c:v>
                </c:pt>
                <c:pt idx="195">
                  <c:v>2.5559040000000013</c:v>
                </c:pt>
                <c:pt idx="196">
                  <c:v>2.5690112000000012</c:v>
                </c:pt>
                <c:pt idx="197">
                  <c:v>2.582118400000001</c:v>
                </c:pt>
                <c:pt idx="198">
                  <c:v>2.5952256000000009</c:v>
                </c:pt>
                <c:pt idx="199">
                  <c:v>2.6083328000000008</c:v>
                </c:pt>
                <c:pt idx="200">
                  <c:v>2.6214400000000007</c:v>
                </c:pt>
                <c:pt idx="201">
                  <c:v>2.6345472000000005</c:v>
                </c:pt>
                <c:pt idx="202">
                  <c:v>2.6476544000000004</c:v>
                </c:pt>
                <c:pt idx="203">
                  <c:v>2.6607616000000003</c:v>
                </c:pt>
                <c:pt idx="204">
                  <c:v>2.6738688000000002</c:v>
                </c:pt>
                <c:pt idx="205">
                  <c:v>2.686976</c:v>
                </c:pt>
                <c:pt idx="206">
                  <c:v>2.7000831999999999</c:v>
                </c:pt>
                <c:pt idx="207">
                  <c:v>2.7131903999999998</c:v>
                </c:pt>
                <c:pt idx="208">
                  <c:v>2.7262975999999997</c:v>
                </c:pt>
                <c:pt idx="209">
                  <c:v>2.7394047999999995</c:v>
                </c:pt>
                <c:pt idx="210">
                  <c:v>2.7525119999999994</c:v>
                </c:pt>
                <c:pt idx="211">
                  <c:v>2.7656191999999993</c:v>
                </c:pt>
                <c:pt idx="212">
                  <c:v>2.7787263999999992</c:v>
                </c:pt>
                <c:pt idx="213">
                  <c:v>2.791833599999999</c:v>
                </c:pt>
                <c:pt idx="214">
                  <c:v>2.8049407999999989</c:v>
                </c:pt>
                <c:pt idx="215">
                  <c:v>2.8180479999999988</c:v>
                </c:pt>
                <c:pt idx="216">
                  <c:v>2.8311551999999987</c:v>
                </c:pt>
                <c:pt idx="217">
                  <c:v>2.8442623999999985</c:v>
                </c:pt>
                <c:pt idx="218">
                  <c:v>2.8573695999999984</c:v>
                </c:pt>
                <c:pt idx="219">
                  <c:v>2.8704767999999983</c:v>
                </c:pt>
                <c:pt idx="220">
                  <c:v>2.8835839999999981</c:v>
                </c:pt>
                <c:pt idx="221">
                  <c:v>2.896691199999998</c:v>
                </c:pt>
                <c:pt idx="222">
                  <c:v>2.9097983999999979</c:v>
                </c:pt>
                <c:pt idx="223">
                  <c:v>2.9229055999999978</c:v>
                </c:pt>
                <c:pt idx="224">
                  <c:v>2.9360127999999976</c:v>
                </c:pt>
                <c:pt idx="225">
                  <c:v>2.9491199999999975</c:v>
                </c:pt>
              </c:numCache>
            </c:numRef>
          </c:xVal>
          <c:y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0.42018274834365299</c:v>
                </c:pt>
                <c:pt idx="2">
                  <c:v>0.81830593543526364</c:v>
                </c:pt>
                <c:pt idx="3">
                  <c:v>1.1958871327495531</c:v>
                </c:pt>
                <c:pt idx="4">
                  <c:v>1.554315621002277</c:v>
                </c:pt>
                <c:pt idx="5">
                  <c:v>1.8948651878361862</c:v>
                </c:pt>
                <c:pt idx="6">
                  <c:v>2.2187054604872309</c:v>
                </c:pt>
                <c:pt idx="7">
                  <c:v>2.5269119620099798</c:v>
                </c:pt>
                <c:pt idx="8">
                  <c:v>2.8204750527658629</c:v>
                </c:pt>
                <c:pt idx="9">
                  <c:v>3.1003078961917954</c:v>
                </c:pt>
                <c:pt idx="10">
                  <c:v>3.3672535686626754</c:v>
                </c:pt>
                <c:pt idx="11">
                  <c:v>3.6220914169601941</c:v>
                </c:pt>
                <c:pt idx="12">
                  <c:v>3.8655427529869053</c:v>
                </c:pt>
                <c:pt idx="13">
                  <c:v>4.0982759635266017</c:v>
                </c:pt>
                <c:pt idx="14">
                  <c:v>4.3209111027260816</c:v>
                </c:pt>
                <c:pt idx="15">
                  <c:v>4.5340240262909051</c:v>
                </c:pt>
                <c:pt idx="16">
                  <c:v>4.738150118925466</c:v>
                </c:pt>
                <c:pt idx="17">
                  <c:v>4.933787660119779</c:v>
                </c:pt>
                <c:pt idx="18">
                  <c:v>5.121400867836126</c:v>
                </c:pt>
                <c:pt idx="19">
                  <c:v>5.3014226548478662</c:v>
                </c:pt>
                <c:pt idx="20">
                  <c:v>5.474257128320664</c:v>
                </c:pt>
                <c:pt idx="21">
                  <c:v>5.6402818596109707</c:v>
                </c:pt>
                <c:pt idx="22">
                  <c:v>5.7998499481097312</c:v>
                </c:pt>
                <c:pt idx="23">
                  <c:v>5.9532919002150972</c:v>
                </c:pt>
                <c:pt idx="24">
                  <c:v>6.1009173421205638</c:v>
                </c:pt>
                <c:pt idx="25">
                  <c:v>6.2430165830064892</c:v>
                </c:pt>
                <c:pt idx="26">
                  <c:v>6.379862043383282</c:v>
                </c:pt>
                <c:pt idx="27">
                  <c:v>6.5117095617187504</c:v>
                </c:pt>
                <c:pt idx="28">
                  <c:v>6.6387995910605433</c:v>
                </c:pt>
                <c:pt idx="29">
                  <c:v>6.7613582961121752</c:v>
                </c:pt>
                <c:pt idx="30">
                  <c:v>6.8795985601155882</c:v>
                </c:pt>
                <c:pt idx="31">
                  <c:v>6.9937209099161421</c:v>
                </c:pt>
                <c:pt idx="32">
                  <c:v>7.1039143667208444</c:v>
                </c:pt>
                <c:pt idx="33">
                  <c:v>7.2103572292938543</c:v>
                </c:pt>
                <c:pt idx="34">
                  <c:v>7.3132177956523252</c:v>
                </c:pt>
                <c:pt idx="35">
                  <c:v>7.41265502872045</c:v>
                </c:pt>
                <c:pt idx="36">
                  <c:v>7.5088191708605354</c:v>
                </c:pt>
                <c:pt idx="37">
                  <c:v>7.6018523117196075</c:v>
                </c:pt>
                <c:pt idx="38">
                  <c:v>7.6918889134011224</c:v>
                </c:pt>
                <c:pt idx="39">
                  <c:v>7.7790562965880987</c:v>
                </c:pt>
                <c:pt idx="40">
                  <c:v>7.8634750909009377</c:v>
                </c:pt>
                <c:pt idx="41">
                  <c:v>7.9452596524659107</c:v>
                </c:pt>
                <c:pt idx="42">
                  <c:v>8.0245184513945009</c:v>
                </c:pt>
                <c:pt idx="43">
                  <c:v>8.1013544316262802</c:v>
                </c:pt>
                <c:pt idx="44">
                  <c:v>8.1758653453652741</c:v>
                </c:pt>
                <c:pt idx="45">
                  <c:v>8.2481440641394048</c:v>
                </c:pt>
                <c:pt idx="46">
                  <c:v>8.3182788683320243</c:v>
                </c:pt>
                <c:pt idx="47">
                  <c:v>8.3863537168715769</c:v>
                </c:pt>
                <c:pt idx="48">
                  <c:v>8.4524484986183577</c:v>
                </c:pt>
                <c:pt idx="49">
                  <c:v>8.5166392668543587</c:v>
                </c:pt>
                <c:pt idx="50">
                  <c:v>8.578998458161772</c:v>
                </c:pt>
                <c:pt idx="51">
                  <c:v>8.639595096866806</c:v>
                </c:pt>
                <c:pt idx="52">
                  <c:v>8.6984949861265477</c:v>
                </c:pt>
                <c:pt idx="53">
                  <c:v>8.7557608866470051</c:v>
                </c:pt>
                <c:pt idx="54">
                  <c:v>8.8114526839389011</c:v>
                </c:pt>
                <c:pt idx="55">
                  <c:v>8.8656275449437381</c:v>
                </c:pt>
                <c:pt idx="56">
                  <c:v>8.9183400647952897</c:v>
                </c:pt>
                <c:pt idx="57">
                  <c:v>8.9696424044202008</c:v>
                </c:pt>
                <c:pt idx="58">
                  <c:v>9.019584419625394</c:v>
                </c:pt>
                <c:pt idx="59">
                  <c:v>9.0682137822690532</c:v>
                </c:pt>
                <c:pt idx="60">
                  <c:v>9.1155760940650605</c:v>
                </c:pt>
                <c:pt idx="61">
                  <c:v>9.1617149935284559</c:v>
                </c:pt>
                <c:pt idx="62">
                  <c:v>9.2066722565301493</c:v>
                </c:pt>
                <c:pt idx="63">
                  <c:v>9.2504878908938508</c:v>
                </c:pt>
                <c:pt idx="64">
                  <c:v>9.2932002254350206</c:v>
                </c:pt>
                <c:pt idx="65">
                  <c:v>9.3348459938121504</c:v>
                </c:pt>
                <c:pt idx="66">
                  <c:v>9.3754604135327728</c:v>
                </c:pt>
                <c:pt idx="67">
                  <c:v>9.4150772604317066</c:v>
                </c:pt>
                <c:pt idx="68">
                  <c:v>9.4537289389155355</c:v>
                </c:pt>
                <c:pt idx="69">
                  <c:v>9.4914465482462766</c:v>
                </c:pt>
                <c:pt idx="70">
                  <c:v>9.528259945117366</c:v>
                </c:pt>
                <c:pt idx="71">
                  <c:v>9.5641978027571248</c:v>
                </c:pt>
                <c:pt idx="72">
                  <c:v>9.5992876667782081</c:v>
                </c:pt>
                <c:pt idx="73">
                  <c:v>9.6335560079761802</c:v>
                </c:pt>
                <c:pt idx="74">
                  <c:v>9.6670282722661867</c:v>
                </c:pt>
                <c:pt idx="75">
                  <c:v>9.6997289279337036</c:v>
                </c:pt>
                <c:pt idx="76">
                  <c:v>9.7316815103631331</c:v>
                </c:pt>
                <c:pt idx="77">
                  <c:v>9.7629086643970151</c:v>
                </c:pt>
                <c:pt idx="78">
                  <c:v>9.7934321844681715</c:v>
                </c:pt>
                <c:pt idx="79">
                  <c:v>9.8232730526375978</c:v>
                </c:pt>
                <c:pt idx="80">
                  <c:v>9.8524514746621286</c:v>
                </c:pt>
                <c:pt idx="81">
                  <c:v>9.8809869142075843</c:v>
                </c:pt>
                <c:pt idx="82">
                  <c:v>9.9088981253156234</c:v>
                </c:pt>
                <c:pt idx="83">
                  <c:v>9.936203183225425</c:v>
                </c:pt>
                <c:pt idx="84">
                  <c:v>9.9629195136447546</c:v>
                </c:pt>
                <c:pt idx="85">
                  <c:v>9.9890639205590031</c:v>
                </c:pt>
                <c:pt idx="86">
                  <c:v>10.01465261266096</c:v>
                </c:pt>
                <c:pt idx="87">
                  <c:v>10.039701228479075</c:v>
                </c:pt>
                <c:pt idx="88">
                  <c:v>10.064224860276846</c:v>
                </c:pt>
                <c:pt idx="89">
                  <c:v>10.088238076791571</c:v>
                </c:pt>
                <c:pt idx="90">
                  <c:v>10.111754944876457</c:v>
                </c:pt>
                <c:pt idx="91">
                  <c:v>10.134789050106086</c:v>
                </c:pt>
                <c:pt idx="92">
                  <c:v>10.157353516401619</c:v>
                </c:pt>
                <c:pt idx="93">
                  <c:v>10.179461024728662</c:v>
                </c:pt>
                <c:pt idx="94">
                  <c:v>10.201123830917551</c:v>
                </c:pt>
                <c:pt idx="95">
                  <c:v>10.222353782652803</c:v>
                </c:pt>
                <c:pt idx="96">
                  <c:v>10.243162335675693</c:v>
                </c:pt>
                <c:pt idx="97">
                  <c:v>10.26356056924141</c:v>
                </c:pt>
                <c:pt idx="98">
                  <c:v>10.283559200869609</c:v>
                </c:pt>
                <c:pt idx="99">
                  <c:v>10.303168600425131</c:v>
                </c:pt>
                <c:pt idx="100">
                  <c:v>10.32239880356342</c:v>
                </c:pt>
                <c:pt idx="101">
                  <c:v>10.341259524573111</c:v>
                </c:pt>
                <c:pt idx="102">
                  <c:v>10.359760168646591</c:v>
                </c:pt>
                <c:pt idx="103">
                  <c:v>10.377909843607368</c:v>
                </c:pt>
                <c:pt idx="104">
                  <c:v>10.395717371121627</c:v>
                </c:pt>
                <c:pt idx="105">
                  <c:v>10.413191297419711</c:v>
                </c:pt>
                <c:pt idx="106">
                  <c:v>10.430339903551827</c:v>
                </c:pt>
                <c:pt idx="107">
                  <c:v>10.447171215201049</c:v>
                </c:pt>
                <c:pt idx="108">
                  <c:v>10.463693012075209</c:v>
                </c:pt>
                <c:pt idx="109">
                  <c:v>10.47991283689829</c:v>
                </c:pt>
                <c:pt idx="110">
                  <c:v>10.49583800402069</c:v>
                </c:pt>
                <c:pt idx="111">
                  <c:v>10.511475607666707</c:v>
                </c:pt>
                <c:pt idx="112">
                  <c:v>10.526832529836611</c:v>
                </c:pt>
                <c:pt idx="113">
                  <c:v>10.541915447879733</c:v>
                </c:pt>
                <c:pt idx="114">
                  <c:v>10.556730841754167</c:v>
                </c:pt>
                <c:pt idx="115">
                  <c:v>10.571285000987741</c:v>
                </c:pt>
                <c:pt idx="116">
                  <c:v>10.585584031354321</c:v>
                </c:pt>
                <c:pt idx="117">
                  <c:v>10.599633861278594</c:v>
                </c:pt>
                <c:pt idx="118">
                  <c:v>10.613440247981918</c:v>
                </c:pt>
                <c:pt idx="119">
                  <c:v>10.627008783381136</c:v>
                </c:pt>
                <c:pt idx="120">
                  <c:v>10.640344899751605</c:v>
                </c:pt>
                <c:pt idx="121">
                  <c:v>10.6534538751652</c:v>
                </c:pt>
                <c:pt idx="122">
                  <c:v>10.666340838713392</c:v>
                </c:pt>
                <c:pt idx="123">
                  <c:v>10.67901077552512</c:v>
                </c:pt>
                <c:pt idx="124">
                  <c:v>10.691468531588569</c:v>
                </c:pt>
                <c:pt idx="125">
                  <c:v>10.703718818385569</c:v>
                </c:pt>
                <c:pt idx="126">
                  <c:v>10.715766217346951</c:v>
                </c:pt>
                <c:pt idx="127">
                  <c:v>10.727615184136608</c:v>
                </c:pt>
                <c:pt idx="128">
                  <c:v>10.739270052771852</c:v>
                </c:pt>
                <c:pt idx="129">
                  <c:v>10.750735039587163</c:v>
                </c:pt>
                <c:pt idx="130">
                  <c:v>10.762014247047983</c:v>
                </c:pt>
                <c:pt idx="131">
                  <c:v>10.773111667421201</c:v>
                </c:pt>
                <c:pt idx="132">
                  <c:v>10.784031186308255</c:v>
                </c:pt>
                <c:pt idx="133">
                  <c:v>10.794776586046815</c:v>
                </c:pt>
                <c:pt idx="134">
                  <c:v>10.805351548986593</c:v>
                </c:pt>
                <c:pt idx="135">
                  <c:v>10.815759660644504</c:v>
                </c:pt>
                <c:pt idx="136">
                  <c:v>10.826004412744318</c:v>
                </c:pt>
                <c:pt idx="137">
                  <c:v>10.836089206145562</c:v>
                </c:pt>
                <c:pt idx="138">
                  <c:v>10.846017353666268</c:v>
                </c:pt>
                <c:pt idx="139">
                  <c:v>10.855792082803926</c:v>
                </c:pt>
                <c:pt idx="140">
                  <c:v>10.865416538358867</c:v>
                </c:pt>
                <c:pt idx="141">
                  <c:v>10.874893784964001</c:v>
                </c:pt>
                <c:pt idx="142">
                  <c:v>10.884226809524714</c:v>
                </c:pt>
                <c:pt idx="143">
                  <c:v>10.893418523572597</c:v>
                </c:pt>
                <c:pt idx="144">
                  <c:v>10.902471765536438</c:v>
                </c:pt>
                <c:pt idx="145">
                  <c:v>10.91138930293374</c:v>
                </c:pt>
                <c:pt idx="146">
                  <c:v>10.920173834486031</c:v>
                </c:pt>
                <c:pt idx="147">
                  <c:v>10.928827992160892</c:v>
                </c:pt>
                <c:pt idx="148">
                  <c:v>10.937354343143602</c:v>
                </c:pt>
                <c:pt idx="149">
                  <c:v>10.945755391741226</c:v>
                </c:pt>
                <c:pt idx="150">
                  <c:v>10.954033581221667</c:v>
                </c:pt>
                <c:pt idx="151">
                  <c:v>10.962191295590314</c:v>
                </c:pt>
                <c:pt idx="152">
                  <c:v>10.970230861306652</c:v>
                </c:pt>
                <c:pt idx="153">
                  <c:v>10.978154548943088</c:v>
                </c:pt>
                <c:pt idx="154">
                  <c:v>10.98596457478833</c:v>
                </c:pt>
                <c:pt idx="155">
                  <c:v>10.993663102397292</c:v>
                </c:pt>
                <c:pt idx="156">
                  <c:v>11.001252244089656</c:v>
                </c:pt>
                <c:pt idx="157">
                  <c:v>11.008734062398968</c:v>
                </c:pt>
                <c:pt idx="158">
                  <c:v>11.016110571474133</c:v>
                </c:pt>
                <c:pt idx="159">
                  <c:v>11.023383738435127</c:v>
                </c:pt>
                <c:pt idx="160">
                  <c:v>11.030555484684564</c:v>
                </c:pt>
                <c:pt idx="161">
                  <c:v>11.037627687176814</c:v>
                </c:pt>
                <c:pt idx="162">
                  <c:v>11.044602179646191</c:v>
                </c:pt>
                <c:pt idx="163">
                  <c:v>11.05148075379573</c:v>
                </c:pt>
                <c:pt idx="164">
                  <c:v>11.058265160448</c:v>
                </c:pt>
                <c:pt idx="165">
                  <c:v>11.064957110659323</c:v>
                </c:pt>
                <c:pt idx="166">
                  <c:v>11.071558276798712</c:v>
                </c:pt>
                <c:pt idx="167">
                  <c:v>11.078070293592813</c:v>
                </c:pt>
                <c:pt idx="168">
                  <c:v>11.084494759138076</c:v>
                </c:pt>
                <c:pt idx="169">
                  <c:v>11.09083323588132</c:v>
                </c:pt>
                <c:pt idx="170">
                  <c:v>11.097087251569791</c:v>
                </c:pt>
                <c:pt idx="171">
                  <c:v>11.103258300171804</c:v>
                </c:pt>
                <c:pt idx="172">
                  <c:v>11.109347842769063</c:v>
                </c:pt>
                <c:pt idx="173">
                  <c:v>11.115357308421542</c:v>
                </c:pt>
                <c:pt idx="174">
                  <c:v>11.121288095005983</c:v>
                </c:pt>
                <c:pt idx="175">
                  <c:v>11.127141570028884</c:v>
                </c:pt>
                <c:pt idx="176">
                  <c:v>11.132919071414845</c:v>
                </c:pt>
                <c:pt idx="177">
                  <c:v>11.138621908271174</c:v>
                </c:pt>
                <c:pt idx="178">
                  <c:v>11.144251361629498</c:v>
                </c:pt>
                <c:pt idx="179">
                  <c:v>11.149808685165244</c:v>
                </c:pt>
                <c:pt idx="180">
                  <c:v>11.155295105895677</c:v>
                </c:pt>
                <c:pt idx="181">
                  <c:v>11.160711824857239</c:v>
                </c:pt>
                <c:pt idx="182">
                  <c:v>11.16606001776292</c:v>
                </c:pt>
                <c:pt idx="183">
                  <c:v>11.171340835640265</c:v>
                </c:pt>
                <c:pt idx="184">
                  <c:v>11.176555405450767</c:v>
                </c:pt>
                <c:pt idx="185">
                  <c:v>11.181704830691135</c:v>
                </c:pt>
                <c:pt idx="186">
                  <c:v>11.186790191977169</c:v>
                </c:pt>
                <c:pt idx="187">
                  <c:v>11.191812547610709</c:v>
                </c:pt>
                <c:pt idx="188">
                  <c:v>11.196772934130289</c:v>
                </c:pt>
                <c:pt idx="189">
                  <c:v>11.201672366845999</c:v>
                </c:pt>
                <c:pt idx="190">
                  <c:v>11.206511840359058</c:v>
                </c:pt>
                <c:pt idx="191">
                  <c:v>11.211292329066632</c:v>
                </c:pt>
                <c:pt idx="192">
                  <c:v>11.216014787652343</c:v>
                </c:pt>
                <c:pt idx="193">
                  <c:v>11.220680151562945</c:v>
                </c:pt>
                <c:pt idx="194">
                  <c:v>11.225289337471589</c:v>
                </c:pt>
                <c:pt idx="195">
                  <c:v>11.229843243728153</c:v>
                </c:pt>
                <c:pt idx="196">
                  <c:v>11.234342750797</c:v>
                </c:pt>
                <c:pt idx="197">
                  <c:v>11.238788721682594</c:v>
                </c:pt>
                <c:pt idx="198">
                  <c:v>11.243182002343332</c:v>
                </c:pt>
                <c:pt idx="199">
                  <c:v>11.247523422093991</c:v>
                </c:pt>
                <c:pt idx="200">
                  <c:v>11.251813793997131</c:v>
                </c:pt>
                <c:pt idx="201">
                  <c:v>11.256053915243793</c:v>
                </c:pt>
                <c:pt idx="202">
                  <c:v>11.260244567523845</c:v>
                </c:pt>
                <c:pt idx="203">
                  <c:v>11.264386517386285</c:v>
                </c:pt>
                <c:pt idx="204">
                  <c:v>11.268480516589783</c:v>
                </c:pt>
                <c:pt idx="205">
                  <c:v>11.272527302443853</c:v>
                </c:pt>
                <c:pt idx="206">
                  <c:v>11.276527598140797</c:v>
                </c:pt>
                <c:pt idx="207">
                  <c:v>11.280482113078859</c:v>
                </c:pt>
                <c:pt idx="208">
                  <c:v>11.284391543176742</c:v>
                </c:pt>
                <c:pt idx="209">
                  <c:v>11.288256571179797</c:v>
                </c:pt>
                <c:pt idx="210">
                  <c:v>11.292077866958136</c:v>
                </c:pt>
                <c:pt idx="211">
                  <c:v>11.295856087796897</c:v>
                </c:pt>
                <c:pt idx="212">
                  <c:v>11.2995918786789</c:v>
                </c:pt>
                <c:pt idx="213">
                  <c:v>11.303285872559936</c:v>
                </c:pt>
                <c:pt idx="214">
                  <c:v>11.306938690636887</c:v>
                </c:pt>
                <c:pt idx="215">
                  <c:v>11.3105509426089</c:v>
                </c:pt>
                <c:pt idx="216">
                  <c:v>11.314123226931832</c:v>
                </c:pt>
                <c:pt idx="217">
                  <c:v>11.317656131066105</c:v>
                </c:pt>
                <c:pt idx="218">
                  <c:v>11.321150231718267</c:v>
                </c:pt>
                <c:pt idx="219">
                  <c:v>11.324606095076351</c:v>
                </c:pt>
                <c:pt idx="220">
                  <c:v>11.328024277039265</c:v>
                </c:pt>
                <c:pt idx="221">
                  <c:v>11.331405323440334</c:v>
                </c:pt>
                <c:pt idx="222">
                  <c:v>11.33474977026523</c:v>
                </c:pt>
                <c:pt idx="223">
                  <c:v>11.338058143864412</c:v>
                </c:pt>
                <c:pt idx="224">
                  <c:v>11.341330961160212</c:v>
                </c:pt>
                <c:pt idx="225">
                  <c:v>11.344568729848795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Лист6!$H$5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General</c:formatCode>
                <c:ptCount val="226"/>
                <c:pt idx="0">
                  <c:v>0</c:v>
                </c:pt>
                <c:pt idx="1">
                  <c:v>1.3107199999999999E-2</c:v>
                </c:pt>
                <c:pt idx="2">
                  <c:v>2.6214399999999999E-2</c:v>
                </c:pt>
                <c:pt idx="3">
                  <c:v>3.9321599999999998E-2</c:v>
                </c:pt>
                <c:pt idx="4">
                  <c:v>5.2428799999999998E-2</c:v>
                </c:pt>
                <c:pt idx="5">
                  <c:v>6.5535999999999997E-2</c:v>
                </c:pt>
                <c:pt idx="6">
                  <c:v>7.8643199999999996E-2</c:v>
                </c:pt>
                <c:pt idx="7">
                  <c:v>9.1750399999999996E-2</c:v>
                </c:pt>
                <c:pt idx="8">
                  <c:v>0.1048576</c:v>
                </c:pt>
                <c:pt idx="9">
                  <c:v>0.11796479999999999</c:v>
                </c:pt>
                <c:pt idx="10">
                  <c:v>0.13107199999999999</c:v>
                </c:pt>
                <c:pt idx="11">
                  <c:v>0.14417920000000001</c:v>
                </c:pt>
                <c:pt idx="12">
                  <c:v>0.15728639999999999</c:v>
                </c:pt>
                <c:pt idx="13">
                  <c:v>0.17039359999999998</c:v>
                </c:pt>
                <c:pt idx="14">
                  <c:v>0.18350079999999996</c:v>
                </c:pt>
                <c:pt idx="15">
                  <c:v>0.19660799999999995</c:v>
                </c:pt>
                <c:pt idx="16">
                  <c:v>0.20971519999999993</c:v>
                </c:pt>
                <c:pt idx="17">
                  <c:v>0.22282239999999992</c:v>
                </c:pt>
                <c:pt idx="18">
                  <c:v>0.23592959999999991</c:v>
                </c:pt>
                <c:pt idx="19">
                  <c:v>0.24903679999999989</c:v>
                </c:pt>
                <c:pt idx="20">
                  <c:v>0.26214399999999988</c:v>
                </c:pt>
                <c:pt idx="21">
                  <c:v>0.27525119999999986</c:v>
                </c:pt>
                <c:pt idx="22">
                  <c:v>0.28835839999999985</c:v>
                </c:pt>
                <c:pt idx="23">
                  <c:v>0.30146559999999983</c:v>
                </c:pt>
                <c:pt idx="24">
                  <c:v>0.31457279999999982</c:v>
                </c:pt>
                <c:pt idx="25">
                  <c:v>0.3276799999999998</c:v>
                </c:pt>
                <c:pt idx="26">
                  <c:v>0.34078719999999979</c:v>
                </c:pt>
                <c:pt idx="27">
                  <c:v>0.35389439999999978</c:v>
                </c:pt>
                <c:pt idx="28">
                  <c:v>0.36700159999999976</c:v>
                </c:pt>
                <c:pt idx="29">
                  <c:v>0.38010879999999975</c:v>
                </c:pt>
                <c:pt idx="30">
                  <c:v>0.39321599999999973</c:v>
                </c:pt>
                <c:pt idx="31">
                  <c:v>0.40632319999999972</c:v>
                </c:pt>
                <c:pt idx="32">
                  <c:v>0.4194303999999997</c:v>
                </c:pt>
                <c:pt idx="33">
                  <c:v>0.43253759999999969</c:v>
                </c:pt>
                <c:pt idx="34">
                  <c:v>0.44564479999999967</c:v>
                </c:pt>
                <c:pt idx="35">
                  <c:v>0.45875199999999966</c:v>
                </c:pt>
                <c:pt idx="36">
                  <c:v>0.47185919999999965</c:v>
                </c:pt>
                <c:pt idx="37">
                  <c:v>0.48496639999999963</c:v>
                </c:pt>
                <c:pt idx="38">
                  <c:v>0.49807359999999962</c:v>
                </c:pt>
                <c:pt idx="39">
                  <c:v>0.51118079999999966</c:v>
                </c:pt>
                <c:pt idx="40">
                  <c:v>0.52428799999999964</c:v>
                </c:pt>
                <c:pt idx="41">
                  <c:v>0.53739519999999963</c:v>
                </c:pt>
                <c:pt idx="42">
                  <c:v>0.55050239999999961</c:v>
                </c:pt>
                <c:pt idx="43">
                  <c:v>0.5636095999999996</c:v>
                </c:pt>
                <c:pt idx="44">
                  <c:v>0.57671679999999959</c:v>
                </c:pt>
                <c:pt idx="45">
                  <c:v>0.58982399999999957</c:v>
                </c:pt>
                <c:pt idx="46">
                  <c:v>0.60293119999999956</c:v>
                </c:pt>
                <c:pt idx="47">
                  <c:v>0.61603839999999954</c:v>
                </c:pt>
                <c:pt idx="48">
                  <c:v>0.62914559999999953</c:v>
                </c:pt>
                <c:pt idx="49">
                  <c:v>0.64225279999999951</c:v>
                </c:pt>
                <c:pt idx="50">
                  <c:v>0.6553599999999995</c:v>
                </c:pt>
                <c:pt idx="51">
                  <c:v>0.66846719999999948</c:v>
                </c:pt>
                <c:pt idx="52">
                  <c:v>0.68157439999999947</c:v>
                </c:pt>
                <c:pt idx="53">
                  <c:v>0.69468159999999946</c:v>
                </c:pt>
                <c:pt idx="54">
                  <c:v>0.70778879999999944</c:v>
                </c:pt>
                <c:pt idx="55">
                  <c:v>0.72089599999999943</c:v>
                </c:pt>
                <c:pt idx="56">
                  <c:v>0.73400319999999941</c:v>
                </c:pt>
                <c:pt idx="57">
                  <c:v>0.7471103999999994</c:v>
                </c:pt>
                <c:pt idx="58">
                  <c:v>0.76021759999999938</c:v>
                </c:pt>
                <c:pt idx="59">
                  <c:v>0.77332479999999937</c:v>
                </c:pt>
                <c:pt idx="60">
                  <c:v>0.78643199999999935</c:v>
                </c:pt>
                <c:pt idx="61">
                  <c:v>0.79953919999999934</c:v>
                </c:pt>
                <c:pt idx="62">
                  <c:v>0.81264639999999932</c:v>
                </c:pt>
                <c:pt idx="63">
                  <c:v>0.82575359999999931</c:v>
                </c:pt>
                <c:pt idx="64">
                  <c:v>0.8388607999999993</c:v>
                </c:pt>
                <c:pt idx="65">
                  <c:v>0.85196799999999928</c:v>
                </c:pt>
                <c:pt idx="66">
                  <c:v>0.86507519999999927</c:v>
                </c:pt>
                <c:pt idx="67">
                  <c:v>0.87818239999999925</c:v>
                </c:pt>
                <c:pt idx="68">
                  <c:v>0.89128959999999924</c:v>
                </c:pt>
                <c:pt idx="69">
                  <c:v>0.90439679999999922</c:v>
                </c:pt>
                <c:pt idx="70">
                  <c:v>0.91750399999999921</c:v>
                </c:pt>
                <c:pt idx="71">
                  <c:v>0.93061119999999919</c:v>
                </c:pt>
                <c:pt idx="72">
                  <c:v>0.94371839999999918</c:v>
                </c:pt>
                <c:pt idx="73">
                  <c:v>0.95682559999999917</c:v>
                </c:pt>
                <c:pt idx="74">
                  <c:v>0.96993279999999915</c:v>
                </c:pt>
                <c:pt idx="75">
                  <c:v>0.98303999999999914</c:v>
                </c:pt>
                <c:pt idx="76">
                  <c:v>0.99614719999999912</c:v>
                </c:pt>
                <c:pt idx="77">
                  <c:v>1.0092543999999992</c:v>
                </c:pt>
                <c:pt idx="78">
                  <c:v>1.0223615999999993</c:v>
                </c:pt>
                <c:pt idx="79">
                  <c:v>1.0354687999999994</c:v>
                </c:pt>
                <c:pt idx="80">
                  <c:v>1.0485759999999995</c:v>
                </c:pt>
                <c:pt idx="81">
                  <c:v>1.0616831999999996</c:v>
                </c:pt>
                <c:pt idx="82">
                  <c:v>1.0747903999999997</c:v>
                </c:pt>
                <c:pt idx="83">
                  <c:v>1.0878975999999998</c:v>
                </c:pt>
                <c:pt idx="84">
                  <c:v>1.1010047999999999</c:v>
                </c:pt>
                <c:pt idx="85">
                  <c:v>1.114112</c:v>
                </c:pt>
                <c:pt idx="86">
                  <c:v>1.1272192000000001</c:v>
                </c:pt>
                <c:pt idx="87">
                  <c:v>1.1403264000000002</c:v>
                </c:pt>
                <c:pt idx="88">
                  <c:v>1.1534336000000003</c:v>
                </c:pt>
                <c:pt idx="89">
                  <c:v>1.1665408000000004</c:v>
                </c:pt>
                <c:pt idx="90">
                  <c:v>1.1796480000000005</c:v>
                </c:pt>
                <c:pt idx="91">
                  <c:v>1.1927552000000006</c:v>
                </c:pt>
                <c:pt idx="92">
                  <c:v>1.2058624000000007</c:v>
                </c:pt>
                <c:pt idx="93">
                  <c:v>1.2189696000000008</c:v>
                </c:pt>
                <c:pt idx="94">
                  <c:v>1.2320768000000009</c:v>
                </c:pt>
                <c:pt idx="95">
                  <c:v>1.245184000000001</c:v>
                </c:pt>
                <c:pt idx="96">
                  <c:v>1.2582912000000011</c:v>
                </c:pt>
                <c:pt idx="97">
                  <c:v>1.2713984000000011</c:v>
                </c:pt>
                <c:pt idx="98">
                  <c:v>1.2845056000000012</c:v>
                </c:pt>
                <c:pt idx="99">
                  <c:v>1.2976128000000013</c:v>
                </c:pt>
                <c:pt idx="100">
                  <c:v>1.3107200000000014</c:v>
                </c:pt>
                <c:pt idx="101">
                  <c:v>1.3238272000000015</c:v>
                </c:pt>
                <c:pt idx="102">
                  <c:v>1.3369344000000016</c:v>
                </c:pt>
                <c:pt idx="103">
                  <c:v>1.3500416000000017</c:v>
                </c:pt>
                <c:pt idx="104">
                  <c:v>1.3631488000000018</c:v>
                </c:pt>
                <c:pt idx="105">
                  <c:v>1.3762560000000019</c:v>
                </c:pt>
                <c:pt idx="106">
                  <c:v>1.389363200000002</c:v>
                </c:pt>
                <c:pt idx="107">
                  <c:v>1.4024704000000021</c:v>
                </c:pt>
                <c:pt idx="108">
                  <c:v>1.4155776000000022</c:v>
                </c:pt>
                <c:pt idx="109">
                  <c:v>1.4286848000000023</c:v>
                </c:pt>
                <c:pt idx="110">
                  <c:v>1.4417920000000024</c:v>
                </c:pt>
                <c:pt idx="111">
                  <c:v>1.4548992000000025</c:v>
                </c:pt>
                <c:pt idx="112">
                  <c:v>1.4680064000000026</c:v>
                </c:pt>
                <c:pt idx="113">
                  <c:v>1.4811136000000027</c:v>
                </c:pt>
                <c:pt idx="114">
                  <c:v>1.4942208000000028</c:v>
                </c:pt>
                <c:pt idx="115">
                  <c:v>1.5073280000000029</c:v>
                </c:pt>
                <c:pt idx="116">
                  <c:v>1.520435200000003</c:v>
                </c:pt>
                <c:pt idx="117">
                  <c:v>1.5335424000000031</c:v>
                </c:pt>
                <c:pt idx="118">
                  <c:v>1.5466496000000032</c:v>
                </c:pt>
                <c:pt idx="119">
                  <c:v>1.5597568000000033</c:v>
                </c:pt>
                <c:pt idx="120">
                  <c:v>1.5728640000000034</c:v>
                </c:pt>
                <c:pt idx="121">
                  <c:v>1.5859712000000035</c:v>
                </c:pt>
                <c:pt idx="122">
                  <c:v>1.5990784000000036</c:v>
                </c:pt>
                <c:pt idx="123">
                  <c:v>1.6121856000000037</c:v>
                </c:pt>
                <c:pt idx="124">
                  <c:v>1.6252928000000038</c:v>
                </c:pt>
                <c:pt idx="125">
                  <c:v>1.6384000000000039</c:v>
                </c:pt>
                <c:pt idx="126">
                  <c:v>1.6515072000000039</c:v>
                </c:pt>
                <c:pt idx="127">
                  <c:v>1.664614400000004</c:v>
                </c:pt>
                <c:pt idx="128">
                  <c:v>1.6777216000000041</c:v>
                </c:pt>
                <c:pt idx="129">
                  <c:v>1.6908288000000042</c:v>
                </c:pt>
                <c:pt idx="130">
                  <c:v>1.7039360000000043</c:v>
                </c:pt>
                <c:pt idx="131">
                  <c:v>1.7170432000000044</c:v>
                </c:pt>
                <c:pt idx="132">
                  <c:v>1.7301504000000045</c:v>
                </c:pt>
                <c:pt idx="133">
                  <c:v>1.7432576000000046</c:v>
                </c:pt>
                <c:pt idx="134">
                  <c:v>1.7563648000000047</c:v>
                </c:pt>
                <c:pt idx="135">
                  <c:v>1.7694720000000048</c:v>
                </c:pt>
                <c:pt idx="136">
                  <c:v>1.7825792000000049</c:v>
                </c:pt>
                <c:pt idx="137">
                  <c:v>1.795686400000005</c:v>
                </c:pt>
                <c:pt idx="138">
                  <c:v>1.8087936000000051</c:v>
                </c:pt>
                <c:pt idx="139">
                  <c:v>1.8219008000000052</c:v>
                </c:pt>
                <c:pt idx="140">
                  <c:v>1.8350080000000053</c:v>
                </c:pt>
                <c:pt idx="141">
                  <c:v>1.8481152000000054</c:v>
                </c:pt>
                <c:pt idx="142">
                  <c:v>1.8612224000000055</c:v>
                </c:pt>
                <c:pt idx="143">
                  <c:v>1.8743296000000056</c:v>
                </c:pt>
                <c:pt idx="144">
                  <c:v>1.8874368000000057</c:v>
                </c:pt>
                <c:pt idx="145">
                  <c:v>1.9005440000000058</c:v>
                </c:pt>
                <c:pt idx="146">
                  <c:v>1.9136512000000059</c:v>
                </c:pt>
                <c:pt idx="147">
                  <c:v>1.926758400000006</c:v>
                </c:pt>
                <c:pt idx="148">
                  <c:v>1.9398656000000061</c:v>
                </c:pt>
                <c:pt idx="149">
                  <c:v>1.9529728000000062</c:v>
                </c:pt>
                <c:pt idx="150">
                  <c:v>1.9660800000000063</c:v>
                </c:pt>
                <c:pt idx="151">
                  <c:v>1.9791872000000064</c:v>
                </c:pt>
                <c:pt idx="152">
                  <c:v>1.9922944000000065</c:v>
                </c:pt>
                <c:pt idx="153">
                  <c:v>2.0054016000000066</c:v>
                </c:pt>
                <c:pt idx="154">
                  <c:v>2.0185088000000064</c:v>
                </c:pt>
                <c:pt idx="155">
                  <c:v>2.0316160000000063</c:v>
                </c:pt>
                <c:pt idx="156">
                  <c:v>2.0447232000000062</c:v>
                </c:pt>
                <c:pt idx="157">
                  <c:v>2.0578304000000061</c:v>
                </c:pt>
                <c:pt idx="158">
                  <c:v>2.0709376000000059</c:v>
                </c:pt>
                <c:pt idx="159">
                  <c:v>2.0840448000000058</c:v>
                </c:pt>
                <c:pt idx="160">
                  <c:v>2.0971520000000057</c:v>
                </c:pt>
                <c:pt idx="161">
                  <c:v>2.1102592000000056</c:v>
                </c:pt>
                <c:pt idx="162">
                  <c:v>2.1233664000000054</c:v>
                </c:pt>
                <c:pt idx="163">
                  <c:v>2.1364736000000053</c:v>
                </c:pt>
                <c:pt idx="164">
                  <c:v>2.1495808000000052</c:v>
                </c:pt>
                <c:pt idx="165">
                  <c:v>2.1626880000000051</c:v>
                </c:pt>
                <c:pt idx="166">
                  <c:v>2.1757952000000049</c:v>
                </c:pt>
                <c:pt idx="167">
                  <c:v>2.1889024000000048</c:v>
                </c:pt>
                <c:pt idx="168">
                  <c:v>2.2020096000000047</c:v>
                </c:pt>
                <c:pt idx="169">
                  <c:v>2.2151168000000045</c:v>
                </c:pt>
                <c:pt idx="170">
                  <c:v>2.2282240000000044</c:v>
                </c:pt>
                <c:pt idx="171">
                  <c:v>2.2413312000000043</c:v>
                </c:pt>
                <c:pt idx="172">
                  <c:v>2.2544384000000042</c:v>
                </c:pt>
                <c:pt idx="173">
                  <c:v>2.267545600000004</c:v>
                </c:pt>
                <c:pt idx="174">
                  <c:v>2.2806528000000039</c:v>
                </c:pt>
                <c:pt idx="175">
                  <c:v>2.2937600000000038</c:v>
                </c:pt>
                <c:pt idx="176">
                  <c:v>2.3068672000000037</c:v>
                </c:pt>
                <c:pt idx="177">
                  <c:v>2.3199744000000035</c:v>
                </c:pt>
                <c:pt idx="178">
                  <c:v>2.3330816000000034</c:v>
                </c:pt>
                <c:pt idx="179">
                  <c:v>2.3461888000000033</c:v>
                </c:pt>
                <c:pt idx="180">
                  <c:v>2.3592960000000032</c:v>
                </c:pt>
                <c:pt idx="181">
                  <c:v>2.372403200000003</c:v>
                </c:pt>
                <c:pt idx="182">
                  <c:v>2.3855104000000029</c:v>
                </c:pt>
                <c:pt idx="183">
                  <c:v>2.3986176000000028</c:v>
                </c:pt>
                <c:pt idx="184">
                  <c:v>2.4117248000000027</c:v>
                </c:pt>
                <c:pt idx="185">
                  <c:v>2.4248320000000025</c:v>
                </c:pt>
                <c:pt idx="186">
                  <c:v>2.4379392000000024</c:v>
                </c:pt>
                <c:pt idx="187">
                  <c:v>2.4510464000000023</c:v>
                </c:pt>
                <c:pt idx="188">
                  <c:v>2.4641536000000022</c:v>
                </c:pt>
                <c:pt idx="189">
                  <c:v>2.477260800000002</c:v>
                </c:pt>
                <c:pt idx="190">
                  <c:v>2.4903680000000019</c:v>
                </c:pt>
                <c:pt idx="191">
                  <c:v>2.5034752000000018</c:v>
                </c:pt>
                <c:pt idx="192">
                  <c:v>2.5165824000000017</c:v>
                </c:pt>
                <c:pt idx="193">
                  <c:v>2.5296896000000015</c:v>
                </c:pt>
                <c:pt idx="194">
                  <c:v>2.5427968000000014</c:v>
                </c:pt>
                <c:pt idx="195">
                  <c:v>2.5559040000000013</c:v>
                </c:pt>
                <c:pt idx="196">
                  <c:v>2.5690112000000012</c:v>
                </c:pt>
                <c:pt idx="197">
                  <c:v>2.582118400000001</c:v>
                </c:pt>
                <c:pt idx="198">
                  <c:v>2.5952256000000009</c:v>
                </c:pt>
                <c:pt idx="199">
                  <c:v>2.6083328000000008</c:v>
                </c:pt>
                <c:pt idx="200">
                  <c:v>2.6214400000000007</c:v>
                </c:pt>
                <c:pt idx="201">
                  <c:v>2.6345472000000005</c:v>
                </c:pt>
                <c:pt idx="202">
                  <c:v>2.6476544000000004</c:v>
                </c:pt>
                <c:pt idx="203">
                  <c:v>2.6607616000000003</c:v>
                </c:pt>
                <c:pt idx="204">
                  <c:v>2.6738688000000002</c:v>
                </c:pt>
                <c:pt idx="205">
                  <c:v>2.686976</c:v>
                </c:pt>
                <c:pt idx="206">
                  <c:v>2.7000831999999999</c:v>
                </c:pt>
                <c:pt idx="207">
                  <c:v>2.7131903999999998</c:v>
                </c:pt>
                <c:pt idx="208">
                  <c:v>2.7262975999999997</c:v>
                </c:pt>
                <c:pt idx="209">
                  <c:v>2.7394047999999995</c:v>
                </c:pt>
                <c:pt idx="210">
                  <c:v>2.7525119999999994</c:v>
                </c:pt>
                <c:pt idx="211">
                  <c:v>2.7656191999999993</c:v>
                </c:pt>
                <c:pt idx="212">
                  <c:v>2.7787263999999992</c:v>
                </c:pt>
                <c:pt idx="213">
                  <c:v>2.791833599999999</c:v>
                </c:pt>
                <c:pt idx="214">
                  <c:v>2.8049407999999989</c:v>
                </c:pt>
                <c:pt idx="215">
                  <c:v>2.8180479999999988</c:v>
                </c:pt>
                <c:pt idx="216">
                  <c:v>2.8311551999999987</c:v>
                </c:pt>
                <c:pt idx="217">
                  <c:v>2.8442623999999985</c:v>
                </c:pt>
                <c:pt idx="218">
                  <c:v>2.8573695999999984</c:v>
                </c:pt>
                <c:pt idx="219">
                  <c:v>2.8704767999999983</c:v>
                </c:pt>
                <c:pt idx="220">
                  <c:v>2.8835839999999981</c:v>
                </c:pt>
                <c:pt idx="221">
                  <c:v>2.896691199999998</c:v>
                </c:pt>
                <c:pt idx="222">
                  <c:v>2.9097983999999979</c:v>
                </c:pt>
                <c:pt idx="223">
                  <c:v>2.9229055999999978</c:v>
                </c:pt>
                <c:pt idx="224">
                  <c:v>2.9360127999999976</c:v>
                </c:pt>
                <c:pt idx="225">
                  <c:v>2.9491199999999975</c:v>
                </c:pt>
              </c:numCache>
            </c:numRef>
          </c:xVal>
          <c:yVal>
            <c:numRef>
              <c:f>Лист6!$H$6:$H$231</c:f>
              <c:numCache>
                <c:formatCode>General</c:formatCode>
                <c:ptCount val="226"/>
                <c:pt idx="0">
                  <c:v>32.94016215320692</c:v>
                </c:pt>
                <c:pt idx="1">
                  <c:v>31.195728644280244</c:v>
                </c:pt>
                <c:pt idx="2">
                  <c:v>29.572327232497731</c:v>
                </c:pt>
                <c:pt idx="3">
                  <c:v>28.059640589949954</c:v>
                </c:pt>
                <c:pt idx="4">
                  <c:v>26.648389043773609</c:v>
                </c:pt>
                <c:pt idx="5">
                  <c:v>25.330210834161953</c:v>
                </c:pt>
                <c:pt idx="6">
                  <c:v>24.097557907394972</c:v>
                </c:pt>
                <c:pt idx="7">
                  <c:v>22.943605012759633</c:v>
                </c:pt>
                <c:pt idx="8">
                  <c:v>21.862170222661444</c:v>
                </c:pt>
                <c:pt idx="9">
                  <c:v>20.847645286053307</c:v>
                </c:pt>
                <c:pt idx="10">
                  <c:v>19.894934467418462</c:v>
                </c:pt>
                <c:pt idx="11">
                  <c:v>18.999400725708291</c:v>
                </c:pt>
                <c:pt idx="12">
                  <c:v>18.156818256937633</c:v>
                </c:pt>
                <c:pt idx="13">
                  <c:v>17.363330566320805</c:v>
                </c:pt>
                <c:pt idx="14">
                  <c:v>16.61541335556376</c:v>
                </c:pt>
                <c:pt idx="15">
                  <c:v>15.909841612022362</c:v>
                </c:pt>
                <c:pt idx="16">
                  <c:v>15.243660372014753</c:v>
                </c:pt>
                <c:pt idx="17">
                  <c:v>14.614158703199239</c:v>
                </c:pt>
                <c:pt idx="18">
                  <c:v>14.018846512708324</c:v>
                </c:pt>
                <c:pt idx="19">
                  <c:v>13.455433840407405</c:v>
                </c:pt>
                <c:pt idx="20">
                  <c:v>12.921812341665969</c:v>
                </c:pt>
                <c:pt idx="21">
                  <c:v>12.416038702589617</c:v>
                </c:pt>
                <c:pt idx="22">
                  <c:v>11.936319763759647</c:v>
                </c:pt>
                <c:pt idx="23">
                  <c:v>11.480999156997486</c:v>
                </c:pt>
                <c:pt idx="24">
                  <c:v>11.048545284210295</c:v>
                </c:pt>
                <c:pt idx="25">
                  <c:v>10.637540488566952</c:v>
                </c:pt>
                <c:pt idx="26">
                  <c:v>10.246671286591702</c:v>
                </c:pt>
                <c:pt idx="27">
                  <c:v>9.874719545660664</c:v>
                </c:pt>
                <c:pt idx="28">
                  <c:v>9.5205545051939122</c:v>
                </c:pt>
                <c:pt idx="29">
                  <c:v>9.1831255518496029</c:v>
                </c:pt>
                <c:pt idx="30">
                  <c:v>8.8614556694973885</c:v>
                </c:pt>
                <c:pt idx="31">
                  <c:v>8.5546354938903182</c:v>
                </c:pt>
                <c:pt idx="32">
                  <c:v>8.2618179099490181</c:v>
                </c:pt>
                <c:pt idx="33">
                  <c:v>7.9822131365749005</c:v>
                </c:pt>
                <c:pt idx="34">
                  <c:v>7.7150842500526453</c:v>
                </c:pt>
                <c:pt idx="35">
                  <c:v>7.4597431025006129</c:v>
                </c:pt>
                <c:pt idx="36">
                  <c:v>7.2155465965781467</c:v>
                </c:pt>
                <c:pt idx="37">
                  <c:v>6.9818932818452701</c:v>
                </c:pt>
                <c:pt idx="38">
                  <c:v>6.7582202418650192</c:v>
                </c:pt>
                <c:pt idx="39">
                  <c:v>6.5440002444041454</c:v>
                </c:pt>
                <c:pt idx="40">
                  <c:v>6.3387391299777773</c:v>
                </c:pt>
                <c:pt idx="41">
                  <c:v>6.1419734165447553</c:v>
                </c:pt>
                <c:pt idx="42">
                  <c:v>5.9532681004329113</c:v>
                </c:pt>
                <c:pt idx="43">
                  <c:v>5.7722146355927526</c:v>
                </c:pt>
                <c:pt idx="44">
                  <c:v>5.5984290750743373</c:v>
                </c:pt>
                <c:pt idx="45">
                  <c:v>5.4315503602221851</c:v>
                </c:pt>
                <c:pt idx="46">
                  <c:v>5.27123874450991</c:v>
                </c:pt>
                <c:pt idx="47">
                  <c:v>5.1171743402102905</c:v>
                </c:pt>
                <c:pt idx="48">
                  <c:v>4.9690557772352761</c:v>
                </c:pt>
                <c:pt idx="49">
                  <c:v>4.8265989644995351</c:v>
                </c:pt>
                <c:pt idx="50">
                  <c:v>4.6895359450741756</c:v>
                </c:pt>
                <c:pt idx="51">
                  <c:v>4.5576138372160848</c:v>
                </c:pt>
                <c:pt idx="52">
                  <c:v>4.4305938540935363</c:v>
                </c:pt>
                <c:pt idx="53">
                  <c:v>4.3082503956894502</c:v>
                </c:pt>
                <c:pt idx="54">
                  <c:v>4.1903702069581588</c:v>
                </c:pt>
                <c:pt idx="55">
                  <c:v>4.0767515968469237</c:v>
                </c:pt>
                <c:pt idx="56">
                  <c:v>3.9672037132760463</c:v>
                </c:pt>
                <c:pt idx="57">
                  <c:v>3.8615458696069647</c:v>
                </c:pt>
                <c:pt idx="58">
                  <c:v>3.7596069185210044</c:v>
                </c:pt>
                <c:pt idx="59">
                  <c:v>3.6612246695872259</c:v>
                </c:pt>
                <c:pt idx="60">
                  <c:v>3.5662453471193549</c:v>
                </c:pt>
                <c:pt idx="61">
                  <c:v>3.4745230852135442</c:v>
                </c:pt>
                <c:pt idx="62">
                  <c:v>3.3859194571225806</c:v>
                </c:pt>
                <c:pt idx="63">
                  <c:v>3.3003030363622052</c:v>
                </c:pt>
                <c:pt idx="64">
                  <c:v>3.2175489871625378</c:v>
                </c:pt>
                <c:pt idx="65">
                  <c:v>3.1375386820757627</c:v>
                </c:pt>
                <c:pt idx="66">
                  <c:v>3.0601593447308542</c:v>
                </c:pt>
                <c:pt idx="67">
                  <c:v>2.9853037158902089</c:v>
                </c:pt>
                <c:pt idx="68">
                  <c:v>2.9128697411120452</c:v>
                </c:pt>
                <c:pt idx="69">
                  <c:v>2.8427602784586492</c:v>
                </c:pt>
                <c:pt idx="70">
                  <c:v>2.7748828248146316</c:v>
                </c:pt>
                <c:pt idx="71">
                  <c:v>2.7091492594927229</c:v>
                </c:pt>
                <c:pt idx="72">
                  <c:v>2.645475603908269</c:v>
                </c:pt>
                <c:pt idx="73">
                  <c:v>2.5837817961982923</c:v>
                </c:pt>
                <c:pt idx="74">
                  <c:v>2.523991479747711</c:v>
                </c:pt>
                <c:pt idx="75">
                  <c:v>2.4660318046647065</c:v>
                </c:pt>
                <c:pt idx="76">
                  <c:v>2.4098332413199861</c:v>
                </c:pt>
                <c:pt idx="77">
                  <c:v>2.3553294051314473</c:v>
                </c:pt>
                <c:pt idx="78">
                  <c:v>2.3024568918369672</c:v>
                </c:pt>
                <c:pt idx="79">
                  <c:v>2.2511551225542834</c:v>
                </c:pt>
                <c:pt idx="80">
                  <c:v>2.201366197978639</c:v>
                </c:pt>
                <c:pt idx="81">
                  <c:v>2.1530347611163441</c:v>
                </c:pt>
                <c:pt idx="82">
                  <c:v>2.1061078679961449</c:v>
                </c:pt>
                <c:pt idx="83">
                  <c:v>2.0605348658405624</c:v>
                </c:pt>
                <c:pt idx="84">
                  <c:v>2.0162672782164086</c:v>
                </c:pt>
                <c:pt idx="85">
                  <c:v>1.973258696717902</c:v>
                </c:pt>
                <c:pt idx="86">
                  <c:v>1.9314646787673015</c:v>
                </c:pt>
                <c:pt idx="87">
                  <c:v>1.8908426511471261</c:v>
                </c:pt>
                <c:pt idx="88">
                  <c:v>1.8513518189048215</c:v>
                </c:pt>
                <c:pt idx="89">
                  <c:v>1.812953079295627</c:v>
                </c:pt>
                <c:pt idx="90">
                  <c:v>1.7756089404523112</c:v>
                </c:pt>
                <c:pt idx="91">
                  <c:v>1.7392834444916914</c:v>
                </c:pt>
                <c:pt idx="92">
                  <c:v>1.7039420947874702</c:v>
                </c:pt>
                <c:pt idx="93">
                  <c:v>1.669551787157163</c:v>
                </c:pt>
                <c:pt idx="94">
                  <c:v>1.6360807447277039</c:v>
                </c:pt>
                <c:pt idx="95">
                  <c:v>1.6034984562599577</c:v>
                </c:pt>
                <c:pt idx="96">
                  <c:v>1.5717756177268645</c:v>
                </c:pt>
                <c:pt idx="97">
                  <c:v>1.5408840769533951</c:v>
                </c:pt>
                <c:pt idx="98">
                  <c:v>1.5107967811389487</c:v>
                </c:pt>
                <c:pt idx="99">
                  <c:v>1.4814877270944589</c:v>
                </c:pt>
                <c:pt idx="100">
                  <c:v>1.4529319140372376</c:v>
                </c:pt>
                <c:pt idx="101">
                  <c:v>1.4251052987965991</c:v>
                </c:pt>
                <c:pt idx="102">
                  <c:v>1.3979847532926322</c:v>
                </c:pt>
                <c:pt idx="103">
                  <c:v>1.3715480241591758</c:v>
                </c:pt>
                <c:pt idx="104">
                  <c:v>1.3457736943901135</c:v>
                </c:pt>
                <c:pt idx="105">
                  <c:v>1.3206411468956332</c:v>
                </c:pt>
                <c:pt idx="106">
                  <c:v>1.2961305298621162</c:v>
                </c:pt>
                <c:pt idx="107">
                  <c:v>1.2722227238158499</c:v>
                </c:pt>
                <c:pt idx="108">
                  <c:v>1.2488993102968613</c:v>
                </c:pt>
                <c:pt idx="109">
                  <c:v>1.2261425420548544</c:v>
                </c:pt>
                <c:pt idx="110">
                  <c:v>1.2039353146845608</c:v>
                </c:pt>
                <c:pt idx="111">
                  <c:v>1.1822611396227583</c:v>
                </c:pt>
                <c:pt idx="112">
                  <c:v>1.1611041184338582</c:v>
                </c:pt>
                <c:pt idx="113">
                  <c:v>1.1404489183153004</c:v>
                </c:pt>
                <c:pt idx="114">
                  <c:v>1.1202807487580422</c:v>
                </c:pt>
                <c:pt idx="115">
                  <c:v>1.1005853393012126</c:v>
                </c:pt>
                <c:pt idx="116">
                  <c:v>1.0813489183235785</c:v>
                </c:pt>
                <c:pt idx="117">
                  <c:v>1.0625581928177552</c:v>
                </c:pt>
                <c:pt idx="118">
                  <c:v>1.0442003290962387</c:v>
                </c:pt>
                <c:pt idx="119">
                  <c:v>1.0262629343812399</c:v>
                </c:pt>
                <c:pt idx="120">
                  <c:v>1.008734039233026</c:v>
                </c:pt>
                <c:pt idx="121">
                  <c:v>0.99160208077406176</c:v>
                </c:pt>
                <c:pt idx="122">
                  <c:v>0.97485588666861878</c:v>
                </c:pt>
                <c:pt idx="123">
                  <c:v>0.95848465981980646</c:v>
                </c:pt>
                <c:pt idx="124">
                  <c:v>0.94247796374807513</c:v>
                </c:pt>
                <c:pt idx="125">
                  <c:v>0.92682570861723879</c:v>
                </c:pt>
                <c:pt idx="126">
                  <c:v>0.91151813787594416</c:v>
                </c:pt>
                <c:pt idx="127">
                  <c:v>0.89654581548424472</c:v>
                </c:pt>
                <c:pt idx="128">
                  <c:v>0.88189961369662073</c:v>
                </c:pt>
                <c:pt idx="129">
                  <c:v>0.86757070137431469</c:v>
                </c:pt>
                <c:pt idx="130">
                  <c:v>0.8535505328013181</c:v>
                </c:pt>
                <c:pt idx="131">
                  <c:v>0.83983083697973548</c:v>
                </c:pt>
                <c:pt idx="132">
                  <c:v>0.82640360738152074</c:v>
                </c:pt>
                <c:pt idx="133">
                  <c:v>0.81326109213481979</c:v>
                </c:pt>
                <c:pt idx="134">
                  <c:v>0.8003957846242965</c:v>
                </c:pt>
                <c:pt idx="135">
                  <c:v>0.78780041448589055</c:v>
                </c:pt>
                <c:pt idx="136">
                  <c:v>0.77546793897749211</c:v>
                </c:pt>
                <c:pt idx="137">
                  <c:v>0.76339153470796761</c:v>
                </c:pt>
                <c:pt idx="138">
                  <c:v>0.75156458970788032</c:v>
                </c:pt>
                <c:pt idx="139">
                  <c:v>0.73998069582611159</c:v>
                </c:pt>
                <c:pt idx="140">
                  <c:v>0.72863364143738352</c:v>
                </c:pt>
                <c:pt idx="141">
                  <c:v>0.71751740444646117</c:v>
                </c:pt>
                <c:pt idx="142">
                  <c:v>0.7066261455755205</c:v>
                </c:pt>
                <c:pt idx="143">
                  <c:v>0.6959542019218522</c:v>
                </c:pt>
                <c:pt idx="144">
                  <c:v>0.68549608077371815</c:v>
                </c:pt>
                <c:pt idx="145">
                  <c:v>0.67524645367277703</c:v>
                </c:pt>
                <c:pt idx="146">
                  <c:v>0.66520015071207705</c:v>
                </c:pt>
                <c:pt idx="147">
                  <c:v>0.65535215505915356</c:v>
                </c:pt>
                <c:pt idx="148">
                  <c:v>0.64569759769427892</c:v>
                </c:pt>
                <c:pt idx="149">
                  <c:v>0.6362317523544091</c:v>
                </c:pt>
                <c:pt idx="150">
                  <c:v>0.62695003067381927</c:v>
                </c:pt>
                <c:pt idx="151">
                  <c:v>0.61784797751286491</c:v>
                </c:pt>
                <c:pt idx="152">
                  <c:v>0.60892126646671463</c:v>
                </c:pt>
                <c:pt idx="153">
                  <c:v>0.60016569554628796</c:v>
                </c:pt>
                <c:pt idx="154">
                  <c:v>0.59157718302401152</c:v>
                </c:pt>
                <c:pt idx="155">
                  <c:v>0.58315176343734454</c:v>
                </c:pt>
                <c:pt idx="156">
                  <c:v>0.57488558374337151</c:v>
                </c:pt>
                <c:pt idx="157">
                  <c:v>0.56677489961806293</c:v>
                </c:pt>
                <c:pt idx="158">
                  <c:v>0.55881607189411242</c:v>
                </c:pt>
                <c:pt idx="159">
                  <c:v>0.55100556313153948</c:v>
                </c:pt>
                <c:pt idx="160">
                  <c:v>0.54333993431551675</c:v>
                </c:pt>
                <c:pt idx="161">
                  <c:v>0.53581584167613516</c:v>
                </c:pt>
                <c:pt idx="162">
                  <c:v>0.52843003362506802</c:v>
                </c:pt>
                <c:pt idx="163">
                  <c:v>0.52117934780431785</c:v>
                </c:pt>
                <c:pt idx="164">
                  <c:v>0.51406070824245687</c:v>
                </c:pt>
                <c:pt idx="165">
                  <c:v>0.50707112261397502</c:v>
                </c:pt>
                <c:pt idx="166">
                  <c:v>0.50020767959754775</c:v>
                </c:pt>
                <c:pt idx="167">
                  <c:v>0.49346754632922774</c:v>
                </c:pt>
                <c:pt idx="168">
                  <c:v>0.4868479659467374</c:v>
                </c:pt>
                <c:pt idx="169">
                  <c:v>0.48034625522121627</c:v>
                </c:pt>
                <c:pt idx="170">
                  <c:v>0.47395980227292961</c:v>
                </c:pt>
                <c:pt idx="171">
                  <c:v>0.46768606436760862</c:v>
                </c:pt>
                <c:pt idx="172">
                  <c:v>0.4615225657902341</c:v>
                </c:pt>
                <c:pt idx="173">
                  <c:v>0.45546689579321242</c:v>
                </c:pt>
                <c:pt idx="174">
                  <c:v>0.44951670661603227</c:v>
                </c:pt>
                <c:pt idx="175">
                  <c:v>0.44366971157360735</c:v>
                </c:pt>
                <c:pt idx="176">
                  <c:v>0.43792368321064368</c:v>
                </c:pt>
                <c:pt idx="177">
                  <c:v>0.43227645151946986</c:v>
                </c:pt>
                <c:pt idx="178">
                  <c:v>0.42672590221889145</c:v>
                </c:pt>
                <c:pt idx="179">
                  <c:v>0.42126997509172548</c:v>
                </c:pt>
                <c:pt idx="180">
                  <c:v>0.41590666237877638</c:v>
                </c:pt>
                <c:pt idx="181">
                  <c:v>0.41063400722710275</c:v>
                </c:pt>
                <c:pt idx="182">
                  <c:v>0.4054501021905248</c:v>
                </c:pt>
                <c:pt idx="183">
                  <c:v>0.40035308778039563</c:v>
                </c:pt>
                <c:pt idx="184">
                  <c:v>0.39534115106475515</c:v>
                </c:pt>
                <c:pt idx="185">
                  <c:v>0.39041252431405171</c:v>
                </c:pt>
                <c:pt idx="186">
                  <c:v>0.38556548369170118</c:v>
                </c:pt>
                <c:pt idx="187">
                  <c:v>0.38079834798781731</c:v>
                </c:pt>
                <c:pt idx="188">
                  <c:v>0.37610947739451944</c:v>
                </c:pt>
                <c:pt idx="189">
                  <c:v>0.37149727232129076</c:v>
                </c:pt>
                <c:pt idx="190">
                  <c:v>0.36696017224891514</c:v>
                </c:pt>
                <c:pt idx="191">
                  <c:v>0.36249665462058805</c:v>
                </c:pt>
                <c:pt idx="192">
                  <c:v>0.35810523376885045</c:v>
                </c:pt>
                <c:pt idx="193">
                  <c:v>0.35378445987704682</c:v>
                </c:pt>
                <c:pt idx="194">
                  <c:v>0.34953291797406411</c:v>
                </c:pt>
                <c:pt idx="195">
                  <c:v>0.34534922696115777</c:v>
                </c:pt>
                <c:pt idx="196">
                  <c:v>0.34123203866971491</c:v>
                </c:pt>
                <c:pt idx="197">
                  <c:v>0.3371800369488544</c:v>
                </c:pt>
                <c:pt idx="198">
                  <c:v>0.3331919367818032</c:v>
                </c:pt>
                <c:pt idx="199">
                  <c:v>0.3292664834300349</c:v>
                </c:pt>
                <c:pt idx="200">
                  <c:v>0.32540245160418912</c:v>
                </c:pt>
                <c:pt idx="201">
                  <c:v>0.32159864466083682</c:v>
                </c:pt>
                <c:pt idx="202">
                  <c:v>0.31785389382418522</c:v>
                </c:pt>
                <c:pt idx="203">
                  <c:v>0.3141670574318573</c:v>
                </c:pt>
                <c:pt idx="204">
                  <c:v>0.3105370202039075</c:v>
                </c:pt>
                <c:pt idx="205">
                  <c:v>0.30696269253427749</c:v>
                </c:pt>
                <c:pt idx="206">
                  <c:v>0.30344300980391259</c:v>
                </c:pt>
                <c:pt idx="207">
                  <c:v>0.29997693171480322</c:v>
                </c:pt>
                <c:pt idx="208">
                  <c:v>0.29656344164423254</c:v>
                </c:pt>
                <c:pt idx="209">
                  <c:v>0.29320154601854626</c:v>
                </c:pt>
                <c:pt idx="210">
                  <c:v>0.28989027370578058</c:v>
                </c:pt>
                <c:pt idx="211">
                  <c:v>0.28662867542651305</c:v>
                </c:pt>
                <c:pt idx="212">
                  <c:v>0.28341582318232417</c:v>
                </c:pt>
                <c:pt idx="213">
                  <c:v>0.28025080970127864</c:v>
                </c:pt>
                <c:pt idx="214">
                  <c:v>0.2771327478998582</c:v>
                </c:pt>
                <c:pt idx="215">
                  <c:v>0.27406077036080012</c:v>
                </c:pt>
                <c:pt idx="216">
                  <c:v>0.27103402882631322</c:v>
                </c:pt>
                <c:pt idx="217">
                  <c:v>0.26805169370616344</c:v>
                </c:pt>
                <c:pt idx="218">
                  <c:v>0.26511295360014187</c:v>
                </c:pt>
                <c:pt idx="219">
                  <c:v>0.26221701483444204</c:v>
                </c:pt>
                <c:pt idx="220">
                  <c:v>0.25936310101149351</c:v>
                </c:pt>
                <c:pt idx="221">
                  <c:v>0.25655045257281206</c:v>
                </c:pt>
                <c:pt idx="222">
                  <c:v>0.25377832637444758</c:v>
                </c:pt>
                <c:pt idx="223">
                  <c:v>0.25104599527462096</c:v>
                </c:pt>
                <c:pt idx="224">
                  <c:v>0.24835274773315588</c:v>
                </c:pt>
                <c:pt idx="225">
                  <c:v>0.24569788742233226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Лист6!$I$5</c:f>
              <c:strCache>
                <c:ptCount val="1"/>
                <c:pt idx="0">
                  <c:v>diff X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General</c:formatCode>
                <c:ptCount val="226"/>
                <c:pt idx="0">
                  <c:v>0</c:v>
                </c:pt>
                <c:pt idx="1">
                  <c:v>1.3107199999999999E-2</c:v>
                </c:pt>
                <c:pt idx="2">
                  <c:v>2.6214399999999999E-2</c:v>
                </c:pt>
                <c:pt idx="3">
                  <c:v>3.9321599999999998E-2</c:v>
                </c:pt>
                <c:pt idx="4">
                  <c:v>5.2428799999999998E-2</c:v>
                </c:pt>
                <c:pt idx="5">
                  <c:v>6.5535999999999997E-2</c:v>
                </c:pt>
                <c:pt idx="6">
                  <c:v>7.8643199999999996E-2</c:v>
                </c:pt>
                <c:pt idx="7">
                  <c:v>9.1750399999999996E-2</c:v>
                </c:pt>
                <c:pt idx="8">
                  <c:v>0.1048576</c:v>
                </c:pt>
                <c:pt idx="9">
                  <c:v>0.11796479999999999</c:v>
                </c:pt>
                <c:pt idx="10">
                  <c:v>0.13107199999999999</c:v>
                </c:pt>
                <c:pt idx="11">
                  <c:v>0.14417920000000001</c:v>
                </c:pt>
                <c:pt idx="12">
                  <c:v>0.15728639999999999</c:v>
                </c:pt>
                <c:pt idx="13">
                  <c:v>0.17039359999999998</c:v>
                </c:pt>
                <c:pt idx="14">
                  <c:v>0.18350079999999996</c:v>
                </c:pt>
                <c:pt idx="15">
                  <c:v>0.19660799999999995</c:v>
                </c:pt>
                <c:pt idx="16">
                  <c:v>0.20971519999999993</c:v>
                </c:pt>
                <c:pt idx="17">
                  <c:v>0.22282239999999992</c:v>
                </c:pt>
                <c:pt idx="18">
                  <c:v>0.23592959999999991</c:v>
                </c:pt>
                <c:pt idx="19">
                  <c:v>0.24903679999999989</c:v>
                </c:pt>
                <c:pt idx="20">
                  <c:v>0.26214399999999988</c:v>
                </c:pt>
                <c:pt idx="21">
                  <c:v>0.27525119999999986</c:v>
                </c:pt>
                <c:pt idx="22">
                  <c:v>0.28835839999999985</c:v>
                </c:pt>
                <c:pt idx="23">
                  <c:v>0.30146559999999983</c:v>
                </c:pt>
                <c:pt idx="24">
                  <c:v>0.31457279999999982</c:v>
                </c:pt>
                <c:pt idx="25">
                  <c:v>0.3276799999999998</c:v>
                </c:pt>
                <c:pt idx="26">
                  <c:v>0.34078719999999979</c:v>
                </c:pt>
                <c:pt idx="27">
                  <c:v>0.35389439999999978</c:v>
                </c:pt>
                <c:pt idx="28">
                  <c:v>0.36700159999999976</c:v>
                </c:pt>
                <c:pt idx="29">
                  <c:v>0.38010879999999975</c:v>
                </c:pt>
                <c:pt idx="30">
                  <c:v>0.39321599999999973</c:v>
                </c:pt>
                <c:pt idx="31">
                  <c:v>0.40632319999999972</c:v>
                </c:pt>
                <c:pt idx="32">
                  <c:v>0.4194303999999997</c:v>
                </c:pt>
                <c:pt idx="33">
                  <c:v>0.43253759999999969</c:v>
                </c:pt>
                <c:pt idx="34">
                  <c:v>0.44564479999999967</c:v>
                </c:pt>
                <c:pt idx="35">
                  <c:v>0.45875199999999966</c:v>
                </c:pt>
                <c:pt idx="36">
                  <c:v>0.47185919999999965</c:v>
                </c:pt>
                <c:pt idx="37">
                  <c:v>0.48496639999999963</c:v>
                </c:pt>
                <c:pt idx="38">
                  <c:v>0.49807359999999962</c:v>
                </c:pt>
                <c:pt idx="39">
                  <c:v>0.51118079999999966</c:v>
                </c:pt>
                <c:pt idx="40">
                  <c:v>0.52428799999999964</c:v>
                </c:pt>
                <c:pt idx="41">
                  <c:v>0.53739519999999963</c:v>
                </c:pt>
                <c:pt idx="42">
                  <c:v>0.55050239999999961</c:v>
                </c:pt>
                <c:pt idx="43">
                  <c:v>0.5636095999999996</c:v>
                </c:pt>
                <c:pt idx="44">
                  <c:v>0.57671679999999959</c:v>
                </c:pt>
                <c:pt idx="45">
                  <c:v>0.58982399999999957</c:v>
                </c:pt>
                <c:pt idx="46">
                  <c:v>0.60293119999999956</c:v>
                </c:pt>
                <c:pt idx="47">
                  <c:v>0.61603839999999954</c:v>
                </c:pt>
                <c:pt idx="48">
                  <c:v>0.62914559999999953</c:v>
                </c:pt>
                <c:pt idx="49">
                  <c:v>0.64225279999999951</c:v>
                </c:pt>
                <c:pt idx="50">
                  <c:v>0.6553599999999995</c:v>
                </c:pt>
                <c:pt idx="51">
                  <c:v>0.66846719999999948</c:v>
                </c:pt>
                <c:pt idx="52">
                  <c:v>0.68157439999999947</c:v>
                </c:pt>
                <c:pt idx="53">
                  <c:v>0.69468159999999946</c:v>
                </c:pt>
                <c:pt idx="54">
                  <c:v>0.70778879999999944</c:v>
                </c:pt>
                <c:pt idx="55">
                  <c:v>0.72089599999999943</c:v>
                </c:pt>
                <c:pt idx="56">
                  <c:v>0.73400319999999941</c:v>
                </c:pt>
                <c:pt idx="57">
                  <c:v>0.7471103999999994</c:v>
                </c:pt>
                <c:pt idx="58">
                  <c:v>0.76021759999999938</c:v>
                </c:pt>
                <c:pt idx="59">
                  <c:v>0.77332479999999937</c:v>
                </c:pt>
                <c:pt idx="60">
                  <c:v>0.78643199999999935</c:v>
                </c:pt>
                <c:pt idx="61">
                  <c:v>0.79953919999999934</c:v>
                </c:pt>
                <c:pt idx="62">
                  <c:v>0.81264639999999932</c:v>
                </c:pt>
                <c:pt idx="63">
                  <c:v>0.82575359999999931</c:v>
                </c:pt>
                <c:pt idx="64">
                  <c:v>0.8388607999999993</c:v>
                </c:pt>
                <c:pt idx="65">
                  <c:v>0.85196799999999928</c:v>
                </c:pt>
                <c:pt idx="66">
                  <c:v>0.86507519999999927</c:v>
                </c:pt>
                <c:pt idx="67">
                  <c:v>0.87818239999999925</c:v>
                </c:pt>
                <c:pt idx="68">
                  <c:v>0.89128959999999924</c:v>
                </c:pt>
                <c:pt idx="69">
                  <c:v>0.90439679999999922</c:v>
                </c:pt>
                <c:pt idx="70">
                  <c:v>0.91750399999999921</c:v>
                </c:pt>
                <c:pt idx="71">
                  <c:v>0.93061119999999919</c:v>
                </c:pt>
                <c:pt idx="72">
                  <c:v>0.94371839999999918</c:v>
                </c:pt>
                <c:pt idx="73">
                  <c:v>0.95682559999999917</c:v>
                </c:pt>
                <c:pt idx="74">
                  <c:v>0.96993279999999915</c:v>
                </c:pt>
                <c:pt idx="75">
                  <c:v>0.98303999999999914</c:v>
                </c:pt>
                <c:pt idx="76">
                  <c:v>0.99614719999999912</c:v>
                </c:pt>
                <c:pt idx="77">
                  <c:v>1.0092543999999992</c:v>
                </c:pt>
                <c:pt idx="78">
                  <c:v>1.0223615999999993</c:v>
                </c:pt>
                <c:pt idx="79">
                  <c:v>1.0354687999999994</c:v>
                </c:pt>
                <c:pt idx="80">
                  <c:v>1.0485759999999995</c:v>
                </c:pt>
                <c:pt idx="81">
                  <c:v>1.0616831999999996</c:v>
                </c:pt>
                <c:pt idx="82">
                  <c:v>1.0747903999999997</c:v>
                </c:pt>
                <c:pt idx="83">
                  <c:v>1.0878975999999998</c:v>
                </c:pt>
                <c:pt idx="84">
                  <c:v>1.1010047999999999</c:v>
                </c:pt>
                <c:pt idx="85">
                  <c:v>1.114112</c:v>
                </c:pt>
                <c:pt idx="86">
                  <c:v>1.1272192000000001</c:v>
                </c:pt>
                <c:pt idx="87">
                  <c:v>1.1403264000000002</c:v>
                </c:pt>
                <c:pt idx="88">
                  <c:v>1.1534336000000003</c:v>
                </c:pt>
                <c:pt idx="89">
                  <c:v>1.1665408000000004</c:v>
                </c:pt>
                <c:pt idx="90">
                  <c:v>1.1796480000000005</c:v>
                </c:pt>
                <c:pt idx="91">
                  <c:v>1.1927552000000006</c:v>
                </c:pt>
                <c:pt idx="92">
                  <c:v>1.2058624000000007</c:v>
                </c:pt>
                <c:pt idx="93">
                  <c:v>1.2189696000000008</c:v>
                </c:pt>
                <c:pt idx="94">
                  <c:v>1.2320768000000009</c:v>
                </c:pt>
                <c:pt idx="95">
                  <c:v>1.245184000000001</c:v>
                </c:pt>
                <c:pt idx="96">
                  <c:v>1.2582912000000011</c:v>
                </c:pt>
                <c:pt idx="97">
                  <c:v>1.2713984000000011</c:v>
                </c:pt>
                <c:pt idx="98">
                  <c:v>1.2845056000000012</c:v>
                </c:pt>
                <c:pt idx="99">
                  <c:v>1.2976128000000013</c:v>
                </c:pt>
                <c:pt idx="100">
                  <c:v>1.3107200000000014</c:v>
                </c:pt>
                <c:pt idx="101">
                  <c:v>1.3238272000000015</c:v>
                </c:pt>
                <c:pt idx="102">
                  <c:v>1.3369344000000016</c:v>
                </c:pt>
                <c:pt idx="103">
                  <c:v>1.3500416000000017</c:v>
                </c:pt>
                <c:pt idx="104">
                  <c:v>1.3631488000000018</c:v>
                </c:pt>
                <c:pt idx="105">
                  <c:v>1.3762560000000019</c:v>
                </c:pt>
                <c:pt idx="106">
                  <c:v>1.389363200000002</c:v>
                </c:pt>
                <c:pt idx="107">
                  <c:v>1.4024704000000021</c:v>
                </c:pt>
                <c:pt idx="108">
                  <c:v>1.4155776000000022</c:v>
                </c:pt>
                <c:pt idx="109">
                  <c:v>1.4286848000000023</c:v>
                </c:pt>
                <c:pt idx="110">
                  <c:v>1.4417920000000024</c:v>
                </c:pt>
                <c:pt idx="111">
                  <c:v>1.4548992000000025</c:v>
                </c:pt>
                <c:pt idx="112">
                  <c:v>1.4680064000000026</c:v>
                </c:pt>
                <c:pt idx="113">
                  <c:v>1.4811136000000027</c:v>
                </c:pt>
                <c:pt idx="114">
                  <c:v>1.4942208000000028</c:v>
                </c:pt>
                <c:pt idx="115">
                  <c:v>1.5073280000000029</c:v>
                </c:pt>
                <c:pt idx="116">
                  <c:v>1.520435200000003</c:v>
                </c:pt>
                <c:pt idx="117">
                  <c:v>1.5335424000000031</c:v>
                </c:pt>
                <c:pt idx="118">
                  <c:v>1.5466496000000032</c:v>
                </c:pt>
                <c:pt idx="119">
                  <c:v>1.5597568000000033</c:v>
                </c:pt>
                <c:pt idx="120">
                  <c:v>1.5728640000000034</c:v>
                </c:pt>
                <c:pt idx="121">
                  <c:v>1.5859712000000035</c:v>
                </c:pt>
                <c:pt idx="122">
                  <c:v>1.5990784000000036</c:v>
                </c:pt>
                <c:pt idx="123">
                  <c:v>1.6121856000000037</c:v>
                </c:pt>
                <c:pt idx="124">
                  <c:v>1.6252928000000038</c:v>
                </c:pt>
                <c:pt idx="125">
                  <c:v>1.6384000000000039</c:v>
                </c:pt>
                <c:pt idx="126">
                  <c:v>1.6515072000000039</c:v>
                </c:pt>
                <c:pt idx="127">
                  <c:v>1.664614400000004</c:v>
                </c:pt>
                <c:pt idx="128">
                  <c:v>1.6777216000000041</c:v>
                </c:pt>
                <c:pt idx="129">
                  <c:v>1.6908288000000042</c:v>
                </c:pt>
                <c:pt idx="130">
                  <c:v>1.7039360000000043</c:v>
                </c:pt>
                <c:pt idx="131">
                  <c:v>1.7170432000000044</c:v>
                </c:pt>
                <c:pt idx="132">
                  <c:v>1.7301504000000045</c:v>
                </c:pt>
                <c:pt idx="133">
                  <c:v>1.7432576000000046</c:v>
                </c:pt>
                <c:pt idx="134">
                  <c:v>1.7563648000000047</c:v>
                </c:pt>
                <c:pt idx="135">
                  <c:v>1.7694720000000048</c:v>
                </c:pt>
                <c:pt idx="136">
                  <c:v>1.7825792000000049</c:v>
                </c:pt>
                <c:pt idx="137">
                  <c:v>1.795686400000005</c:v>
                </c:pt>
                <c:pt idx="138">
                  <c:v>1.8087936000000051</c:v>
                </c:pt>
                <c:pt idx="139">
                  <c:v>1.8219008000000052</c:v>
                </c:pt>
                <c:pt idx="140">
                  <c:v>1.8350080000000053</c:v>
                </c:pt>
                <c:pt idx="141">
                  <c:v>1.8481152000000054</c:v>
                </c:pt>
                <c:pt idx="142">
                  <c:v>1.8612224000000055</c:v>
                </c:pt>
                <c:pt idx="143">
                  <c:v>1.8743296000000056</c:v>
                </c:pt>
                <c:pt idx="144">
                  <c:v>1.8874368000000057</c:v>
                </c:pt>
                <c:pt idx="145">
                  <c:v>1.9005440000000058</c:v>
                </c:pt>
                <c:pt idx="146">
                  <c:v>1.9136512000000059</c:v>
                </c:pt>
                <c:pt idx="147">
                  <c:v>1.926758400000006</c:v>
                </c:pt>
                <c:pt idx="148">
                  <c:v>1.9398656000000061</c:v>
                </c:pt>
                <c:pt idx="149">
                  <c:v>1.9529728000000062</c:v>
                </c:pt>
                <c:pt idx="150">
                  <c:v>1.9660800000000063</c:v>
                </c:pt>
                <c:pt idx="151">
                  <c:v>1.9791872000000064</c:v>
                </c:pt>
                <c:pt idx="152">
                  <c:v>1.9922944000000065</c:v>
                </c:pt>
                <c:pt idx="153">
                  <c:v>2.0054016000000066</c:v>
                </c:pt>
                <c:pt idx="154">
                  <c:v>2.0185088000000064</c:v>
                </c:pt>
                <c:pt idx="155">
                  <c:v>2.0316160000000063</c:v>
                </c:pt>
                <c:pt idx="156">
                  <c:v>2.0447232000000062</c:v>
                </c:pt>
                <c:pt idx="157">
                  <c:v>2.0578304000000061</c:v>
                </c:pt>
                <c:pt idx="158">
                  <c:v>2.0709376000000059</c:v>
                </c:pt>
                <c:pt idx="159">
                  <c:v>2.0840448000000058</c:v>
                </c:pt>
                <c:pt idx="160">
                  <c:v>2.0971520000000057</c:v>
                </c:pt>
                <c:pt idx="161">
                  <c:v>2.1102592000000056</c:v>
                </c:pt>
                <c:pt idx="162">
                  <c:v>2.1233664000000054</c:v>
                </c:pt>
                <c:pt idx="163">
                  <c:v>2.1364736000000053</c:v>
                </c:pt>
                <c:pt idx="164">
                  <c:v>2.1495808000000052</c:v>
                </c:pt>
                <c:pt idx="165">
                  <c:v>2.1626880000000051</c:v>
                </c:pt>
                <c:pt idx="166">
                  <c:v>2.1757952000000049</c:v>
                </c:pt>
                <c:pt idx="167">
                  <c:v>2.1889024000000048</c:v>
                </c:pt>
                <c:pt idx="168">
                  <c:v>2.2020096000000047</c:v>
                </c:pt>
                <c:pt idx="169">
                  <c:v>2.2151168000000045</c:v>
                </c:pt>
                <c:pt idx="170">
                  <c:v>2.2282240000000044</c:v>
                </c:pt>
                <c:pt idx="171">
                  <c:v>2.2413312000000043</c:v>
                </c:pt>
                <c:pt idx="172">
                  <c:v>2.2544384000000042</c:v>
                </c:pt>
                <c:pt idx="173">
                  <c:v>2.267545600000004</c:v>
                </c:pt>
                <c:pt idx="174">
                  <c:v>2.2806528000000039</c:v>
                </c:pt>
                <c:pt idx="175">
                  <c:v>2.2937600000000038</c:v>
                </c:pt>
                <c:pt idx="176">
                  <c:v>2.3068672000000037</c:v>
                </c:pt>
                <c:pt idx="177">
                  <c:v>2.3199744000000035</c:v>
                </c:pt>
                <c:pt idx="178">
                  <c:v>2.3330816000000034</c:v>
                </c:pt>
                <c:pt idx="179">
                  <c:v>2.3461888000000033</c:v>
                </c:pt>
                <c:pt idx="180">
                  <c:v>2.3592960000000032</c:v>
                </c:pt>
                <c:pt idx="181">
                  <c:v>2.372403200000003</c:v>
                </c:pt>
                <c:pt idx="182">
                  <c:v>2.3855104000000029</c:v>
                </c:pt>
                <c:pt idx="183">
                  <c:v>2.3986176000000028</c:v>
                </c:pt>
                <c:pt idx="184">
                  <c:v>2.4117248000000027</c:v>
                </c:pt>
                <c:pt idx="185">
                  <c:v>2.4248320000000025</c:v>
                </c:pt>
                <c:pt idx="186">
                  <c:v>2.4379392000000024</c:v>
                </c:pt>
                <c:pt idx="187">
                  <c:v>2.4510464000000023</c:v>
                </c:pt>
                <c:pt idx="188">
                  <c:v>2.4641536000000022</c:v>
                </c:pt>
                <c:pt idx="189">
                  <c:v>2.477260800000002</c:v>
                </c:pt>
                <c:pt idx="190">
                  <c:v>2.4903680000000019</c:v>
                </c:pt>
                <c:pt idx="191">
                  <c:v>2.5034752000000018</c:v>
                </c:pt>
                <c:pt idx="192">
                  <c:v>2.5165824000000017</c:v>
                </c:pt>
                <c:pt idx="193">
                  <c:v>2.5296896000000015</c:v>
                </c:pt>
                <c:pt idx="194">
                  <c:v>2.5427968000000014</c:v>
                </c:pt>
                <c:pt idx="195">
                  <c:v>2.5559040000000013</c:v>
                </c:pt>
                <c:pt idx="196">
                  <c:v>2.5690112000000012</c:v>
                </c:pt>
                <c:pt idx="197">
                  <c:v>2.582118400000001</c:v>
                </c:pt>
                <c:pt idx="198">
                  <c:v>2.5952256000000009</c:v>
                </c:pt>
                <c:pt idx="199">
                  <c:v>2.6083328000000008</c:v>
                </c:pt>
                <c:pt idx="200">
                  <c:v>2.6214400000000007</c:v>
                </c:pt>
                <c:pt idx="201">
                  <c:v>2.6345472000000005</c:v>
                </c:pt>
                <c:pt idx="202">
                  <c:v>2.6476544000000004</c:v>
                </c:pt>
                <c:pt idx="203">
                  <c:v>2.6607616000000003</c:v>
                </c:pt>
                <c:pt idx="204">
                  <c:v>2.6738688000000002</c:v>
                </c:pt>
                <c:pt idx="205">
                  <c:v>2.686976</c:v>
                </c:pt>
                <c:pt idx="206">
                  <c:v>2.7000831999999999</c:v>
                </c:pt>
                <c:pt idx="207">
                  <c:v>2.7131903999999998</c:v>
                </c:pt>
                <c:pt idx="208">
                  <c:v>2.7262975999999997</c:v>
                </c:pt>
                <c:pt idx="209">
                  <c:v>2.7394047999999995</c:v>
                </c:pt>
                <c:pt idx="210">
                  <c:v>2.7525119999999994</c:v>
                </c:pt>
                <c:pt idx="211">
                  <c:v>2.7656191999999993</c:v>
                </c:pt>
                <c:pt idx="212">
                  <c:v>2.7787263999999992</c:v>
                </c:pt>
                <c:pt idx="213">
                  <c:v>2.791833599999999</c:v>
                </c:pt>
                <c:pt idx="214">
                  <c:v>2.8049407999999989</c:v>
                </c:pt>
                <c:pt idx="215">
                  <c:v>2.8180479999999988</c:v>
                </c:pt>
                <c:pt idx="216">
                  <c:v>2.8311551999999987</c:v>
                </c:pt>
                <c:pt idx="217">
                  <c:v>2.8442623999999985</c:v>
                </c:pt>
                <c:pt idx="218">
                  <c:v>2.8573695999999984</c:v>
                </c:pt>
                <c:pt idx="219">
                  <c:v>2.8704767999999983</c:v>
                </c:pt>
                <c:pt idx="220">
                  <c:v>2.8835839999999981</c:v>
                </c:pt>
                <c:pt idx="221">
                  <c:v>2.896691199999998</c:v>
                </c:pt>
                <c:pt idx="222">
                  <c:v>2.9097983999999979</c:v>
                </c:pt>
                <c:pt idx="223">
                  <c:v>2.9229055999999978</c:v>
                </c:pt>
                <c:pt idx="224">
                  <c:v>2.9360127999999976</c:v>
                </c:pt>
                <c:pt idx="225">
                  <c:v>2.9491199999999975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0</c:v>
                </c:pt>
                <c:pt idx="1">
                  <c:v>1.4061772083799884E-3</c:v>
                </c:pt>
                <c:pt idx="2">
                  <c:v>5.5906534072485137E-3</c:v>
                </c:pt>
                <c:pt idx="3">
                  <c:v>1.2503040932878795E-2</c:v>
                </c:pt>
                <c:pt idx="4">
                  <c:v>2.2093865960062686E-2</c:v>
                </c:pt>
                <c:pt idx="5">
                  <c:v>3.4314551928605441E-2</c:v>
                </c:pt>
                <c:pt idx="6">
                  <c:v>4.911740327038272E-2</c:v>
                </c:pt>
                <c:pt idx="7">
                  <c:v>6.645558943152774E-2</c:v>
                </c:pt>
                <c:pt idx="8">
                  <c:v>8.6283129184407059E-2</c:v>
                </c:pt>
                <c:pt idx="9">
                  <c:v>0.1085548752240959</c:v>
                </c:pt>
                <c:pt idx="10">
                  <c:v>0.13322649904423534</c:v>
                </c:pt>
                <c:pt idx="11">
                  <c:v>0.16025447608716892</c:v>
                </c:pt>
                <c:pt idx="12">
                  <c:v>0.18959607116340571</c:v>
                </c:pt>
                <c:pt idx="13">
                  <c:v>0.22120932413551397</c:v>
                </c:pt>
                <c:pt idx="14">
                  <c:v>0.25505303586165828</c:v>
                </c:pt>
                <c:pt idx="15">
                  <c:v>0.29108675439406539</c:v>
                </c:pt>
                <c:pt idx="16">
                  <c:v>0.32927076142779343</c:v>
                </c:pt>
                <c:pt idx="17">
                  <c:v>0.36956605899527295</c:v>
                </c:pt>
                <c:pt idx="18">
                  <c:v>0.41193435640215403</c:v>
                </c:pt>
                <c:pt idx="19">
                  <c:v>0.45633805740009414</c:v>
                </c:pt>
                <c:pt idx="20">
                  <c:v>0.50274024759216696</c:v>
                </c:pt>
                <c:pt idx="21">
                  <c:v>0.55110468206671337</c:v>
                </c:pt>
                <c:pt idx="22">
                  <c:v>0.60139577325543758</c:v>
                </c:pt>
                <c:pt idx="23">
                  <c:v>0.65357857901173411</c:v>
                </c:pt>
                <c:pt idx="24">
                  <c:v>0.70761879090521784</c:v>
                </c:pt>
                <c:pt idx="25">
                  <c:v>0.76348272272854656</c:v>
                </c:pt>
                <c:pt idx="26">
                  <c:v>0.82113729921268508</c:v>
                </c:pt>
                <c:pt idx="27">
                  <c:v>0.88055004494683864</c:v>
                </c:pt>
                <c:pt idx="28">
                  <c:v>0.94168907349932596</c:v>
                </c:pt>
                <c:pt idx="29">
                  <c:v>1.0045230767357607</c:v>
                </c:pt>
                <c:pt idx="30">
                  <c:v>1.069021314330965</c:v>
                </c:pt>
                <c:pt idx="31">
                  <c:v>1.1351536034710934</c:v>
                </c:pt>
                <c:pt idx="32">
                  <c:v>1.2028903087425196</c:v>
                </c:pt>
                <c:pt idx="33">
                  <c:v>1.2722023322040945</c:v>
                </c:pt>
                <c:pt idx="34">
                  <c:v>1.3430611036394735</c:v>
                </c:pt>
                <c:pt idx="35">
                  <c:v>1.4154385709862076</c:v>
                </c:pt>
                <c:pt idx="36">
                  <c:v>1.4893071909384288</c:v>
                </c:pt>
                <c:pt idx="37">
                  <c:v>1.5646399197199576</c:v>
                </c:pt>
                <c:pt idx="38">
                  <c:v>1.6414102040247549</c:v>
                </c:pt>
                <c:pt idx="39">
                  <c:v>1.7195919721216857</c:v>
                </c:pt>
                <c:pt idx="40">
                  <c:v>1.7991596251205895</c:v>
                </c:pt>
                <c:pt idx="41">
                  <c:v>1.8800880283967762</c:v>
                </c:pt>
                <c:pt idx="42">
                  <c:v>1.9623525031710241</c:v>
                </c:pt>
                <c:pt idx="43">
                  <c:v>2.0459288182423006</c:v>
                </c:pt>
                <c:pt idx="44">
                  <c:v>2.130793181870418</c:v>
                </c:pt>
                <c:pt idx="45">
                  <c:v>2.2169222338058905</c:v>
                </c:pt>
                <c:pt idx="46">
                  <c:v>2.3042930374643653</c:v>
                </c:pt>
                <c:pt idx="47">
                  <c:v>2.3928830722429604</c:v>
                </c:pt>
                <c:pt idx="48">
                  <c:v>2.4826702259759568</c:v>
                </c:pt>
                <c:pt idx="49">
                  <c:v>2.5736327875273233</c:v>
                </c:pt>
                <c:pt idx="50">
                  <c:v>2.6657494395175743</c:v>
                </c:pt>
                <c:pt idx="51">
                  <c:v>2.7589992511825479</c:v>
                </c:pt>
                <c:pt idx="52">
                  <c:v>2.853361671361677</c:v>
                </c:pt>
                <c:pt idx="53">
                  <c:v>2.9488165216134572</c:v>
                </c:pt>
                <c:pt idx="54">
                  <c:v>3.0453439894557359</c:v>
                </c:pt>
                <c:pt idx="55">
                  <c:v>3.1429246217286346</c:v>
                </c:pt>
                <c:pt idx="56">
                  <c:v>3.2415393180778089</c:v>
                </c:pt>
                <c:pt idx="57">
                  <c:v>3.341169324555926</c:v>
                </c:pt>
                <c:pt idx="58">
                  <c:v>3.4417962273401619</c:v>
                </c:pt>
                <c:pt idx="59">
                  <c:v>3.5434019465636535</c:v>
                </c:pt>
                <c:pt idx="60">
                  <c:v>3.6459687302588275</c:v>
                </c:pt>
                <c:pt idx="61">
                  <c:v>3.7494791484105559</c:v>
                </c:pt>
                <c:pt idx="62">
                  <c:v>3.8539160871171916</c:v>
                </c:pt>
                <c:pt idx="63">
                  <c:v>3.9592627428574705</c:v>
                </c:pt>
                <c:pt idx="64">
                  <c:v>4.0655026168614121</c:v>
                </c:pt>
                <c:pt idx="65">
                  <c:v>4.1726195095832974</c:v>
                </c:pt>
                <c:pt idx="66">
                  <c:v>4.280597515274903</c:v>
                </c:pt>
                <c:pt idx="67">
                  <c:v>4.3894210166571259</c:v>
                </c:pt>
                <c:pt idx="68">
                  <c:v>4.4990746796882819</c:v>
                </c:pt>
                <c:pt idx="69">
                  <c:v>4.6095434484272495</c:v>
                </c:pt>
                <c:pt idx="70">
                  <c:v>4.720812539989808</c:v>
                </c:pt>
                <c:pt idx="71">
                  <c:v>4.8328674395964279</c:v>
                </c:pt>
                <c:pt idx="72">
                  <c:v>4.9456938957098853</c:v>
                </c:pt>
                <c:pt idx="73">
                  <c:v>5.0592779152610596</c:v>
                </c:pt>
                <c:pt idx="74">
                  <c:v>5.17360575896131</c:v>
                </c:pt>
                <c:pt idx="75">
                  <c:v>5.2886639366998809</c:v>
                </c:pt>
                <c:pt idx="76">
                  <c:v>5.4044392030247668</c:v>
                </c:pt>
                <c:pt idx="77">
                  <c:v>5.5209185527055435</c:v>
                </c:pt>
                <c:pt idx="78">
                  <c:v>5.6380892163766809</c:v>
                </c:pt>
                <c:pt idx="79">
                  <c:v>5.7559386562598416</c:v>
                </c:pt>
                <c:pt idx="80">
                  <c:v>5.8744545619638044</c:v>
                </c:pt>
                <c:pt idx="81">
                  <c:v>5.9936248463605146</c:v>
                </c:pt>
                <c:pt idx="82">
                  <c:v>6.1134376415359544</c:v>
                </c:pt>
                <c:pt idx="83">
                  <c:v>6.233881294814454</c:v>
                </c:pt>
                <c:pt idx="84">
                  <c:v>6.3549443648550792</c:v>
                </c:pt>
                <c:pt idx="85">
                  <c:v>6.4766156178188474</c:v>
                </c:pt>
                <c:pt idx="86">
                  <c:v>6.5988840236054207</c:v>
                </c:pt>
                <c:pt idx="87">
                  <c:v>6.7217387521580854</c:v>
                </c:pt>
                <c:pt idx="88">
                  <c:v>6.8451691698357324</c:v>
                </c:pt>
                <c:pt idx="89">
                  <c:v>6.9691648358506129</c:v>
                </c:pt>
                <c:pt idx="90">
                  <c:v>7.0937154987707469</c:v>
                </c:pt>
                <c:pt idx="91">
                  <c:v>7.2188110930857121</c:v>
                </c:pt>
                <c:pt idx="92">
                  <c:v>7.3444417358347529</c:v>
                </c:pt>
                <c:pt idx="93">
                  <c:v>7.4705977232960432</c:v>
                </c:pt>
                <c:pt idx="94">
                  <c:v>7.5972695277359552</c:v>
                </c:pt>
                <c:pt idx="95">
                  <c:v>7.7244477942173342</c:v>
                </c:pt>
                <c:pt idx="96">
                  <c:v>7.8521233374656125</c:v>
                </c:pt>
                <c:pt idx="97">
                  <c:v>7.9802871387918097</c:v>
                </c:pt>
                <c:pt idx="98">
                  <c:v>8.1089303430712842</c:v>
                </c:pt>
                <c:pt idx="99">
                  <c:v>8.2380442557773144</c:v>
                </c:pt>
                <c:pt idx="100">
                  <c:v>8.3676203400684823</c:v>
                </c:pt>
                <c:pt idx="101">
                  <c:v>8.4976502139288428</c:v>
                </c:pt>
                <c:pt idx="102">
                  <c:v>8.6281256473600152</c:v>
                </c:pt>
                <c:pt idx="103">
                  <c:v>8.7590385596241411</c:v>
                </c:pt>
                <c:pt idx="104">
                  <c:v>8.8903810165368817</c:v>
                </c:pt>
                <c:pt idx="105">
                  <c:v>9.0221452278095136</c:v>
                </c:pt>
                <c:pt idx="106">
                  <c:v>9.1543235444391922</c:v>
                </c:pt>
                <c:pt idx="107">
                  <c:v>9.2869084561465947</c:v>
                </c:pt>
                <c:pt idx="108">
                  <c:v>9.4198925888599874</c:v>
                </c:pt>
                <c:pt idx="109">
                  <c:v>9.5532687022449458</c:v>
                </c:pt>
                <c:pt idx="110">
                  <c:v>9.6870296872788941</c:v>
                </c:pt>
                <c:pt idx="111">
                  <c:v>9.821168563869584</c:v>
                </c:pt>
                <c:pt idx="112">
                  <c:v>9.9556784785168215</c:v>
                </c:pt>
                <c:pt idx="113">
                  <c:v>10.090552702016549</c:v>
                </c:pt>
                <c:pt idx="114">
                  <c:v>10.225784627206611</c:v>
                </c:pt>
                <c:pt idx="115">
                  <c:v>10.361367766753375</c:v>
                </c:pt>
                <c:pt idx="116">
                  <c:v>10.497295750978491</c:v>
                </c:pt>
                <c:pt idx="117">
                  <c:v>10.633562325725112</c:v>
                </c:pt>
                <c:pt idx="118">
                  <c:v>10.770161350262732</c:v>
                </c:pt>
                <c:pt idx="119">
                  <c:v>10.9070867952301</c:v>
                </c:pt>
                <c:pt idx="120">
                  <c:v>11.044332740615406</c:v>
                </c:pt>
                <c:pt idx="121">
                  <c:v>11.181893373773091</c:v>
                </c:pt>
                <c:pt idx="122">
                  <c:v>11.319762987476643</c:v>
                </c:pt>
                <c:pt idx="123">
                  <c:v>11.457935978006695</c:v>
                </c:pt>
                <c:pt idx="124">
                  <c:v>11.596406843273822</c:v>
                </c:pt>
                <c:pt idx="125">
                  <c:v>11.735170180975341</c:v>
                </c:pt>
                <c:pt idx="126">
                  <c:v>11.87422068678557</c:v>
                </c:pt>
                <c:pt idx="127">
                  <c:v>12.013553152578917</c:v>
                </c:pt>
                <c:pt idx="128">
                  <c:v>12.153162464685151</c:v>
                </c:pt>
                <c:pt idx="129">
                  <c:v>12.293043602176379</c:v>
                </c:pt>
                <c:pt idx="130">
                  <c:v>12.433191635185024</c:v>
                </c:pt>
                <c:pt idx="131">
                  <c:v>12.57360172325237</c:v>
                </c:pt>
                <c:pt idx="132">
                  <c:v>12.714269113707008</c:v>
                </c:pt>
                <c:pt idx="133">
                  <c:v>12.85518914007271</c:v>
                </c:pt>
                <c:pt idx="134">
                  <c:v>12.996357220505207</c:v>
                </c:pt>
                <c:pt idx="135">
                  <c:v>13.137768856257258</c:v>
                </c:pt>
                <c:pt idx="136">
                  <c:v>13.279419630171613</c:v>
                </c:pt>
                <c:pt idx="137">
                  <c:v>13.421305205201268</c:v>
                </c:pt>
                <c:pt idx="138">
                  <c:v>13.563421322956575</c:v>
                </c:pt>
                <c:pt idx="139">
                  <c:v>13.705763802278721</c:v>
                </c:pt>
                <c:pt idx="140">
                  <c:v>13.848328537839029</c:v>
                </c:pt>
                <c:pt idx="141">
                  <c:v>13.991111498763701</c:v>
                </c:pt>
                <c:pt idx="142">
                  <c:v>14.134108727283504</c:v>
                </c:pt>
                <c:pt idx="143">
                  <c:v>14.277316337407921</c:v>
                </c:pt>
                <c:pt idx="144">
                  <c:v>14.420730513623361</c:v>
                </c:pt>
                <c:pt idx="145">
                  <c:v>14.564347509614986</c:v>
                </c:pt>
                <c:pt idx="146">
                  <c:v>14.708163647011714</c:v>
                </c:pt>
                <c:pt idx="147">
                  <c:v>14.852175314153964</c:v>
                </c:pt>
                <c:pt idx="148">
                  <c:v>14.996378964883776</c:v>
                </c:pt>
                <c:pt idx="149">
                  <c:v>15.140771117356877</c:v>
                </c:pt>
                <c:pt idx="150">
                  <c:v>15.285348352876252</c:v>
                </c:pt>
                <c:pt idx="151">
                  <c:v>15.430107314746911</c:v>
                </c:pt>
                <c:pt idx="152">
                  <c:v>15.57504470715142</c:v>
                </c:pt>
                <c:pt idx="153">
                  <c:v>15.720157294045777</c:v>
                </c:pt>
                <c:pt idx="154">
                  <c:v>15.865441898075403</c:v>
                </c:pt>
                <c:pt idx="155">
                  <c:v>16.010895399510712</c:v>
                </c:pt>
                <c:pt idx="156">
                  <c:v>16.156514735202002</c:v>
                </c:pt>
                <c:pt idx="157">
                  <c:v>16.302296897553369</c:v>
                </c:pt>
                <c:pt idx="158">
                  <c:v>16.448238933515103</c:v>
                </c:pt>
                <c:pt idx="159">
                  <c:v>16.594337943594478</c:v>
                </c:pt>
                <c:pt idx="160">
                  <c:v>16.740591080884414</c:v>
                </c:pt>
                <c:pt idx="161">
                  <c:v>16.886995550109795</c:v>
                </c:pt>
                <c:pt idx="162">
                  <c:v>17.033548606691035</c:v>
                </c:pt>
                <c:pt idx="163">
                  <c:v>17.180247555824678</c:v>
                </c:pt>
                <c:pt idx="164">
                  <c:v>17.327089751580651</c:v>
                </c:pt>
                <c:pt idx="165">
                  <c:v>17.474072596015858</c:v>
                </c:pt>
                <c:pt idx="166">
                  <c:v>17.621193538303938</c:v>
                </c:pt>
                <c:pt idx="167">
                  <c:v>17.768450073880686</c:v>
                </c:pt>
                <c:pt idx="168">
                  <c:v>17.91583974360508</c:v>
                </c:pt>
                <c:pt idx="169">
                  <c:v>18.063360132935451</c:v>
                </c:pt>
                <c:pt idx="170">
                  <c:v>18.211008871120647</c:v>
                </c:pt>
                <c:pt idx="171">
                  <c:v>18.358783630405824</c:v>
                </c:pt>
                <c:pt idx="172">
                  <c:v>18.506682125252656</c:v>
                </c:pt>
                <c:pt idx="173">
                  <c:v>18.654702111573709</c:v>
                </c:pt>
                <c:pt idx="174">
                  <c:v>18.802841385980646</c:v>
                </c:pt>
                <c:pt idx="175">
                  <c:v>18.951097785046159</c:v>
                </c:pt>
                <c:pt idx="176">
                  <c:v>19.099469184579167</c:v>
                </c:pt>
                <c:pt idx="177">
                  <c:v>19.247953498913258</c:v>
                </c:pt>
                <c:pt idx="178">
                  <c:v>19.396548680207992</c:v>
                </c:pt>
                <c:pt idx="179">
                  <c:v>19.545252717762885</c:v>
                </c:pt>
                <c:pt idx="180">
                  <c:v>19.694063637343824</c:v>
                </c:pt>
                <c:pt idx="181">
                  <c:v>19.842979500521725</c:v>
                </c:pt>
                <c:pt idx="182">
                  <c:v>19.991998404023146</c:v>
                </c:pt>
                <c:pt idx="183">
                  <c:v>20.1411184790927</c:v>
                </c:pt>
                <c:pt idx="184">
                  <c:v>20.290337890867072</c:v>
                </c:pt>
                <c:pt idx="185">
                  <c:v>20.43965483776028</c:v>
                </c:pt>
                <c:pt idx="186">
                  <c:v>20.5890675508602</c:v>
                </c:pt>
                <c:pt idx="187">
                  <c:v>20.738574293335976</c:v>
                </c:pt>
                <c:pt idx="188">
                  <c:v>20.888173359856179</c:v>
                </c:pt>
                <c:pt idx="189">
                  <c:v>21.037863076017551</c:v>
                </c:pt>
                <c:pt idx="190">
                  <c:v>21.187641797784067</c:v>
                </c:pt>
                <c:pt idx="191">
                  <c:v>21.337507910936182</c:v>
                </c:pt>
                <c:pt idx="192">
                  <c:v>21.487459830530103</c:v>
                </c:pt>
                <c:pt idx="193">
                  <c:v>21.637496000366824</c:v>
                </c:pt>
                <c:pt idx="194">
                  <c:v>21.787614892470799</c:v>
                </c:pt>
                <c:pt idx="195">
                  <c:v>21.937815006578095</c:v>
                </c:pt>
                <c:pt idx="196">
                  <c:v>22.088094869633792</c:v>
                </c:pt>
                <c:pt idx="197">
                  <c:v>22.238453035298519</c:v>
                </c:pt>
                <c:pt idx="198">
                  <c:v>22.388888083463961</c:v>
                </c:pt>
                <c:pt idx="199">
                  <c:v>22.539398619777092</c:v>
                </c:pt>
                <c:pt idx="200">
                  <c:v>22.689983275173091</c:v>
                </c:pt>
                <c:pt idx="201">
                  <c:v>22.84064070541671</c:v>
                </c:pt>
                <c:pt idx="202">
                  <c:v>22.991369590651971</c:v>
                </c:pt>
                <c:pt idx="203">
                  <c:v>23.142168634960001</c:v>
                </c:pt>
                <c:pt idx="204">
                  <c:v>23.293036565924915</c:v>
                </c:pt>
                <c:pt idx="205">
                  <c:v>23.443972134207563</c:v>
                </c:pt>
                <c:pt idx="206">
                  <c:v>23.594974113127002</c:v>
                </c:pt>
                <c:pt idx="207">
                  <c:v>23.746041298249573</c:v>
                </c:pt>
                <c:pt idx="208">
                  <c:v>23.897172506985395</c:v>
                </c:pt>
                <c:pt idx="209">
                  <c:v>24.048366578192251</c:v>
                </c:pt>
                <c:pt idx="210">
                  <c:v>24.199622371786546</c:v>
                </c:pt>
                <c:pt idx="211">
                  <c:v>24.350938768361452</c:v>
                </c:pt>
                <c:pt idx="212">
                  <c:v>24.502314668811856</c:v>
                </c:pt>
                <c:pt idx="213">
                  <c:v>24.653748993966197</c:v>
                </c:pt>
                <c:pt idx="214">
                  <c:v>24.805240684224923</c:v>
                </c:pt>
                <c:pt idx="215">
                  <c:v>24.956788699205561</c:v>
                </c:pt>
                <c:pt idx="216">
                  <c:v>25.108392017394181</c:v>
                </c:pt>
                <c:pt idx="217">
                  <c:v>25.260049635803163</c:v>
                </c:pt>
                <c:pt idx="218">
                  <c:v>25.411760569635263</c:v>
                </c:pt>
                <c:pt idx="219">
                  <c:v>25.563523851953629</c:v>
                </c:pt>
                <c:pt idx="220">
                  <c:v>25.715338533357965</c:v>
                </c:pt>
                <c:pt idx="221">
                  <c:v>25.867203681666439</c:v>
                </c:pt>
                <c:pt idx="222">
                  <c:v>26.019118381603402</c:v>
                </c:pt>
                <c:pt idx="223">
                  <c:v>26.17108173449278</c:v>
                </c:pt>
                <c:pt idx="224">
                  <c:v>26.323092857957057</c:v>
                </c:pt>
                <c:pt idx="225">
                  <c:v>26.475150885621638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Лист6!$J$5</c:f>
              <c:strCache>
                <c:ptCount val="1"/>
                <c:pt idx="0">
                  <c:v>diff V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General</c:formatCode>
                <c:ptCount val="226"/>
                <c:pt idx="0">
                  <c:v>0</c:v>
                </c:pt>
                <c:pt idx="1">
                  <c:v>1.3107199999999999E-2</c:v>
                </c:pt>
                <c:pt idx="2">
                  <c:v>2.6214399999999999E-2</c:v>
                </c:pt>
                <c:pt idx="3">
                  <c:v>3.9321599999999998E-2</c:v>
                </c:pt>
                <c:pt idx="4">
                  <c:v>5.2428799999999998E-2</c:v>
                </c:pt>
                <c:pt idx="5">
                  <c:v>6.5535999999999997E-2</c:v>
                </c:pt>
                <c:pt idx="6">
                  <c:v>7.8643199999999996E-2</c:v>
                </c:pt>
                <c:pt idx="7">
                  <c:v>9.1750399999999996E-2</c:v>
                </c:pt>
                <c:pt idx="8">
                  <c:v>0.1048576</c:v>
                </c:pt>
                <c:pt idx="9">
                  <c:v>0.11796479999999999</c:v>
                </c:pt>
                <c:pt idx="10">
                  <c:v>0.13107199999999999</c:v>
                </c:pt>
                <c:pt idx="11">
                  <c:v>0.14417920000000001</c:v>
                </c:pt>
                <c:pt idx="12">
                  <c:v>0.15728639999999999</c:v>
                </c:pt>
                <c:pt idx="13">
                  <c:v>0.17039359999999998</c:v>
                </c:pt>
                <c:pt idx="14">
                  <c:v>0.18350079999999996</c:v>
                </c:pt>
                <c:pt idx="15">
                  <c:v>0.19660799999999995</c:v>
                </c:pt>
                <c:pt idx="16">
                  <c:v>0.20971519999999993</c:v>
                </c:pt>
                <c:pt idx="17">
                  <c:v>0.22282239999999992</c:v>
                </c:pt>
                <c:pt idx="18">
                  <c:v>0.23592959999999991</c:v>
                </c:pt>
                <c:pt idx="19">
                  <c:v>0.24903679999999989</c:v>
                </c:pt>
                <c:pt idx="20">
                  <c:v>0.26214399999999988</c:v>
                </c:pt>
                <c:pt idx="21">
                  <c:v>0.27525119999999986</c:v>
                </c:pt>
                <c:pt idx="22">
                  <c:v>0.28835839999999985</c:v>
                </c:pt>
                <c:pt idx="23">
                  <c:v>0.30146559999999983</c:v>
                </c:pt>
                <c:pt idx="24">
                  <c:v>0.31457279999999982</c:v>
                </c:pt>
                <c:pt idx="25">
                  <c:v>0.3276799999999998</c:v>
                </c:pt>
                <c:pt idx="26">
                  <c:v>0.34078719999999979</c:v>
                </c:pt>
                <c:pt idx="27">
                  <c:v>0.35389439999999978</c:v>
                </c:pt>
                <c:pt idx="28">
                  <c:v>0.36700159999999976</c:v>
                </c:pt>
                <c:pt idx="29">
                  <c:v>0.38010879999999975</c:v>
                </c:pt>
                <c:pt idx="30">
                  <c:v>0.39321599999999973</c:v>
                </c:pt>
                <c:pt idx="31">
                  <c:v>0.40632319999999972</c:v>
                </c:pt>
                <c:pt idx="32">
                  <c:v>0.4194303999999997</c:v>
                </c:pt>
                <c:pt idx="33">
                  <c:v>0.43253759999999969</c:v>
                </c:pt>
                <c:pt idx="34">
                  <c:v>0.44564479999999967</c:v>
                </c:pt>
                <c:pt idx="35">
                  <c:v>0.45875199999999966</c:v>
                </c:pt>
                <c:pt idx="36">
                  <c:v>0.47185919999999965</c:v>
                </c:pt>
                <c:pt idx="37">
                  <c:v>0.48496639999999963</c:v>
                </c:pt>
                <c:pt idx="38">
                  <c:v>0.49807359999999962</c:v>
                </c:pt>
                <c:pt idx="39">
                  <c:v>0.51118079999999966</c:v>
                </c:pt>
                <c:pt idx="40">
                  <c:v>0.52428799999999964</c:v>
                </c:pt>
                <c:pt idx="41">
                  <c:v>0.53739519999999963</c:v>
                </c:pt>
                <c:pt idx="42">
                  <c:v>0.55050239999999961</c:v>
                </c:pt>
                <c:pt idx="43">
                  <c:v>0.5636095999999996</c:v>
                </c:pt>
                <c:pt idx="44">
                  <c:v>0.57671679999999959</c:v>
                </c:pt>
                <c:pt idx="45">
                  <c:v>0.58982399999999957</c:v>
                </c:pt>
                <c:pt idx="46">
                  <c:v>0.60293119999999956</c:v>
                </c:pt>
                <c:pt idx="47">
                  <c:v>0.61603839999999954</c:v>
                </c:pt>
                <c:pt idx="48">
                  <c:v>0.62914559999999953</c:v>
                </c:pt>
                <c:pt idx="49">
                  <c:v>0.64225279999999951</c:v>
                </c:pt>
                <c:pt idx="50">
                  <c:v>0.6553599999999995</c:v>
                </c:pt>
                <c:pt idx="51">
                  <c:v>0.66846719999999948</c:v>
                </c:pt>
                <c:pt idx="52">
                  <c:v>0.68157439999999947</c:v>
                </c:pt>
                <c:pt idx="53">
                  <c:v>0.69468159999999946</c:v>
                </c:pt>
                <c:pt idx="54">
                  <c:v>0.70778879999999944</c:v>
                </c:pt>
                <c:pt idx="55">
                  <c:v>0.72089599999999943</c:v>
                </c:pt>
                <c:pt idx="56">
                  <c:v>0.73400319999999941</c:v>
                </c:pt>
                <c:pt idx="57">
                  <c:v>0.7471103999999994</c:v>
                </c:pt>
                <c:pt idx="58">
                  <c:v>0.76021759999999938</c:v>
                </c:pt>
                <c:pt idx="59">
                  <c:v>0.77332479999999937</c:v>
                </c:pt>
                <c:pt idx="60">
                  <c:v>0.78643199999999935</c:v>
                </c:pt>
                <c:pt idx="61">
                  <c:v>0.79953919999999934</c:v>
                </c:pt>
                <c:pt idx="62">
                  <c:v>0.81264639999999932</c:v>
                </c:pt>
                <c:pt idx="63">
                  <c:v>0.82575359999999931</c:v>
                </c:pt>
                <c:pt idx="64">
                  <c:v>0.8388607999999993</c:v>
                </c:pt>
                <c:pt idx="65">
                  <c:v>0.85196799999999928</c:v>
                </c:pt>
                <c:pt idx="66">
                  <c:v>0.86507519999999927</c:v>
                </c:pt>
                <c:pt idx="67">
                  <c:v>0.87818239999999925</c:v>
                </c:pt>
                <c:pt idx="68">
                  <c:v>0.89128959999999924</c:v>
                </c:pt>
                <c:pt idx="69">
                  <c:v>0.90439679999999922</c:v>
                </c:pt>
                <c:pt idx="70">
                  <c:v>0.91750399999999921</c:v>
                </c:pt>
                <c:pt idx="71">
                  <c:v>0.93061119999999919</c:v>
                </c:pt>
                <c:pt idx="72">
                  <c:v>0.94371839999999918</c:v>
                </c:pt>
                <c:pt idx="73">
                  <c:v>0.95682559999999917</c:v>
                </c:pt>
                <c:pt idx="74">
                  <c:v>0.96993279999999915</c:v>
                </c:pt>
                <c:pt idx="75">
                  <c:v>0.98303999999999914</c:v>
                </c:pt>
                <c:pt idx="76">
                  <c:v>0.99614719999999912</c:v>
                </c:pt>
                <c:pt idx="77">
                  <c:v>1.0092543999999992</c:v>
                </c:pt>
                <c:pt idx="78">
                  <c:v>1.0223615999999993</c:v>
                </c:pt>
                <c:pt idx="79">
                  <c:v>1.0354687999999994</c:v>
                </c:pt>
                <c:pt idx="80">
                  <c:v>1.0485759999999995</c:v>
                </c:pt>
                <c:pt idx="81">
                  <c:v>1.0616831999999996</c:v>
                </c:pt>
                <c:pt idx="82">
                  <c:v>1.0747903999999997</c:v>
                </c:pt>
                <c:pt idx="83">
                  <c:v>1.0878975999999998</c:v>
                </c:pt>
                <c:pt idx="84">
                  <c:v>1.1010047999999999</c:v>
                </c:pt>
                <c:pt idx="85">
                  <c:v>1.114112</c:v>
                </c:pt>
                <c:pt idx="86">
                  <c:v>1.1272192000000001</c:v>
                </c:pt>
                <c:pt idx="87">
                  <c:v>1.1403264000000002</c:v>
                </c:pt>
                <c:pt idx="88">
                  <c:v>1.1534336000000003</c:v>
                </c:pt>
                <c:pt idx="89">
                  <c:v>1.1665408000000004</c:v>
                </c:pt>
                <c:pt idx="90">
                  <c:v>1.1796480000000005</c:v>
                </c:pt>
                <c:pt idx="91">
                  <c:v>1.1927552000000006</c:v>
                </c:pt>
                <c:pt idx="92">
                  <c:v>1.2058624000000007</c:v>
                </c:pt>
                <c:pt idx="93">
                  <c:v>1.2189696000000008</c:v>
                </c:pt>
                <c:pt idx="94">
                  <c:v>1.2320768000000009</c:v>
                </c:pt>
                <c:pt idx="95">
                  <c:v>1.245184000000001</c:v>
                </c:pt>
                <c:pt idx="96">
                  <c:v>1.2582912000000011</c:v>
                </c:pt>
                <c:pt idx="97">
                  <c:v>1.2713984000000011</c:v>
                </c:pt>
                <c:pt idx="98">
                  <c:v>1.2845056000000012</c:v>
                </c:pt>
                <c:pt idx="99">
                  <c:v>1.2976128000000013</c:v>
                </c:pt>
                <c:pt idx="100">
                  <c:v>1.3107200000000014</c:v>
                </c:pt>
                <c:pt idx="101">
                  <c:v>1.3238272000000015</c:v>
                </c:pt>
                <c:pt idx="102">
                  <c:v>1.3369344000000016</c:v>
                </c:pt>
                <c:pt idx="103">
                  <c:v>1.3500416000000017</c:v>
                </c:pt>
                <c:pt idx="104">
                  <c:v>1.3631488000000018</c:v>
                </c:pt>
                <c:pt idx="105">
                  <c:v>1.3762560000000019</c:v>
                </c:pt>
                <c:pt idx="106">
                  <c:v>1.389363200000002</c:v>
                </c:pt>
                <c:pt idx="107">
                  <c:v>1.4024704000000021</c:v>
                </c:pt>
                <c:pt idx="108">
                  <c:v>1.4155776000000022</c:v>
                </c:pt>
                <c:pt idx="109">
                  <c:v>1.4286848000000023</c:v>
                </c:pt>
                <c:pt idx="110">
                  <c:v>1.4417920000000024</c:v>
                </c:pt>
                <c:pt idx="111">
                  <c:v>1.4548992000000025</c:v>
                </c:pt>
                <c:pt idx="112">
                  <c:v>1.4680064000000026</c:v>
                </c:pt>
                <c:pt idx="113">
                  <c:v>1.4811136000000027</c:v>
                </c:pt>
                <c:pt idx="114">
                  <c:v>1.4942208000000028</c:v>
                </c:pt>
                <c:pt idx="115">
                  <c:v>1.5073280000000029</c:v>
                </c:pt>
                <c:pt idx="116">
                  <c:v>1.520435200000003</c:v>
                </c:pt>
                <c:pt idx="117">
                  <c:v>1.5335424000000031</c:v>
                </c:pt>
                <c:pt idx="118">
                  <c:v>1.5466496000000032</c:v>
                </c:pt>
                <c:pt idx="119">
                  <c:v>1.5597568000000033</c:v>
                </c:pt>
                <c:pt idx="120">
                  <c:v>1.5728640000000034</c:v>
                </c:pt>
                <c:pt idx="121">
                  <c:v>1.5859712000000035</c:v>
                </c:pt>
                <c:pt idx="122">
                  <c:v>1.5990784000000036</c:v>
                </c:pt>
                <c:pt idx="123">
                  <c:v>1.6121856000000037</c:v>
                </c:pt>
                <c:pt idx="124">
                  <c:v>1.6252928000000038</c:v>
                </c:pt>
                <c:pt idx="125">
                  <c:v>1.6384000000000039</c:v>
                </c:pt>
                <c:pt idx="126">
                  <c:v>1.6515072000000039</c:v>
                </c:pt>
                <c:pt idx="127">
                  <c:v>1.664614400000004</c:v>
                </c:pt>
                <c:pt idx="128">
                  <c:v>1.6777216000000041</c:v>
                </c:pt>
                <c:pt idx="129">
                  <c:v>1.6908288000000042</c:v>
                </c:pt>
                <c:pt idx="130">
                  <c:v>1.7039360000000043</c:v>
                </c:pt>
                <c:pt idx="131">
                  <c:v>1.7170432000000044</c:v>
                </c:pt>
                <c:pt idx="132">
                  <c:v>1.7301504000000045</c:v>
                </c:pt>
                <c:pt idx="133">
                  <c:v>1.7432576000000046</c:v>
                </c:pt>
                <c:pt idx="134">
                  <c:v>1.7563648000000047</c:v>
                </c:pt>
                <c:pt idx="135">
                  <c:v>1.7694720000000048</c:v>
                </c:pt>
                <c:pt idx="136">
                  <c:v>1.7825792000000049</c:v>
                </c:pt>
                <c:pt idx="137">
                  <c:v>1.795686400000005</c:v>
                </c:pt>
                <c:pt idx="138">
                  <c:v>1.8087936000000051</c:v>
                </c:pt>
                <c:pt idx="139">
                  <c:v>1.8219008000000052</c:v>
                </c:pt>
                <c:pt idx="140">
                  <c:v>1.8350080000000053</c:v>
                </c:pt>
                <c:pt idx="141">
                  <c:v>1.8481152000000054</c:v>
                </c:pt>
                <c:pt idx="142">
                  <c:v>1.8612224000000055</c:v>
                </c:pt>
                <c:pt idx="143">
                  <c:v>1.8743296000000056</c:v>
                </c:pt>
                <c:pt idx="144">
                  <c:v>1.8874368000000057</c:v>
                </c:pt>
                <c:pt idx="145">
                  <c:v>1.9005440000000058</c:v>
                </c:pt>
                <c:pt idx="146">
                  <c:v>1.9136512000000059</c:v>
                </c:pt>
                <c:pt idx="147">
                  <c:v>1.926758400000006</c:v>
                </c:pt>
                <c:pt idx="148">
                  <c:v>1.9398656000000061</c:v>
                </c:pt>
                <c:pt idx="149">
                  <c:v>1.9529728000000062</c:v>
                </c:pt>
                <c:pt idx="150">
                  <c:v>1.9660800000000063</c:v>
                </c:pt>
                <c:pt idx="151">
                  <c:v>1.9791872000000064</c:v>
                </c:pt>
                <c:pt idx="152">
                  <c:v>1.9922944000000065</c:v>
                </c:pt>
                <c:pt idx="153">
                  <c:v>2.0054016000000066</c:v>
                </c:pt>
                <c:pt idx="154">
                  <c:v>2.0185088000000064</c:v>
                </c:pt>
                <c:pt idx="155">
                  <c:v>2.0316160000000063</c:v>
                </c:pt>
                <c:pt idx="156">
                  <c:v>2.0447232000000062</c:v>
                </c:pt>
                <c:pt idx="157">
                  <c:v>2.0578304000000061</c:v>
                </c:pt>
                <c:pt idx="158">
                  <c:v>2.0709376000000059</c:v>
                </c:pt>
                <c:pt idx="159">
                  <c:v>2.0840448000000058</c:v>
                </c:pt>
                <c:pt idx="160">
                  <c:v>2.0971520000000057</c:v>
                </c:pt>
                <c:pt idx="161">
                  <c:v>2.1102592000000056</c:v>
                </c:pt>
                <c:pt idx="162">
                  <c:v>2.1233664000000054</c:v>
                </c:pt>
                <c:pt idx="163">
                  <c:v>2.1364736000000053</c:v>
                </c:pt>
                <c:pt idx="164">
                  <c:v>2.1495808000000052</c:v>
                </c:pt>
                <c:pt idx="165">
                  <c:v>2.1626880000000051</c:v>
                </c:pt>
                <c:pt idx="166">
                  <c:v>2.1757952000000049</c:v>
                </c:pt>
                <c:pt idx="167">
                  <c:v>2.1889024000000048</c:v>
                </c:pt>
                <c:pt idx="168">
                  <c:v>2.2020096000000047</c:v>
                </c:pt>
                <c:pt idx="169">
                  <c:v>2.2151168000000045</c:v>
                </c:pt>
                <c:pt idx="170">
                  <c:v>2.2282240000000044</c:v>
                </c:pt>
                <c:pt idx="171">
                  <c:v>2.2413312000000043</c:v>
                </c:pt>
                <c:pt idx="172">
                  <c:v>2.2544384000000042</c:v>
                </c:pt>
                <c:pt idx="173">
                  <c:v>2.267545600000004</c:v>
                </c:pt>
                <c:pt idx="174">
                  <c:v>2.2806528000000039</c:v>
                </c:pt>
                <c:pt idx="175">
                  <c:v>2.2937600000000038</c:v>
                </c:pt>
                <c:pt idx="176">
                  <c:v>2.3068672000000037</c:v>
                </c:pt>
                <c:pt idx="177">
                  <c:v>2.3199744000000035</c:v>
                </c:pt>
                <c:pt idx="178">
                  <c:v>2.3330816000000034</c:v>
                </c:pt>
                <c:pt idx="179">
                  <c:v>2.3461888000000033</c:v>
                </c:pt>
                <c:pt idx="180">
                  <c:v>2.3592960000000032</c:v>
                </c:pt>
                <c:pt idx="181">
                  <c:v>2.372403200000003</c:v>
                </c:pt>
                <c:pt idx="182">
                  <c:v>2.3855104000000029</c:v>
                </c:pt>
                <c:pt idx="183">
                  <c:v>2.3986176000000028</c:v>
                </c:pt>
                <c:pt idx="184">
                  <c:v>2.4117248000000027</c:v>
                </c:pt>
                <c:pt idx="185">
                  <c:v>2.4248320000000025</c:v>
                </c:pt>
                <c:pt idx="186">
                  <c:v>2.4379392000000024</c:v>
                </c:pt>
                <c:pt idx="187">
                  <c:v>2.4510464000000023</c:v>
                </c:pt>
                <c:pt idx="188">
                  <c:v>2.4641536000000022</c:v>
                </c:pt>
                <c:pt idx="189">
                  <c:v>2.477260800000002</c:v>
                </c:pt>
                <c:pt idx="190">
                  <c:v>2.4903680000000019</c:v>
                </c:pt>
                <c:pt idx="191">
                  <c:v>2.5034752000000018</c:v>
                </c:pt>
                <c:pt idx="192">
                  <c:v>2.5165824000000017</c:v>
                </c:pt>
                <c:pt idx="193">
                  <c:v>2.5296896000000015</c:v>
                </c:pt>
                <c:pt idx="194">
                  <c:v>2.5427968000000014</c:v>
                </c:pt>
                <c:pt idx="195">
                  <c:v>2.5559040000000013</c:v>
                </c:pt>
                <c:pt idx="196">
                  <c:v>2.5690112000000012</c:v>
                </c:pt>
                <c:pt idx="197">
                  <c:v>2.582118400000001</c:v>
                </c:pt>
                <c:pt idx="198">
                  <c:v>2.5952256000000009</c:v>
                </c:pt>
                <c:pt idx="199">
                  <c:v>2.6083328000000008</c:v>
                </c:pt>
                <c:pt idx="200">
                  <c:v>2.6214400000000007</c:v>
                </c:pt>
                <c:pt idx="201">
                  <c:v>2.6345472000000005</c:v>
                </c:pt>
                <c:pt idx="202">
                  <c:v>2.6476544000000004</c:v>
                </c:pt>
                <c:pt idx="203">
                  <c:v>2.6607616000000003</c:v>
                </c:pt>
                <c:pt idx="204">
                  <c:v>2.6738688000000002</c:v>
                </c:pt>
                <c:pt idx="205">
                  <c:v>2.686976</c:v>
                </c:pt>
                <c:pt idx="206">
                  <c:v>2.7000831999999999</c:v>
                </c:pt>
                <c:pt idx="207">
                  <c:v>2.7131903999999998</c:v>
                </c:pt>
                <c:pt idx="208">
                  <c:v>2.7262975999999997</c:v>
                </c:pt>
                <c:pt idx="209">
                  <c:v>2.7394047999999995</c:v>
                </c:pt>
                <c:pt idx="210">
                  <c:v>2.7525119999999994</c:v>
                </c:pt>
                <c:pt idx="211">
                  <c:v>2.7656191999999993</c:v>
                </c:pt>
                <c:pt idx="212">
                  <c:v>2.7787263999999992</c:v>
                </c:pt>
                <c:pt idx="213">
                  <c:v>2.791833599999999</c:v>
                </c:pt>
                <c:pt idx="214">
                  <c:v>2.8049407999999989</c:v>
                </c:pt>
                <c:pt idx="215">
                  <c:v>2.8180479999999988</c:v>
                </c:pt>
                <c:pt idx="216">
                  <c:v>2.8311551999999987</c:v>
                </c:pt>
                <c:pt idx="217">
                  <c:v>2.8442623999999985</c:v>
                </c:pt>
                <c:pt idx="218">
                  <c:v>2.8573695999999984</c:v>
                </c:pt>
                <c:pt idx="219">
                  <c:v>2.8704767999999983</c:v>
                </c:pt>
                <c:pt idx="220">
                  <c:v>2.8835839999999981</c:v>
                </c:pt>
                <c:pt idx="221">
                  <c:v>2.896691199999998</c:v>
                </c:pt>
                <c:pt idx="222">
                  <c:v>2.9097983999999979</c:v>
                </c:pt>
                <c:pt idx="223">
                  <c:v>2.9229055999999978</c:v>
                </c:pt>
                <c:pt idx="224">
                  <c:v>2.9360127999999976</c:v>
                </c:pt>
                <c:pt idx="225">
                  <c:v>2.9491199999999975</c:v>
                </c:pt>
              </c:numCache>
            </c:numRef>
          </c:xVal>
          <c:yVal>
            <c:numRef>
              <c:f>Лист6!$J$6:$J$231</c:f>
              <c:numCache>
                <c:formatCode>General</c:formatCode>
                <c:ptCount val="226"/>
                <c:pt idx="0">
                  <c:v>0</c:v>
                </c:pt>
                <c:pt idx="1">
                  <c:v>0.21391308896004624</c:v>
                </c:pt>
                <c:pt idx="2">
                  <c:v>0.42394661678173406</c:v>
                </c:pt>
                <c:pt idx="3">
                  <c:v>0.63017094379083183</c:v>
                </c:pt>
                <c:pt idx="4">
                  <c:v>0.83265515424727532</c:v>
                </c:pt>
                <c:pt idx="5">
                  <c:v>1.0314670794880829</c:v>
                </c:pt>
                <c:pt idx="6">
                  <c:v>1.2266733206505744</c:v>
                </c:pt>
                <c:pt idx="7">
                  <c:v>1.4183392709834521</c:v>
                </c:pt>
                <c:pt idx="8">
                  <c:v>1.6065291377532649</c:v>
                </c:pt>
                <c:pt idx="9">
                  <c:v>1.7913059637535635</c:v>
                </c:pt>
                <c:pt idx="10">
                  <c:v>1.9727316484239612</c:v>
                </c:pt>
                <c:pt idx="11">
                  <c:v>2.1508669685861879</c:v>
                </c:pt>
                <c:pt idx="12">
                  <c:v>2.3257715988040495</c:v>
                </c:pt>
                <c:pt idx="13">
                  <c:v>2.4975041313741642</c:v>
                </c:pt>
                <c:pt idx="14">
                  <c:v>2.666122095954119</c:v>
                </c:pt>
                <c:pt idx="15">
                  <c:v>2.8316819788346592</c:v>
                </c:pt>
                <c:pt idx="16">
                  <c:v>2.9942392418623545</c:v>
                </c:pt>
                <c:pt idx="17">
                  <c:v>3.1538483410190725</c:v>
                </c:pt>
                <c:pt idx="18">
                  <c:v>3.3105627446645105</c:v>
                </c:pt>
                <c:pt idx="19">
                  <c:v>3.4644349514478474</c:v>
                </c:pt>
                <c:pt idx="20">
                  <c:v>3.615516507894581</c:v>
                </c:pt>
                <c:pt idx="21">
                  <c:v>3.763858025674379</c:v>
                </c:pt>
                <c:pt idx="22">
                  <c:v>3.9095091985557824</c:v>
                </c:pt>
                <c:pt idx="23">
                  <c:v>4.0525188190533896</c:v>
                </c:pt>
                <c:pt idx="24">
                  <c:v>4.1929347947731497</c:v>
                </c:pt>
                <c:pt idx="25">
                  <c:v>4.3308041644611999</c:v>
                </c:pt>
                <c:pt idx="26">
                  <c:v>4.4661731137616414</c:v>
                </c:pt>
                <c:pt idx="27">
                  <c:v>4.5990869906885319</c:v>
                </c:pt>
                <c:pt idx="28">
                  <c:v>4.729590320817274</c:v>
                </c:pt>
                <c:pt idx="29">
                  <c:v>4.8577268222004939</c:v>
                </c:pt>
                <c:pt idx="30">
                  <c:v>4.9835394200133978</c:v>
                </c:pt>
                <c:pt idx="31">
                  <c:v>5.1070702609335177</c:v>
                </c:pt>
                <c:pt idx="32">
                  <c:v>5.2283607272596724</c:v>
                </c:pt>
                <c:pt idx="33">
                  <c:v>5.3474514507748543</c:v>
                </c:pt>
                <c:pt idx="34">
                  <c:v>5.4643823263577058</c:v>
                </c:pt>
                <c:pt idx="35">
                  <c:v>5.5791925253471293</c:v>
                </c:pt>
                <c:pt idx="36">
                  <c:v>5.6919205086645128</c:v>
                </c:pt>
                <c:pt idx="37">
                  <c:v>5.8026040396979788</c:v>
                </c:pt>
                <c:pt idx="38">
                  <c:v>5.9112801969529585</c:v>
                </c:pt>
                <c:pt idx="39">
                  <c:v>6.0179853864733177</c:v>
                </c:pt>
                <c:pt idx="40">
                  <c:v>6.1227553540372419</c:v>
                </c:pt>
                <c:pt idx="41">
                  <c:v>6.2256251971319037</c:v>
                </c:pt>
                <c:pt idx="42">
                  <c:v>6.3266293767109776</c:v>
                </c:pt>
                <c:pt idx="43">
                  <c:v>6.42580172873891</c:v>
                </c:pt>
                <c:pt idx="44">
                  <c:v>6.5231754755258162</c:v>
                </c:pt>
                <c:pt idx="45">
                  <c:v>6.6187832368568182</c:v>
                </c:pt>
                <c:pt idx="46">
                  <c:v>6.7126570409195265</c:v>
                </c:pt>
                <c:pt idx="47">
                  <c:v>6.8048283350333465</c:v>
                </c:pt>
                <c:pt idx="48">
                  <c:v>6.8953279961841973</c:v>
                </c:pt>
                <c:pt idx="49">
                  <c:v>6.9841863413681624</c:v>
                </c:pt>
                <c:pt idx="50">
                  <c:v>7.0714331377475617</c:v>
                </c:pt>
                <c:pt idx="51">
                  <c:v>7.1570976126228132</c:v>
                </c:pt>
                <c:pt idx="52">
                  <c:v>7.2412084632234599</c:v>
                </c:pt>
                <c:pt idx="53">
                  <c:v>7.3237938663216129</c:v>
                </c:pt>
                <c:pt idx="54">
                  <c:v>7.4048814876710516</c:v>
                </c:pt>
                <c:pt idx="55">
                  <c:v>7.4844984912751302</c:v>
                </c:pt>
                <c:pt idx="56">
                  <c:v>7.5626715484866027</c:v>
                </c:pt>
                <c:pt idx="57">
                  <c:v>7.6394268469424107</c:v>
                </c:pt>
                <c:pt idx="58">
                  <c:v>7.714790099336426</c:v>
                </c:pt>
                <c:pt idx="59">
                  <c:v>7.7887865520330983</c:v>
                </c:pt>
                <c:pt idx="60">
                  <c:v>7.8614409935248739</c:v>
                </c:pt>
                <c:pt idx="61">
                  <c:v>7.9327777627362339</c:v>
                </c:pt>
                <c:pt idx="62">
                  <c:v>8.0028207571771297</c:v>
                </c:pt>
                <c:pt idx="63">
                  <c:v>8.0715934409485435</c:v>
                </c:pt>
                <c:pt idx="64">
                  <c:v>8.1391188526028699</c:v>
                </c:pt>
                <c:pt idx="65">
                  <c:v>8.2054196128617178</c:v>
                </c:pt>
                <c:pt idx="66">
                  <c:v>8.2705179321937639</c:v>
                </c:pt>
                <c:pt idx="67">
                  <c:v>8.3344356182551635</c:v>
                </c:pt>
                <c:pt idx="68">
                  <c:v>8.397194083195016</c:v>
                </c:pt>
                <c:pt idx="69">
                  <c:v>8.4588143508283462</c:v>
                </c:pt>
                <c:pt idx="70">
                  <c:v>8.5193170636789972</c:v>
                </c:pt>
                <c:pt idx="71">
                  <c:v>8.5787224898947692</c:v>
                </c:pt>
                <c:pt idx="72">
                  <c:v>8.637050530037186</c:v>
                </c:pt>
                <c:pt idx="73">
                  <c:v>8.6943207237480742</c:v>
                </c:pt>
                <c:pt idx="74">
                  <c:v>8.7505522562952756</c:v>
                </c:pt>
                <c:pt idx="75">
                  <c:v>8.8057639649996222</c:v>
                </c:pt>
                <c:pt idx="76">
                  <c:v>8.8599743455453517</c:v>
                </c:pt>
                <c:pt idx="77">
                  <c:v>8.9132015581760982</c:v>
                </c:pt>
                <c:pt idx="78">
                  <c:v>8.965463433778476</c:v>
                </c:pt>
                <c:pt idx="79">
                  <c:v>9.0167774798553673</c:v>
                </c:pt>
                <c:pt idx="80">
                  <c:v>9.0671608863908428</c:v>
                </c:pt>
                <c:pt idx="81">
                  <c:v>9.1166305316087506</c:v>
                </c:pt>
                <c:pt idx="82">
                  <c:v>9.1652029876268362</c:v>
                </c:pt>
                <c:pt idx="83">
                  <c:v>9.2128945260083288</c:v>
                </c:pt>
                <c:pt idx="84">
                  <c:v>9.2597211232128576</c:v>
                </c:pt>
                <c:pt idx="85">
                  <c:v>9.3056984659484812</c:v>
                </c:pt>
                <c:pt idx="86">
                  <c:v>9.3508419564266791</c:v>
                </c:pt>
                <c:pt idx="87">
                  <c:v>9.3951667175220219</c:v>
                </c:pt>
                <c:pt idx="88">
                  <c:v>9.4386875978382641</c:v>
                </c:pt>
                <c:pt idx="89">
                  <c:v>9.4814191766825733</c:v>
                </c:pt>
                <c:pt idx="90">
                  <c:v>9.5233757689495242</c:v>
                </c:pt>
                <c:pt idx="91">
                  <c:v>9.5645714299165334</c:v>
                </c:pt>
                <c:pt idx="92">
                  <c:v>9.6050199599523154</c:v>
                </c:pt>
                <c:pt idx="93">
                  <c:v>9.6447349091399417</c:v>
                </c:pt>
                <c:pt idx="94">
                  <c:v>9.6837295818160669</c:v>
                </c:pt>
                <c:pt idx="95">
                  <c:v>9.7220170410278239</c:v>
                </c:pt>
                <c:pt idx="96">
                  <c:v>9.7596101129088826</c:v>
                </c:pt>
                <c:pt idx="97">
                  <c:v>9.7965213909761513</c:v>
                </c:pt>
                <c:pt idx="98">
                  <c:v>9.832763240348557</c:v>
                </c:pt>
                <c:pt idx="99">
                  <c:v>9.8683478018892963</c:v>
                </c:pt>
                <c:pt idx="100">
                  <c:v>9.9032869962729784</c:v>
                </c:pt>
                <c:pt idx="101">
                  <c:v>9.9375925279790032</c:v>
                </c:pt>
                <c:pt idx="102">
                  <c:v>9.9712758892125049</c:v>
                </c:pt>
                <c:pt idx="103">
                  <c:v>10.00434836375419</c:v>
                </c:pt>
                <c:pt idx="104">
                  <c:v>10.036821030740361</c:v>
                </c:pt>
                <c:pt idx="105">
                  <c:v>10.068704768374378</c:v>
                </c:pt>
                <c:pt idx="106">
                  <c:v>10.100010257570808</c:v>
                </c:pt>
                <c:pt idx="107">
                  <c:v>10.130747985533487</c:v>
                </c:pt>
                <c:pt idx="108">
                  <c:v>10.160928249268682</c:v>
                </c:pt>
                <c:pt idx="109">
                  <c:v>10.190561159034553</c:v>
                </c:pt>
                <c:pt idx="110">
                  <c:v>10.219656641728042</c:v>
                </c:pt>
                <c:pt idx="111">
                  <c:v>10.248224444210337</c:v>
                </c:pt>
                <c:pt idx="112">
                  <c:v>10.276274136572033</c:v>
                </c:pt>
                <c:pt idx="113">
                  <c:v>10.30381511533907</c:v>
                </c:pt>
                <c:pt idx="114">
                  <c:v>10.330856606620529</c:v>
                </c:pt>
                <c:pt idx="115">
                  <c:v>10.357407669199336</c:v>
                </c:pt>
                <c:pt idx="116">
                  <c:v>10.383477197566918</c:v>
                </c:pt>
                <c:pt idx="117">
                  <c:v>10.40907392490282</c:v>
                </c:pt>
                <c:pt idx="118">
                  <c:v>10.43420642600028</c:v>
                </c:pt>
                <c:pt idx="119">
                  <c:v>10.458883120138747</c:v>
                </c:pt>
                <c:pt idx="120">
                  <c:v>10.483112273904309</c:v>
                </c:pt>
                <c:pt idx="121">
                  <c:v>10.506902003958954</c:v>
                </c:pt>
                <c:pt idx="122">
                  <c:v>10.530260279759627</c:v>
                </c:pt>
                <c:pt idx="123">
                  <c:v>10.553194926227958</c:v>
                </c:pt>
                <c:pt idx="124">
                  <c:v>10.575713626371577</c:v>
                </c:pt>
                <c:pt idx="125">
                  <c:v>10.597823923857892</c:v>
                </c:pt>
                <c:pt idx="126">
                  <c:v>10.619533225541179</c:v>
                </c:pt>
                <c:pt idx="127">
                  <c:v>10.640848803943854</c:v>
                </c:pt>
                <c:pt idx="128">
                  <c:v>10.661777799692729</c:v>
                </c:pt>
                <c:pt idx="129">
                  <c:v>10.682327223911095</c:v>
                </c:pt>
                <c:pt idx="130">
                  <c:v>10.702503960567419</c:v>
                </c:pt>
                <c:pt idx="131">
                  <c:v>10.722314768781445</c:v>
                </c:pt>
                <c:pt idx="132">
                  <c:v>10.74176628508846</c:v>
                </c:pt>
                <c:pt idx="133">
                  <c:v>10.760865025662518</c:v>
                </c:pt>
                <c:pt idx="134">
                  <c:v>10.779617388499325</c:v>
                </c:pt>
                <c:pt idx="135">
                  <c:v>10.798029655559533</c:v>
                </c:pt>
                <c:pt idx="136">
                  <c:v>10.816107994873185</c:v>
                </c:pt>
                <c:pt idx="137">
                  <c:v>10.833858462605958</c:v>
                </c:pt>
                <c:pt idx="138">
                  <c:v>10.851287005087976</c:v>
                </c:pt>
                <c:pt idx="139">
                  <c:v>10.868399460805783</c:v>
                </c:pt>
                <c:pt idx="140">
                  <c:v>10.885201562358224</c:v>
                </c:pt>
                <c:pt idx="141">
                  <c:v>10.901698938376843</c:v>
                </c:pt>
                <c:pt idx="142">
                  <c:v>10.917897115411431</c:v>
                </c:pt>
                <c:pt idx="143">
                  <c:v>10.933801519781428</c:v>
                </c:pt>
                <c:pt idx="144">
                  <c:v>10.949417479393682</c:v>
                </c:pt>
                <c:pt idx="145">
                  <c:v>10.9647502255273</c:v>
                </c:pt>
                <c:pt idx="146">
                  <c:v>10.979804894586097</c:v>
                </c:pt>
                <c:pt idx="147">
                  <c:v>10.994586529819262</c:v>
                </c:pt>
                <c:pt idx="148">
                  <c:v>11.009100083010834</c:v>
                </c:pt>
                <c:pt idx="149">
                  <c:v>11.023350416138522</c:v>
                </c:pt>
                <c:pt idx="150">
                  <c:v>11.03734230300245</c:v>
                </c:pt>
                <c:pt idx="151">
                  <c:v>11.051080430824362</c:v>
                </c:pt>
                <c:pt idx="152">
                  <c:v>11.064569401817812</c:v>
                </c:pt>
                <c:pt idx="153">
                  <c:v>11.077813734729894</c:v>
                </c:pt>
                <c:pt idx="154">
                  <c:v>11.090817866354998</c:v>
                </c:pt>
                <c:pt idx="155">
                  <c:v>11.103586153021125</c:v>
                </c:pt>
                <c:pt idx="156">
                  <c:v>11.116122872049225</c:v>
                </c:pt>
                <c:pt idx="157">
                  <c:v>11.12843222318609</c:v>
                </c:pt>
                <c:pt idx="158">
                  <c:v>11.140518330011254</c:v>
                </c:pt>
                <c:pt idx="159">
                  <c:v>11.152385241318367</c:v>
                </c:pt>
                <c:pt idx="160">
                  <c:v>11.16403693247152</c:v>
                </c:pt>
                <c:pt idx="161">
                  <c:v>11.17547730673699</c:v>
                </c:pt>
                <c:pt idx="162">
                  <c:v>11.186710196590802</c:v>
                </c:pt>
                <c:pt idx="163">
                  <c:v>11.197739365002603</c:v>
                </c:pt>
                <c:pt idx="164">
                  <c:v>11.20856850669623</c:v>
                </c:pt>
                <c:pt idx="165">
                  <c:v>11.219201249387435</c:v>
                </c:pt>
                <c:pt idx="166">
                  <c:v>11.229641154999156</c:v>
                </c:pt>
                <c:pt idx="167">
                  <c:v>11.239891720854734</c:v>
                </c:pt>
                <c:pt idx="168">
                  <c:v>11.249956380849511</c:v>
                </c:pt>
                <c:pt idx="169">
                  <c:v>11.25983850660117</c:v>
                </c:pt>
                <c:pt idx="170">
                  <c:v>11.269541408579208</c:v>
                </c:pt>
                <c:pt idx="171">
                  <c:v>11.279068337213928</c:v>
                </c:pt>
                <c:pt idx="172">
                  <c:v>11.288422483985329</c:v>
                </c:pt>
                <c:pt idx="173">
                  <c:v>11.297606982492225</c:v>
                </c:pt>
                <c:pt idx="174">
                  <c:v>11.306624909501997</c:v>
                </c:pt>
                <c:pt idx="175">
                  <c:v>11.315479285981288</c:v>
                </c:pt>
                <c:pt idx="176">
                  <c:v>11.324173078108029</c:v>
                </c:pt>
                <c:pt idx="177">
                  <c:v>11.332709198265071</c:v>
                </c:pt>
                <c:pt idx="178">
                  <c:v>11.341090506015849</c:v>
                </c:pt>
                <c:pt idx="179">
                  <c:v>11.349319809062303</c:v>
                </c:pt>
                <c:pt idx="180">
                  <c:v>11.357399864185451</c:v>
                </c:pt>
                <c:pt idx="181">
                  <c:v>11.365333378168907</c:v>
                </c:pt>
                <c:pt idx="182">
                  <c:v>11.37312300870563</c:v>
                </c:pt>
                <c:pt idx="183">
                  <c:v>11.380771365288247</c:v>
                </c:pt>
                <c:pt idx="184">
                  <c:v>11.388281010083219</c:v>
                </c:pt>
                <c:pt idx="185">
                  <c:v>11.395654458789156</c:v>
                </c:pt>
                <c:pt idx="186">
                  <c:v>11.402894181479569</c:v>
                </c:pt>
                <c:pt idx="187">
                  <c:v>11.410002603430328</c:v>
                </c:pt>
                <c:pt idx="188">
                  <c:v>11.416982105932121</c:v>
                </c:pt>
                <c:pt idx="189">
                  <c:v>11.423835027088179</c:v>
                </c:pt>
                <c:pt idx="190">
                  <c:v>11.430563662597526</c:v>
                </c:pt>
                <c:pt idx="191">
                  <c:v>11.437170266524031</c:v>
                </c:pt>
                <c:pt idx="192">
                  <c:v>11.443657052051512</c:v>
                </c:pt>
                <c:pt idx="193">
                  <c:v>11.450026192225135</c:v>
                </c:pt>
                <c:pt idx="194">
                  <c:v>11.456279820679384</c:v>
                </c:pt>
                <c:pt idx="195">
                  <c:v>11.462420032352814</c:v>
                </c:pt>
                <c:pt idx="196">
                  <c:v>11.468448884189849</c:v>
                </c:pt>
                <c:pt idx="197">
                  <c:v>11.474368395829845</c:v>
                </c:pt>
                <c:pt idx="198">
                  <c:v>11.480180550283666</c:v>
                </c:pt>
                <c:pt idx="199">
                  <c:v>11.485887294597985</c:v>
                </c:pt>
                <c:pt idx="200">
                  <c:v>11.491490540507524</c:v>
                </c:pt>
                <c:pt idx="201">
                  <c:v>11.496992165075495</c:v>
                </c:pt>
                <c:pt idx="202">
                  <c:v>11.502394011322393</c:v>
                </c:pt>
                <c:pt idx="203">
                  <c:v>11.50769788884341</c:v>
                </c:pt>
                <c:pt idx="204">
                  <c:v>11.512905574414635</c:v>
                </c:pt>
                <c:pt idx="205">
                  <c:v>11.518018812588268</c:v>
                </c:pt>
                <c:pt idx="206">
                  <c:v>11.523039316277041</c:v>
                </c:pt>
                <c:pt idx="207">
                  <c:v>11.527968767328032</c:v>
                </c:pt>
                <c:pt idx="208">
                  <c:v>11.532808817086078</c:v>
                </c:pt>
                <c:pt idx="209">
                  <c:v>11.537561086946969</c:v>
                </c:pt>
                <c:pt idx="210">
                  <c:v>11.542227168900606</c:v>
                </c:pt>
                <c:pt idx="211">
                  <c:v>11.546808626064319</c:v>
                </c:pt>
                <c:pt idx="212">
                  <c:v>11.551306993206492</c:v>
                </c:pt>
                <c:pt idx="213">
                  <c:v>11.55572377726071</c:v>
                </c:pt>
                <c:pt idx="214">
                  <c:v>11.560060457830582</c:v>
                </c:pt>
                <c:pt idx="215">
                  <c:v>11.564318487685389</c:v>
                </c:pt>
                <c:pt idx="216">
                  <c:v>11.568499293246765</c:v>
                </c:pt>
                <c:pt idx="217">
                  <c:v>11.572604275066537</c:v>
                </c:pt>
                <c:pt idx="218">
                  <c:v>11.576634808295907</c:v>
                </c:pt>
                <c:pt idx="219">
                  <c:v>11.580592243146119</c:v>
                </c:pt>
                <c:pt idx="220">
                  <c:v>11.584477905340778</c:v>
                </c:pt>
                <c:pt idx="221">
                  <c:v>11.588293096559955</c:v>
                </c:pt>
                <c:pt idx="222">
                  <c:v>11.592039094876251</c:v>
                </c:pt>
                <c:pt idx="223">
                  <c:v>11.595717155182943</c:v>
                </c:pt>
                <c:pt idx="224">
                  <c:v>11.599328509614367</c:v>
                </c:pt>
                <c:pt idx="225">
                  <c:v>11.602874367958677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Лист6!$K$5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General</c:formatCode>
                <c:ptCount val="226"/>
                <c:pt idx="0">
                  <c:v>0</c:v>
                </c:pt>
                <c:pt idx="1">
                  <c:v>1.3107199999999999E-2</c:v>
                </c:pt>
                <c:pt idx="2">
                  <c:v>2.6214399999999999E-2</c:v>
                </c:pt>
                <c:pt idx="3">
                  <c:v>3.9321599999999998E-2</c:v>
                </c:pt>
                <c:pt idx="4">
                  <c:v>5.2428799999999998E-2</c:v>
                </c:pt>
                <c:pt idx="5">
                  <c:v>6.5535999999999997E-2</c:v>
                </c:pt>
                <c:pt idx="6">
                  <c:v>7.8643199999999996E-2</c:v>
                </c:pt>
                <c:pt idx="7">
                  <c:v>9.1750399999999996E-2</c:v>
                </c:pt>
                <c:pt idx="8">
                  <c:v>0.1048576</c:v>
                </c:pt>
                <c:pt idx="9">
                  <c:v>0.11796479999999999</c:v>
                </c:pt>
                <c:pt idx="10">
                  <c:v>0.13107199999999999</c:v>
                </c:pt>
                <c:pt idx="11">
                  <c:v>0.14417920000000001</c:v>
                </c:pt>
                <c:pt idx="12">
                  <c:v>0.15728639999999999</c:v>
                </c:pt>
                <c:pt idx="13">
                  <c:v>0.17039359999999998</c:v>
                </c:pt>
                <c:pt idx="14">
                  <c:v>0.18350079999999996</c:v>
                </c:pt>
                <c:pt idx="15">
                  <c:v>0.19660799999999995</c:v>
                </c:pt>
                <c:pt idx="16">
                  <c:v>0.20971519999999993</c:v>
                </c:pt>
                <c:pt idx="17">
                  <c:v>0.22282239999999992</c:v>
                </c:pt>
                <c:pt idx="18">
                  <c:v>0.23592959999999991</c:v>
                </c:pt>
                <c:pt idx="19">
                  <c:v>0.24903679999999989</c:v>
                </c:pt>
                <c:pt idx="20">
                  <c:v>0.26214399999999988</c:v>
                </c:pt>
                <c:pt idx="21">
                  <c:v>0.27525119999999986</c:v>
                </c:pt>
                <c:pt idx="22">
                  <c:v>0.28835839999999985</c:v>
                </c:pt>
                <c:pt idx="23">
                  <c:v>0.30146559999999983</c:v>
                </c:pt>
                <c:pt idx="24">
                  <c:v>0.31457279999999982</c:v>
                </c:pt>
                <c:pt idx="25">
                  <c:v>0.3276799999999998</c:v>
                </c:pt>
                <c:pt idx="26">
                  <c:v>0.34078719999999979</c:v>
                </c:pt>
                <c:pt idx="27">
                  <c:v>0.35389439999999978</c:v>
                </c:pt>
                <c:pt idx="28">
                  <c:v>0.36700159999999976</c:v>
                </c:pt>
                <c:pt idx="29">
                  <c:v>0.38010879999999975</c:v>
                </c:pt>
                <c:pt idx="30">
                  <c:v>0.39321599999999973</c:v>
                </c:pt>
                <c:pt idx="31">
                  <c:v>0.40632319999999972</c:v>
                </c:pt>
                <c:pt idx="32">
                  <c:v>0.4194303999999997</c:v>
                </c:pt>
                <c:pt idx="33">
                  <c:v>0.43253759999999969</c:v>
                </c:pt>
                <c:pt idx="34">
                  <c:v>0.44564479999999967</c:v>
                </c:pt>
                <c:pt idx="35">
                  <c:v>0.45875199999999966</c:v>
                </c:pt>
                <c:pt idx="36">
                  <c:v>0.47185919999999965</c:v>
                </c:pt>
                <c:pt idx="37">
                  <c:v>0.48496639999999963</c:v>
                </c:pt>
                <c:pt idx="38">
                  <c:v>0.49807359999999962</c:v>
                </c:pt>
                <c:pt idx="39">
                  <c:v>0.51118079999999966</c:v>
                </c:pt>
                <c:pt idx="40">
                  <c:v>0.52428799999999964</c:v>
                </c:pt>
                <c:pt idx="41">
                  <c:v>0.53739519999999963</c:v>
                </c:pt>
                <c:pt idx="42">
                  <c:v>0.55050239999999961</c:v>
                </c:pt>
                <c:pt idx="43">
                  <c:v>0.5636095999999996</c:v>
                </c:pt>
                <c:pt idx="44">
                  <c:v>0.57671679999999959</c:v>
                </c:pt>
                <c:pt idx="45">
                  <c:v>0.58982399999999957</c:v>
                </c:pt>
                <c:pt idx="46">
                  <c:v>0.60293119999999956</c:v>
                </c:pt>
                <c:pt idx="47">
                  <c:v>0.61603839999999954</c:v>
                </c:pt>
                <c:pt idx="48">
                  <c:v>0.62914559999999953</c:v>
                </c:pt>
                <c:pt idx="49">
                  <c:v>0.64225279999999951</c:v>
                </c:pt>
                <c:pt idx="50">
                  <c:v>0.6553599999999995</c:v>
                </c:pt>
                <c:pt idx="51">
                  <c:v>0.66846719999999948</c:v>
                </c:pt>
                <c:pt idx="52">
                  <c:v>0.68157439999999947</c:v>
                </c:pt>
                <c:pt idx="53">
                  <c:v>0.69468159999999946</c:v>
                </c:pt>
                <c:pt idx="54">
                  <c:v>0.70778879999999944</c:v>
                </c:pt>
                <c:pt idx="55">
                  <c:v>0.72089599999999943</c:v>
                </c:pt>
                <c:pt idx="56">
                  <c:v>0.73400319999999941</c:v>
                </c:pt>
                <c:pt idx="57">
                  <c:v>0.7471103999999994</c:v>
                </c:pt>
                <c:pt idx="58">
                  <c:v>0.76021759999999938</c:v>
                </c:pt>
                <c:pt idx="59">
                  <c:v>0.77332479999999937</c:v>
                </c:pt>
                <c:pt idx="60">
                  <c:v>0.78643199999999935</c:v>
                </c:pt>
                <c:pt idx="61">
                  <c:v>0.79953919999999934</c:v>
                </c:pt>
                <c:pt idx="62">
                  <c:v>0.81264639999999932</c:v>
                </c:pt>
                <c:pt idx="63">
                  <c:v>0.82575359999999931</c:v>
                </c:pt>
                <c:pt idx="64">
                  <c:v>0.8388607999999993</c:v>
                </c:pt>
                <c:pt idx="65">
                  <c:v>0.85196799999999928</c:v>
                </c:pt>
                <c:pt idx="66">
                  <c:v>0.86507519999999927</c:v>
                </c:pt>
                <c:pt idx="67">
                  <c:v>0.87818239999999925</c:v>
                </c:pt>
                <c:pt idx="68">
                  <c:v>0.89128959999999924</c:v>
                </c:pt>
                <c:pt idx="69">
                  <c:v>0.90439679999999922</c:v>
                </c:pt>
                <c:pt idx="70">
                  <c:v>0.91750399999999921</c:v>
                </c:pt>
                <c:pt idx="71">
                  <c:v>0.93061119999999919</c:v>
                </c:pt>
                <c:pt idx="72">
                  <c:v>0.94371839999999918</c:v>
                </c:pt>
                <c:pt idx="73">
                  <c:v>0.95682559999999917</c:v>
                </c:pt>
                <c:pt idx="74">
                  <c:v>0.96993279999999915</c:v>
                </c:pt>
                <c:pt idx="75">
                  <c:v>0.98303999999999914</c:v>
                </c:pt>
                <c:pt idx="76">
                  <c:v>0.99614719999999912</c:v>
                </c:pt>
                <c:pt idx="77">
                  <c:v>1.0092543999999992</c:v>
                </c:pt>
                <c:pt idx="78">
                  <c:v>1.0223615999999993</c:v>
                </c:pt>
                <c:pt idx="79">
                  <c:v>1.0354687999999994</c:v>
                </c:pt>
                <c:pt idx="80">
                  <c:v>1.0485759999999995</c:v>
                </c:pt>
                <c:pt idx="81">
                  <c:v>1.0616831999999996</c:v>
                </c:pt>
                <c:pt idx="82">
                  <c:v>1.0747903999999997</c:v>
                </c:pt>
                <c:pt idx="83">
                  <c:v>1.0878975999999998</c:v>
                </c:pt>
                <c:pt idx="84">
                  <c:v>1.1010047999999999</c:v>
                </c:pt>
                <c:pt idx="85">
                  <c:v>1.114112</c:v>
                </c:pt>
                <c:pt idx="86">
                  <c:v>1.1272192000000001</c:v>
                </c:pt>
                <c:pt idx="87">
                  <c:v>1.1403264000000002</c:v>
                </c:pt>
                <c:pt idx="88">
                  <c:v>1.1534336000000003</c:v>
                </c:pt>
                <c:pt idx="89">
                  <c:v>1.1665408000000004</c:v>
                </c:pt>
                <c:pt idx="90">
                  <c:v>1.1796480000000005</c:v>
                </c:pt>
                <c:pt idx="91">
                  <c:v>1.1927552000000006</c:v>
                </c:pt>
                <c:pt idx="92">
                  <c:v>1.2058624000000007</c:v>
                </c:pt>
                <c:pt idx="93">
                  <c:v>1.2189696000000008</c:v>
                </c:pt>
                <c:pt idx="94">
                  <c:v>1.2320768000000009</c:v>
                </c:pt>
                <c:pt idx="95">
                  <c:v>1.245184000000001</c:v>
                </c:pt>
                <c:pt idx="96">
                  <c:v>1.2582912000000011</c:v>
                </c:pt>
                <c:pt idx="97">
                  <c:v>1.2713984000000011</c:v>
                </c:pt>
                <c:pt idx="98">
                  <c:v>1.2845056000000012</c:v>
                </c:pt>
                <c:pt idx="99">
                  <c:v>1.2976128000000013</c:v>
                </c:pt>
                <c:pt idx="100">
                  <c:v>1.3107200000000014</c:v>
                </c:pt>
                <c:pt idx="101">
                  <c:v>1.3238272000000015</c:v>
                </c:pt>
                <c:pt idx="102">
                  <c:v>1.3369344000000016</c:v>
                </c:pt>
                <c:pt idx="103">
                  <c:v>1.3500416000000017</c:v>
                </c:pt>
                <c:pt idx="104">
                  <c:v>1.3631488000000018</c:v>
                </c:pt>
                <c:pt idx="105">
                  <c:v>1.3762560000000019</c:v>
                </c:pt>
                <c:pt idx="106">
                  <c:v>1.389363200000002</c:v>
                </c:pt>
                <c:pt idx="107">
                  <c:v>1.4024704000000021</c:v>
                </c:pt>
                <c:pt idx="108">
                  <c:v>1.4155776000000022</c:v>
                </c:pt>
                <c:pt idx="109">
                  <c:v>1.4286848000000023</c:v>
                </c:pt>
                <c:pt idx="110">
                  <c:v>1.4417920000000024</c:v>
                </c:pt>
                <c:pt idx="111">
                  <c:v>1.4548992000000025</c:v>
                </c:pt>
                <c:pt idx="112">
                  <c:v>1.4680064000000026</c:v>
                </c:pt>
                <c:pt idx="113">
                  <c:v>1.4811136000000027</c:v>
                </c:pt>
                <c:pt idx="114">
                  <c:v>1.4942208000000028</c:v>
                </c:pt>
                <c:pt idx="115">
                  <c:v>1.5073280000000029</c:v>
                </c:pt>
                <c:pt idx="116">
                  <c:v>1.520435200000003</c:v>
                </c:pt>
                <c:pt idx="117">
                  <c:v>1.5335424000000031</c:v>
                </c:pt>
                <c:pt idx="118">
                  <c:v>1.5466496000000032</c:v>
                </c:pt>
                <c:pt idx="119">
                  <c:v>1.5597568000000033</c:v>
                </c:pt>
                <c:pt idx="120">
                  <c:v>1.5728640000000034</c:v>
                </c:pt>
                <c:pt idx="121">
                  <c:v>1.5859712000000035</c:v>
                </c:pt>
                <c:pt idx="122">
                  <c:v>1.5990784000000036</c:v>
                </c:pt>
                <c:pt idx="123">
                  <c:v>1.6121856000000037</c:v>
                </c:pt>
                <c:pt idx="124">
                  <c:v>1.6252928000000038</c:v>
                </c:pt>
                <c:pt idx="125">
                  <c:v>1.6384000000000039</c:v>
                </c:pt>
                <c:pt idx="126">
                  <c:v>1.6515072000000039</c:v>
                </c:pt>
                <c:pt idx="127">
                  <c:v>1.664614400000004</c:v>
                </c:pt>
                <c:pt idx="128">
                  <c:v>1.6777216000000041</c:v>
                </c:pt>
                <c:pt idx="129">
                  <c:v>1.6908288000000042</c:v>
                </c:pt>
                <c:pt idx="130">
                  <c:v>1.7039360000000043</c:v>
                </c:pt>
                <c:pt idx="131">
                  <c:v>1.7170432000000044</c:v>
                </c:pt>
                <c:pt idx="132">
                  <c:v>1.7301504000000045</c:v>
                </c:pt>
                <c:pt idx="133">
                  <c:v>1.7432576000000046</c:v>
                </c:pt>
                <c:pt idx="134">
                  <c:v>1.7563648000000047</c:v>
                </c:pt>
                <c:pt idx="135">
                  <c:v>1.7694720000000048</c:v>
                </c:pt>
                <c:pt idx="136">
                  <c:v>1.7825792000000049</c:v>
                </c:pt>
                <c:pt idx="137">
                  <c:v>1.795686400000005</c:v>
                </c:pt>
                <c:pt idx="138">
                  <c:v>1.8087936000000051</c:v>
                </c:pt>
                <c:pt idx="139">
                  <c:v>1.8219008000000052</c:v>
                </c:pt>
                <c:pt idx="140">
                  <c:v>1.8350080000000053</c:v>
                </c:pt>
                <c:pt idx="141">
                  <c:v>1.8481152000000054</c:v>
                </c:pt>
                <c:pt idx="142">
                  <c:v>1.8612224000000055</c:v>
                </c:pt>
                <c:pt idx="143">
                  <c:v>1.8743296000000056</c:v>
                </c:pt>
                <c:pt idx="144">
                  <c:v>1.8874368000000057</c:v>
                </c:pt>
                <c:pt idx="145">
                  <c:v>1.9005440000000058</c:v>
                </c:pt>
                <c:pt idx="146">
                  <c:v>1.9136512000000059</c:v>
                </c:pt>
                <c:pt idx="147">
                  <c:v>1.926758400000006</c:v>
                </c:pt>
                <c:pt idx="148">
                  <c:v>1.9398656000000061</c:v>
                </c:pt>
                <c:pt idx="149">
                  <c:v>1.9529728000000062</c:v>
                </c:pt>
                <c:pt idx="150">
                  <c:v>1.9660800000000063</c:v>
                </c:pt>
                <c:pt idx="151">
                  <c:v>1.9791872000000064</c:v>
                </c:pt>
                <c:pt idx="152">
                  <c:v>1.9922944000000065</c:v>
                </c:pt>
                <c:pt idx="153">
                  <c:v>2.0054016000000066</c:v>
                </c:pt>
                <c:pt idx="154">
                  <c:v>2.0185088000000064</c:v>
                </c:pt>
                <c:pt idx="155">
                  <c:v>2.0316160000000063</c:v>
                </c:pt>
                <c:pt idx="156">
                  <c:v>2.0447232000000062</c:v>
                </c:pt>
                <c:pt idx="157">
                  <c:v>2.0578304000000061</c:v>
                </c:pt>
                <c:pt idx="158">
                  <c:v>2.0709376000000059</c:v>
                </c:pt>
                <c:pt idx="159">
                  <c:v>2.0840448000000058</c:v>
                </c:pt>
                <c:pt idx="160">
                  <c:v>2.0971520000000057</c:v>
                </c:pt>
                <c:pt idx="161">
                  <c:v>2.1102592000000056</c:v>
                </c:pt>
                <c:pt idx="162">
                  <c:v>2.1233664000000054</c:v>
                </c:pt>
                <c:pt idx="163">
                  <c:v>2.1364736000000053</c:v>
                </c:pt>
                <c:pt idx="164">
                  <c:v>2.1495808000000052</c:v>
                </c:pt>
                <c:pt idx="165">
                  <c:v>2.1626880000000051</c:v>
                </c:pt>
                <c:pt idx="166">
                  <c:v>2.1757952000000049</c:v>
                </c:pt>
                <c:pt idx="167">
                  <c:v>2.1889024000000048</c:v>
                </c:pt>
                <c:pt idx="168">
                  <c:v>2.2020096000000047</c:v>
                </c:pt>
                <c:pt idx="169">
                  <c:v>2.2151168000000045</c:v>
                </c:pt>
                <c:pt idx="170">
                  <c:v>2.2282240000000044</c:v>
                </c:pt>
                <c:pt idx="171">
                  <c:v>2.2413312000000043</c:v>
                </c:pt>
                <c:pt idx="172">
                  <c:v>2.2544384000000042</c:v>
                </c:pt>
                <c:pt idx="173">
                  <c:v>2.267545600000004</c:v>
                </c:pt>
                <c:pt idx="174">
                  <c:v>2.2806528000000039</c:v>
                </c:pt>
                <c:pt idx="175">
                  <c:v>2.2937600000000038</c:v>
                </c:pt>
                <c:pt idx="176">
                  <c:v>2.3068672000000037</c:v>
                </c:pt>
                <c:pt idx="177">
                  <c:v>2.3199744000000035</c:v>
                </c:pt>
                <c:pt idx="178">
                  <c:v>2.3330816000000034</c:v>
                </c:pt>
                <c:pt idx="179">
                  <c:v>2.3461888000000033</c:v>
                </c:pt>
                <c:pt idx="180">
                  <c:v>2.3592960000000032</c:v>
                </c:pt>
                <c:pt idx="181">
                  <c:v>2.372403200000003</c:v>
                </c:pt>
                <c:pt idx="182">
                  <c:v>2.3855104000000029</c:v>
                </c:pt>
                <c:pt idx="183">
                  <c:v>2.3986176000000028</c:v>
                </c:pt>
                <c:pt idx="184">
                  <c:v>2.4117248000000027</c:v>
                </c:pt>
                <c:pt idx="185">
                  <c:v>2.4248320000000025</c:v>
                </c:pt>
                <c:pt idx="186">
                  <c:v>2.4379392000000024</c:v>
                </c:pt>
                <c:pt idx="187">
                  <c:v>2.4510464000000023</c:v>
                </c:pt>
                <c:pt idx="188">
                  <c:v>2.4641536000000022</c:v>
                </c:pt>
                <c:pt idx="189">
                  <c:v>2.477260800000002</c:v>
                </c:pt>
                <c:pt idx="190">
                  <c:v>2.4903680000000019</c:v>
                </c:pt>
                <c:pt idx="191">
                  <c:v>2.5034752000000018</c:v>
                </c:pt>
                <c:pt idx="192">
                  <c:v>2.5165824000000017</c:v>
                </c:pt>
                <c:pt idx="193">
                  <c:v>2.5296896000000015</c:v>
                </c:pt>
                <c:pt idx="194">
                  <c:v>2.5427968000000014</c:v>
                </c:pt>
                <c:pt idx="195">
                  <c:v>2.5559040000000013</c:v>
                </c:pt>
                <c:pt idx="196">
                  <c:v>2.5690112000000012</c:v>
                </c:pt>
                <c:pt idx="197">
                  <c:v>2.582118400000001</c:v>
                </c:pt>
                <c:pt idx="198">
                  <c:v>2.5952256000000009</c:v>
                </c:pt>
                <c:pt idx="199">
                  <c:v>2.6083328000000008</c:v>
                </c:pt>
                <c:pt idx="200">
                  <c:v>2.6214400000000007</c:v>
                </c:pt>
                <c:pt idx="201">
                  <c:v>2.6345472000000005</c:v>
                </c:pt>
                <c:pt idx="202">
                  <c:v>2.6476544000000004</c:v>
                </c:pt>
                <c:pt idx="203">
                  <c:v>2.6607616000000003</c:v>
                </c:pt>
                <c:pt idx="204">
                  <c:v>2.6738688000000002</c:v>
                </c:pt>
                <c:pt idx="205">
                  <c:v>2.686976</c:v>
                </c:pt>
                <c:pt idx="206">
                  <c:v>2.7000831999999999</c:v>
                </c:pt>
                <c:pt idx="207">
                  <c:v>2.7131903999999998</c:v>
                </c:pt>
                <c:pt idx="208">
                  <c:v>2.7262975999999997</c:v>
                </c:pt>
                <c:pt idx="209">
                  <c:v>2.7394047999999995</c:v>
                </c:pt>
                <c:pt idx="210">
                  <c:v>2.7525119999999994</c:v>
                </c:pt>
                <c:pt idx="211">
                  <c:v>2.7656191999999993</c:v>
                </c:pt>
                <c:pt idx="212">
                  <c:v>2.7787263999999992</c:v>
                </c:pt>
                <c:pt idx="213">
                  <c:v>2.791833599999999</c:v>
                </c:pt>
                <c:pt idx="214">
                  <c:v>2.8049407999999989</c:v>
                </c:pt>
                <c:pt idx="215">
                  <c:v>2.8180479999999988</c:v>
                </c:pt>
                <c:pt idx="216">
                  <c:v>2.8311551999999987</c:v>
                </c:pt>
                <c:pt idx="217">
                  <c:v>2.8442623999999985</c:v>
                </c:pt>
                <c:pt idx="218">
                  <c:v>2.8573695999999984</c:v>
                </c:pt>
                <c:pt idx="219">
                  <c:v>2.8704767999999983</c:v>
                </c:pt>
                <c:pt idx="220">
                  <c:v>2.8835839999999981</c:v>
                </c:pt>
                <c:pt idx="221">
                  <c:v>2.896691199999998</c:v>
                </c:pt>
                <c:pt idx="222">
                  <c:v>2.9097983999999979</c:v>
                </c:pt>
                <c:pt idx="223">
                  <c:v>2.9229055999999978</c:v>
                </c:pt>
                <c:pt idx="224">
                  <c:v>2.9360127999999976</c:v>
                </c:pt>
                <c:pt idx="225">
                  <c:v>2.9491199999999975</c:v>
                </c:pt>
              </c:numCache>
            </c:numRef>
          </c:xVal>
          <c:yVal>
            <c:numRef>
              <c:f>Лист6!$K$6:$K$231</c:f>
              <c:numCache>
                <c:formatCode>General</c:formatCode>
                <c:ptCount val="226"/>
                <c:pt idx="0">
                  <c:v>16.47008107660346</c:v>
                </c:pt>
                <c:pt idx="1">
                  <c:v>16.171377117901898</c:v>
                </c:pt>
                <c:pt idx="2">
                  <c:v>15.878090500774368</c:v>
                </c:pt>
                <c:pt idx="3">
                  <c:v>15.590122975469322</c:v>
                </c:pt>
                <c:pt idx="4">
                  <c:v>15.307378074108019</c:v>
                </c:pt>
                <c:pt idx="5">
                  <c:v>15.029761078368221</c:v>
                </c:pt>
                <c:pt idx="6">
                  <c:v>14.757178987753941</c:v>
                </c:pt>
                <c:pt idx="7">
                  <c:v>14.489540488440696</c:v>
                </c:pt>
                <c:pt idx="8">
                  <c:v>14.226755922685763</c:v>
                </c:pt>
                <c:pt idx="9">
                  <c:v>13.968737258793213</c:v>
                </c:pt>
                <c:pt idx="10">
                  <c:v>13.7153980616237</c:v>
                </c:pt>
                <c:pt idx="11">
                  <c:v>13.466653463639025</c:v>
                </c:pt>
                <c:pt idx="12">
                  <c:v>13.222420136471905</c:v>
                </c:pt>
                <c:pt idx="13">
                  <c:v>12.982616263011318</c:v>
                </c:pt>
                <c:pt idx="14">
                  <c:v>12.747161509994127</c:v>
                </c:pt>
                <c:pt idx="15">
                  <c:v>12.515977001093782</c:v>
                </c:pt>
                <c:pt idx="16">
                  <c:v>12.28898529049709</c:v>
                </c:pt>
                <c:pt idx="17">
                  <c:v>12.066110336960204</c:v>
                </c:pt>
                <c:pt idx="18">
                  <c:v>11.847277478335132</c:v>
                </c:pt>
                <c:pt idx="19">
                  <c:v>11.632413406558239</c:v>
                </c:pt>
                <c:pt idx="20">
                  <c:v>11.421446143092366</c:v>
                </c:pt>
                <c:pt idx="21">
                  <c:v>11.214305014814331</c:v>
                </c:pt>
                <c:pt idx="22">
                  <c:v>11.010920630339726</c:v>
                </c:pt>
                <c:pt idx="23">
                  <c:v>10.811224856777118</c:v>
                </c:pt>
                <c:pt idx="24">
                  <c:v>10.615150796903817</c:v>
                </c:pt>
                <c:pt idx="25">
                  <c:v>10.422632766755596</c:v>
                </c:pt>
                <c:pt idx="26">
                  <c:v>10.23360627362284</c:v>
                </c:pt>
                <c:pt idx="27">
                  <c:v>10.048007994445777</c:v>
                </c:pt>
                <c:pt idx="28">
                  <c:v>9.8657757546015254</c:v>
                </c:pt>
                <c:pt idx="29">
                  <c:v>9.686848507075851</c:v>
                </c:pt>
                <c:pt idx="30">
                  <c:v>9.5111663120126924</c:v>
                </c:pt>
                <c:pt idx="31">
                  <c:v>9.3386703166345661</c:v>
                </c:pt>
                <c:pt idx="32">
                  <c:v>9.1693027355271397</c:v>
                </c:pt>
                <c:pt idx="33">
                  <c:v>9.0030068312813647</c:v>
                </c:pt>
                <c:pt idx="34">
                  <c:v>8.8397268954866863</c:v>
                </c:pt>
                <c:pt idx="35">
                  <c:v>8.6794082300689759</c:v>
                </c:pt>
                <c:pt idx="36">
                  <c:v>8.5219971289669054</c:v>
                </c:pt>
                <c:pt idx="37">
                  <c:v>8.3674408601406505</c:v>
                </c:pt>
                <c:pt idx="38">
                  <c:v>8.2156876479068774</c:v>
                </c:pt>
                <c:pt idx="39">
                  <c:v>8.0666866555941308</c:v>
                </c:pt>
                <c:pt idx="40">
                  <c:v>7.9203879685127472</c:v>
                </c:pt>
                <c:pt idx="41">
                  <c:v>7.7767425772336605</c:v>
                </c:pt>
                <c:pt idx="42">
                  <c:v>7.6357023611704538</c:v>
                </c:pt>
                <c:pt idx="43">
                  <c:v>7.4972200724591671</c:v>
                </c:pt>
                <c:pt idx="44">
                  <c:v>7.3612493201304732</c:v>
                </c:pt>
                <c:pt idx="45">
                  <c:v>7.2277445545688934</c:v>
                </c:pt>
                <c:pt idx="46">
                  <c:v>7.0966610522538813</c:v>
                </c:pt>
                <c:pt idx="47">
                  <c:v>6.9679549007776327</c:v>
                </c:pt>
                <c:pt idx="48">
                  <c:v>6.8415829841346172</c:v>
                </c:pt>
                <c:pt idx="49">
                  <c:v>6.7175029682779073</c:v>
                </c:pt>
                <c:pt idx="50">
                  <c:v>6.5956732869374495</c:v>
                </c:pt>
                <c:pt idx="51">
                  <c:v>6.4760531276955451</c:v>
                </c:pt>
                <c:pt idx="52">
                  <c:v>6.3586024183148711</c:v>
                </c:pt>
                <c:pt idx="53">
                  <c:v>6.2432818133144448</c:v>
                </c:pt>
                <c:pt idx="54">
                  <c:v>6.1300526807890652</c:v>
                </c:pt>
                <c:pt idx="55">
                  <c:v>6.018877089467785</c:v>
                </c:pt>
                <c:pt idx="56">
                  <c:v>5.9097177960071035</c:v>
                </c:pt>
                <c:pt idx="57">
                  <c:v>5.802538232514606</c:v>
                </c:pt>
                <c:pt idx="58">
                  <c:v>5.697302494298877</c:v>
                </c:pt>
                <c:pt idx="59">
                  <c:v>5.5939753278415818</c:v>
                </c:pt>
                <c:pt idx="60">
                  <c:v>5.4925221189876918</c:v>
                </c:pt>
                <c:pt idx="61">
                  <c:v>5.392908881349892</c:v>
                </c:pt>
                <c:pt idx="62">
                  <c:v>5.2951022449232896</c:v>
                </c:pt>
                <c:pt idx="63">
                  <c:v>5.1990694449066002</c:v>
                </c:pt>
                <c:pt idx="64">
                  <c:v>5.1047783107260889</c:v>
                </c:pt>
                <c:pt idx="65">
                  <c:v>5.012197255258557</c:v>
                </c:pt>
                <c:pt idx="66">
                  <c:v>4.9212952642498049</c:v>
                </c:pt>
                <c:pt idx="67">
                  <c:v>4.8320418859249763</c:v>
                </c:pt>
                <c:pt idx="68">
                  <c:v>4.7444072207873589</c:v>
                </c:pt>
                <c:pt idx="69">
                  <c:v>4.6583619116021717</c:v>
                </c:pt>
                <c:pt idx="70">
                  <c:v>4.5738771335620196</c:v>
                </c:pt>
                <c:pt idx="71">
                  <c:v>4.4909245846307124</c:v>
                </c:pt>
                <c:pt idx="72">
                  <c:v>4.4094764760622027</c:v>
                </c:pt>
                <c:pt idx="73">
                  <c:v>4.3295055230914716</c:v>
                </c:pt>
                <c:pt idx="74">
                  <c:v>4.2509849357942535</c:v>
                </c:pt>
                <c:pt idx="75">
                  <c:v>4.1738884101125286</c:v>
                </c:pt>
                <c:pt idx="76">
                  <c:v>4.0981901190427736</c:v>
                </c:pt>
                <c:pt idx="77">
                  <c:v>4.0238647039840298</c:v>
                </c:pt>
                <c:pt idx="78">
                  <c:v>3.9508872662428791</c:v>
                </c:pt>
                <c:pt idx="79">
                  <c:v>3.8792333586924905</c:v>
                </c:pt>
                <c:pt idx="80">
                  <c:v>3.8088789775829364</c:v>
                </c:pt>
                <c:pt idx="81">
                  <c:v>3.7398005545000421</c:v>
                </c:pt>
                <c:pt idx="82">
                  <c:v>3.6719749484700657</c:v>
                </c:pt>
                <c:pt idx="83">
                  <c:v>3.6053794382075761</c:v>
                </c:pt>
                <c:pt idx="84">
                  <c:v>3.5399917145039157</c:v>
                </c:pt>
                <c:pt idx="85">
                  <c:v>3.4757898727537162</c:v>
                </c:pt>
                <c:pt idx="86">
                  <c:v>3.4127524056169452</c:v>
                </c:pt>
                <c:pt idx="87">
                  <c:v>3.3508581958140451</c:v>
                </c:pt>
                <c:pt idx="88">
                  <c:v>3.2900865090517319</c:v>
                </c:pt>
                <c:pt idx="89">
                  <c:v>3.2304169870770996</c:v>
                </c:pt>
                <c:pt idx="90">
                  <c:v>3.1718296408576907</c:v>
                </c:pt>
                <c:pt idx="91">
                  <c:v>3.1143048438852556</c:v>
                </c:pt>
                <c:pt idx="92">
                  <c:v>3.0578233256009613</c:v>
                </c:pt>
                <c:pt idx="93">
                  <c:v>3.0023661649398337</c:v>
                </c:pt>
                <c:pt idx="94">
                  <c:v>2.9479147839922839</c:v>
                </c:pt>
                <c:pt idx="95">
                  <c:v>2.894450941780589</c:v>
                </c:pt>
                <c:pt idx="96">
                  <c:v>2.8419567281482396</c:v>
                </c:pt>
                <c:pt idx="97">
                  <c:v>2.7904145577601205</c:v>
                </c:pt>
                <c:pt idx="98">
                  <c:v>2.7398071642114958</c:v>
                </c:pt>
                <c:pt idx="99">
                  <c:v>2.690117594243838</c:v>
                </c:pt>
                <c:pt idx="100">
                  <c:v>2.6413292020655605</c:v>
                </c:pt>
                <c:pt idx="101">
                  <c:v>2.5934256437757472</c:v>
                </c:pt>
                <c:pt idx="102">
                  <c:v>2.546390871889018</c:v>
                </c:pt>
                <c:pt idx="103">
                  <c:v>2.5002091299596918</c:v>
                </c:pt>
                <c:pt idx="104">
                  <c:v>2.4548649473034421</c:v>
                </c:pt>
                <c:pt idx="105">
                  <c:v>2.4103431338146848</c:v>
                </c:pt>
                <c:pt idx="106">
                  <c:v>2.3666287748779613</c:v>
                </c:pt>
                <c:pt idx="107">
                  <c:v>2.3237072263716034</c:v>
                </c:pt>
                <c:pt idx="108">
                  <c:v>2.2815641097620176</c:v>
                </c:pt>
                <c:pt idx="109">
                  <c:v>2.2401853072869375</c:v>
                </c:pt>
                <c:pt idx="110">
                  <c:v>2.1995569572260347</c:v>
                </c:pt>
                <c:pt idx="111">
                  <c:v>2.1596654492573033</c:v>
                </c:pt>
                <c:pt idx="112">
                  <c:v>2.1204974198976578</c:v>
                </c:pt>
                <c:pt idx="113">
                  <c:v>2.0820397480262263</c:v>
                </c:pt>
                <c:pt idx="114">
                  <c:v>2.0442795504888327</c:v>
                </c:pt>
                <c:pt idx="115">
                  <c:v>2.007204177782191</c:v>
                </c:pt>
                <c:pt idx="116">
                  <c:v>1.9708012098163832</c:v>
                </c:pt>
                <c:pt idx="117">
                  <c:v>1.9350584517541753</c:v>
                </c:pt>
                <c:pt idx="118">
                  <c:v>1.8999639299258042</c:v>
                </c:pt>
                <c:pt idx="119">
                  <c:v>1.8655058878178505</c:v>
                </c:pt>
                <c:pt idx="120">
                  <c:v>1.831672782134852</c:v>
                </c:pt>
                <c:pt idx="121">
                  <c:v>1.7984532789323571</c:v>
                </c:pt>
                <c:pt idx="122">
                  <c:v>1.7658362498200944</c:v>
                </c:pt>
                <c:pt idx="123">
                  <c:v>1.7338107682340151</c:v>
                </c:pt>
                <c:pt idx="124">
                  <c:v>1.7023661057759418</c:v>
                </c:pt>
                <c:pt idx="125">
                  <c:v>1.6714917286195961</c:v>
                </c:pt>
                <c:pt idx="126">
                  <c:v>1.6411772939818186</c:v>
                </c:pt>
                <c:pt idx="127">
                  <c:v>1.6114126466577763</c:v>
                </c:pt>
                <c:pt idx="128">
                  <c:v>1.5821878156190139</c:v>
                </c:pt>
                <c:pt idx="129">
                  <c:v>1.5534930106732063</c:v>
                </c:pt>
                <c:pt idx="130">
                  <c:v>1.5253186191844788</c:v>
                </c:pt>
                <c:pt idx="131">
                  <c:v>1.497655202853224</c:v>
                </c:pt>
                <c:pt idx="132">
                  <c:v>1.4704934945543051</c:v>
                </c:pt>
                <c:pt idx="133">
                  <c:v>1.443824395232612</c:v>
                </c:pt>
                <c:pt idx="134">
                  <c:v>1.4176389708549191</c:v>
                </c:pt>
                <c:pt idx="135">
                  <c:v>1.3919284494170183</c:v>
                </c:pt>
                <c:pt idx="136">
                  <c:v>1.3666842180051386</c:v>
                </c:pt>
                <c:pt idx="137">
                  <c:v>1.341897819910657</c:v>
                </c:pt>
                <c:pt idx="138">
                  <c:v>1.3175609517971345</c:v>
                </c:pt>
                <c:pt idx="139">
                  <c:v>1.2936654609187399</c:v>
                </c:pt>
                <c:pt idx="140">
                  <c:v>1.2702033423891084</c:v>
                </c:pt>
                <c:pt idx="141">
                  <c:v>1.2471667364997441</c:v>
                </c:pt>
                <c:pt idx="142">
                  <c:v>1.2245479260870507</c:v>
                </c:pt>
                <c:pt idx="143">
                  <c:v>1.2023393339471127</c:v>
                </c:pt>
                <c:pt idx="144">
                  <c:v>1.1805335202973679</c:v>
                </c:pt>
                <c:pt idx="145">
                  <c:v>1.1591231802843096</c:v>
                </c:pt>
                <c:pt idx="146">
                  <c:v>1.1381011415363937</c:v>
                </c:pt>
                <c:pt idx="147">
                  <c:v>1.1174603617613257</c:v>
                </c:pt>
                <c:pt idx="148">
                  <c:v>1.0971939263869208</c:v>
                </c:pt>
                <c:pt idx="149">
                  <c:v>1.077295046244755</c:v>
                </c:pt>
                <c:pt idx="150">
                  <c:v>1.0577570552958209</c:v>
                </c:pt>
                <c:pt idx="151">
                  <c:v>1.0385734083974332</c:v>
                </c:pt>
                <c:pt idx="152">
                  <c:v>1.019737679110637</c:v>
                </c:pt>
                <c:pt idx="153">
                  <c:v>1.0012435575473742</c:v>
                </c:pt>
                <c:pt idx="154">
                  <c:v>0.98308484825670284</c:v>
                </c:pt>
                <c:pt idx="155">
                  <c:v>0.96525546814934271</c:v>
                </c:pt>
                <c:pt idx="156">
                  <c:v>0.94774944445987119</c:v>
                </c:pt>
                <c:pt idx="157">
                  <c:v>0.93056091274587038</c:v>
                </c:pt>
                <c:pt idx="158">
                  <c:v>0.91368411492336377</c:v>
                </c:pt>
                <c:pt idx="159">
                  <c:v>0.89711339733788442</c:v>
                </c:pt>
                <c:pt idx="160">
                  <c:v>0.88084320887052503</c:v>
                </c:pt>
                <c:pt idx="161">
                  <c:v>0.86486809907833495</c:v>
                </c:pt>
                <c:pt idx="162">
                  <c:v>0.849182716368448</c:v>
                </c:pt>
                <c:pt idx="163">
                  <c:v>0.83378180620532016</c:v>
                </c:pt>
                <c:pt idx="164">
                  <c:v>0.81866020935048411</c:v>
                </c:pt>
                <c:pt idx="165">
                  <c:v>0.80381286013422459</c:v>
                </c:pt>
                <c:pt idx="166">
                  <c:v>0.78923478475860331</c:v>
                </c:pt>
                <c:pt idx="167">
                  <c:v>0.77492109963125722</c:v>
                </c:pt>
                <c:pt idx="168">
                  <c:v>0.76086700972941435</c:v>
                </c:pt>
                <c:pt idx="169">
                  <c:v>0.7470678069935851</c:v>
                </c:pt>
                <c:pt idx="170">
                  <c:v>0.73351886875038053</c:v>
                </c:pt>
                <c:pt idx="171">
                  <c:v>0.72021565616393624</c:v>
                </c:pt>
                <c:pt idx="172">
                  <c:v>0.70715371271542371</c:v>
                </c:pt>
                <c:pt idx="173">
                  <c:v>0.6943286627101346</c:v>
                </c:pt>
                <c:pt idx="174">
                  <c:v>0.68173620981164251</c:v>
                </c:pt>
                <c:pt idx="175">
                  <c:v>0.6693721356025476</c:v>
                </c:pt>
                <c:pt idx="176">
                  <c:v>0.65723229817132633</c:v>
                </c:pt>
                <c:pt idx="177">
                  <c:v>0.64531263072480871</c:v>
                </c:pt>
                <c:pt idx="178">
                  <c:v>0.63360914022581905</c:v>
                </c:pt>
                <c:pt idx="179">
                  <c:v>0.62211790605552697</c:v>
                </c:pt>
                <c:pt idx="180">
                  <c:v>0.61083507870005704</c:v>
                </c:pt>
                <c:pt idx="181">
                  <c:v>0.59975687846091696</c:v>
                </c:pt>
                <c:pt idx="182">
                  <c:v>0.58887959418881586</c:v>
                </c:pt>
                <c:pt idx="183">
                  <c:v>0.57819958204044553</c:v>
                </c:pt>
                <c:pt idx="184">
                  <c:v>0.56771326425780821</c:v>
                </c:pt>
                <c:pt idx="185">
                  <c:v>0.55741712796968224</c:v>
                </c:pt>
                <c:pt idx="186">
                  <c:v>0.54730772401482708</c:v>
                </c:pt>
                <c:pt idx="187">
                  <c:v>0.53738166578652846</c:v>
                </c:pt>
                <c:pt idx="188">
                  <c:v>0.52763562809809839</c:v>
                </c:pt>
                <c:pt idx="189">
                  <c:v>0.5180663460689543</c:v>
                </c:pt>
                <c:pt idx="190">
                  <c:v>0.50867061403089697</c:v>
                </c:pt>
                <c:pt idx="191">
                  <c:v>0.49944528445422448</c:v>
                </c:pt>
                <c:pt idx="192">
                  <c:v>0.4903872668933254</c:v>
                </c:pt>
                <c:pt idx="193">
                  <c:v>0.48149352695139186</c:v>
                </c:pt>
                <c:pt idx="194">
                  <c:v>0.47276108526390886</c:v>
                </c:pt>
                <c:pt idx="195">
                  <c:v>0.46418701650058136</c:v>
                </c:pt>
                <c:pt idx="196">
                  <c:v>0.45576844838536085</c:v>
                </c:pt>
                <c:pt idx="197">
                  <c:v>0.44750256073424505</c:v>
                </c:pt>
                <c:pt idx="198">
                  <c:v>0.43938658451052803</c:v>
                </c:pt>
                <c:pt idx="199">
                  <c:v>0.4314178008971859</c:v>
                </c:pt>
                <c:pt idx="200">
                  <c:v>0.42359354038608443</c:v>
                </c:pt>
                <c:pt idx="201">
                  <c:v>0.41591118188370435</c:v>
                </c:pt>
                <c:pt idx="202">
                  <c:v>0.408368151833088</c:v>
                </c:pt>
                <c:pt idx="203">
                  <c:v>0.40096192335170783</c:v>
                </c:pt>
                <c:pt idx="204">
                  <c:v>0.39369001538497139</c:v>
                </c:pt>
                <c:pt idx="205">
                  <c:v>0.38654999187507977</c:v>
                </c:pt>
                <c:pt idx="206">
                  <c:v>0.37953946094495794</c:v>
                </c:pt>
                <c:pt idx="207">
                  <c:v>0.37265607409698664</c:v>
                </c:pt>
                <c:pt idx="208">
                  <c:v>0.36589752542626519</c:v>
                </c:pt>
                <c:pt idx="209">
                  <c:v>0.35926155084814432</c:v>
                </c:pt>
                <c:pt idx="210">
                  <c:v>0.35274592733976684</c:v>
                </c:pt>
                <c:pt idx="211">
                  <c:v>0.34634847219536435</c:v>
                </c:pt>
                <c:pt idx="212">
                  <c:v>0.34006704229506129</c:v>
                </c:pt>
                <c:pt idx="213">
                  <c:v>0.33389953338693806</c:v>
                </c:pt>
                <c:pt idx="214">
                  <c:v>0.32784387938211568</c:v>
                </c:pt>
                <c:pt idx="215">
                  <c:v>0.32189805166262575</c:v>
                </c:pt>
                <c:pt idx="216">
                  <c:v>0.31606005840183149</c:v>
                </c:pt>
                <c:pt idx="217">
                  <c:v>0.31032794389717466</c:v>
                </c:pt>
                <c:pt idx="218">
                  <c:v>0.30469978791502339</c:v>
                </c:pt>
                <c:pt idx="219">
                  <c:v>0.29917370504740265</c:v>
                </c:pt>
                <c:pt idx="220">
                  <c:v>0.29374784408039034</c:v>
                </c:pt>
                <c:pt idx="221">
                  <c:v>0.28842038737396863</c:v>
                </c:pt>
                <c:pt idx="222">
                  <c:v>0.28318955025312242</c:v>
                </c:pt>
                <c:pt idx="223">
                  <c:v>0.27805358040998152</c:v>
                </c:pt>
                <c:pt idx="224">
                  <c:v>0.27301075731680374</c:v>
                </c:pt>
                <c:pt idx="225">
                  <c:v>0.26805939164960713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5744"/>
        <c:axId val="42629376"/>
      </c:scatterChart>
      <c:valAx>
        <c:axId val="42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9376"/>
        <c:crosses val="autoZero"/>
        <c:crossBetween val="midCat"/>
      </c:valAx>
      <c:valAx>
        <c:axId val="426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5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Лист6!$H$5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0.42018274834365299</c:v>
                </c:pt>
                <c:pt idx="2">
                  <c:v>0.81830593543526364</c:v>
                </c:pt>
                <c:pt idx="3">
                  <c:v>1.1958871327495531</c:v>
                </c:pt>
                <c:pt idx="4">
                  <c:v>1.554315621002277</c:v>
                </c:pt>
                <c:pt idx="5">
                  <c:v>1.8948651878361862</c:v>
                </c:pt>
                <c:pt idx="6">
                  <c:v>2.2187054604872309</c:v>
                </c:pt>
                <c:pt idx="7">
                  <c:v>2.5269119620099798</c:v>
                </c:pt>
                <c:pt idx="8">
                  <c:v>2.8204750527658629</c:v>
                </c:pt>
                <c:pt idx="9">
                  <c:v>3.1003078961917954</c:v>
                </c:pt>
                <c:pt idx="10">
                  <c:v>3.3672535686626754</c:v>
                </c:pt>
                <c:pt idx="11">
                  <c:v>3.6220914169601941</c:v>
                </c:pt>
                <c:pt idx="12">
                  <c:v>3.8655427529869053</c:v>
                </c:pt>
                <c:pt idx="13">
                  <c:v>4.0982759635266017</c:v>
                </c:pt>
                <c:pt idx="14">
                  <c:v>4.3209111027260816</c:v>
                </c:pt>
                <c:pt idx="15">
                  <c:v>4.5340240262909051</c:v>
                </c:pt>
                <c:pt idx="16">
                  <c:v>4.738150118925466</c:v>
                </c:pt>
                <c:pt idx="17">
                  <c:v>4.933787660119779</c:v>
                </c:pt>
                <c:pt idx="18">
                  <c:v>5.121400867836126</c:v>
                </c:pt>
                <c:pt idx="19">
                  <c:v>5.3014226548478662</c:v>
                </c:pt>
                <c:pt idx="20">
                  <c:v>5.474257128320664</c:v>
                </c:pt>
                <c:pt idx="21">
                  <c:v>5.6402818596109707</c:v>
                </c:pt>
                <c:pt idx="22">
                  <c:v>5.7998499481097312</c:v>
                </c:pt>
                <c:pt idx="23">
                  <c:v>5.9532919002150972</c:v>
                </c:pt>
                <c:pt idx="24">
                  <c:v>6.1009173421205638</c:v>
                </c:pt>
                <c:pt idx="25">
                  <c:v>6.2430165830064892</c:v>
                </c:pt>
                <c:pt idx="26">
                  <c:v>6.379862043383282</c:v>
                </c:pt>
                <c:pt idx="27">
                  <c:v>6.5117095617187504</c:v>
                </c:pt>
                <c:pt idx="28">
                  <c:v>6.6387995910605433</c:v>
                </c:pt>
                <c:pt idx="29">
                  <c:v>6.7613582961121752</c:v>
                </c:pt>
                <c:pt idx="30">
                  <c:v>6.8795985601155882</c:v>
                </c:pt>
                <c:pt idx="31">
                  <c:v>6.9937209099161421</c:v>
                </c:pt>
                <c:pt idx="32">
                  <c:v>7.1039143667208444</c:v>
                </c:pt>
                <c:pt idx="33">
                  <c:v>7.2103572292938543</c:v>
                </c:pt>
                <c:pt idx="34">
                  <c:v>7.3132177956523252</c:v>
                </c:pt>
                <c:pt idx="35">
                  <c:v>7.41265502872045</c:v>
                </c:pt>
                <c:pt idx="36">
                  <c:v>7.5088191708605354</c:v>
                </c:pt>
                <c:pt idx="37">
                  <c:v>7.6018523117196075</c:v>
                </c:pt>
                <c:pt idx="38">
                  <c:v>7.6918889134011224</c:v>
                </c:pt>
                <c:pt idx="39">
                  <c:v>7.7790562965880987</c:v>
                </c:pt>
                <c:pt idx="40">
                  <c:v>7.8634750909009377</c:v>
                </c:pt>
                <c:pt idx="41">
                  <c:v>7.9452596524659107</c:v>
                </c:pt>
                <c:pt idx="42">
                  <c:v>8.0245184513945009</c:v>
                </c:pt>
                <c:pt idx="43">
                  <c:v>8.1013544316262802</c:v>
                </c:pt>
                <c:pt idx="44">
                  <c:v>8.1758653453652741</c:v>
                </c:pt>
                <c:pt idx="45">
                  <c:v>8.2481440641394048</c:v>
                </c:pt>
                <c:pt idx="46">
                  <c:v>8.3182788683320243</c:v>
                </c:pt>
                <c:pt idx="47">
                  <c:v>8.3863537168715769</c:v>
                </c:pt>
                <c:pt idx="48">
                  <c:v>8.4524484986183577</c:v>
                </c:pt>
                <c:pt idx="49">
                  <c:v>8.5166392668543587</c:v>
                </c:pt>
                <c:pt idx="50">
                  <c:v>8.578998458161772</c:v>
                </c:pt>
                <c:pt idx="51">
                  <c:v>8.639595096866806</c:v>
                </c:pt>
                <c:pt idx="52">
                  <c:v>8.6984949861265477</c:v>
                </c:pt>
                <c:pt idx="53">
                  <c:v>8.7557608866470051</c:v>
                </c:pt>
                <c:pt idx="54">
                  <c:v>8.8114526839389011</c:v>
                </c:pt>
                <c:pt idx="55">
                  <c:v>8.8656275449437381</c:v>
                </c:pt>
                <c:pt idx="56">
                  <c:v>8.9183400647952897</c:v>
                </c:pt>
                <c:pt idx="57">
                  <c:v>8.9696424044202008</c:v>
                </c:pt>
                <c:pt idx="58">
                  <c:v>9.019584419625394</c:v>
                </c:pt>
                <c:pt idx="59">
                  <c:v>9.0682137822690532</c:v>
                </c:pt>
                <c:pt idx="60">
                  <c:v>9.1155760940650605</c:v>
                </c:pt>
                <c:pt idx="61">
                  <c:v>9.1617149935284559</c:v>
                </c:pt>
                <c:pt idx="62">
                  <c:v>9.2066722565301493</c:v>
                </c:pt>
                <c:pt idx="63">
                  <c:v>9.2504878908938508</c:v>
                </c:pt>
                <c:pt idx="64">
                  <c:v>9.2932002254350206</c:v>
                </c:pt>
                <c:pt idx="65">
                  <c:v>9.3348459938121504</c:v>
                </c:pt>
                <c:pt idx="66">
                  <c:v>9.3754604135327728</c:v>
                </c:pt>
                <c:pt idx="67">
                  <c:v>9.4150772604317066</c:v>
                </c:pt>
                <c:pt idx="68">
                  <c:v>9.4537289389155355</c:v>
                </c:pt>
                <c:pt idx="69">
                  <c:v>9.4914465482462766</c:v>
                </c:pt>
                <c:pt idx="70">
                  <c:v>9.528259945117366</c:v>
                </c:pt>
                <c:pt idx="71">
                  <c:v>9.5641978027571248</c:v>
                </c:pt>
                <c:pt idx="72">
                  <c:v>9.5992876667782081</c:v>
                </c:pt>
                <c:pt idx="73">
                  <c:v>9.6335560079761802</c:v>
                </c:pt>
                <c:pt idx="74">
                  <c:v>9.6670282722661867</c:v>
                </c:pt>
                <c:pt idx="75">
                  <c:v>9.6997289279337036</c:v>
                </c:pt>
                <c:pt idx="76">
                  <c:v>9.7316815103631331</c:v>
                </c:pt>
                <c:pt idx="77">
                  <c:v>9.7629086643970151</c:v>
                </c:pt>
                <c:pt idx="78">
                  <c:v>9.7934321844681715</c:v>
                </c:pt>
                <c:pt idx="79">
                  <c:v>9.8232730526375978</c:v>
                </c:pt>
                <c:pt idx="80">
                  <c:v>9.8524514746621286</c:v>
                </c:pt>
                <c:pt idx="81">
                  <c:v>9.8809869142075843</c:v>
                </c:pt>
                <c:pt idx="82">
                  <c:v>9.9088981253156234</c:v>
                </c:pt>
                <c:pt idx="83">
                  <c:v>9.936203183225425</c:v>
                </c:pt>
                <c:pt idx="84">
                  <c:v>9.9629195136447546</c:v>
                </c:pt>
                <c:pt idx="85">
                  <c:v>9.9890639205590031</c:v>
                </c:pt>
                <c:pt idx="86">
                  <c:v>10.01465261266096</c:v>
                </c:pt>
                <c:pt idx="87">
                  <c:v>10.039701228479075</c:v>
                </c:pt>
                <c:pt idx="88">
                  <c:v>10.064224860276846</c:v>
                </c:pt>
                <c:pt idx="89">
                  <c:v>10.088238076791571</c:v>
                </c:pt>
                <c:pt idx="90">
                  <c:v>10.111754944876457</c:v>
                </c:pt>
                <c:pt idx="91">
                  <c:v>10.134789050106086</c:v>
                </c:pt>
                <c:pt idx="92">
                  <c:v>10.157353516401619</c:v>
                </c:pt>
                <c:pt idx="93">
                  <c:v>10.179461024728662</c:v>
                </c:pt>
                <c:pt idx="94">
                  <c:v>10.201123830917551</c:v>
                </c:pt>
                <c:pt idx="95">
                  <c:v>10.222353782652803</c:v>
                </c:pt>
                <c:pt idx="96">
                  <c:v>10.243162335675693</c:v>
                </c:pt>
                <c:pt idx="97">
                  <c:v>10.26356056924141</c:v>
                </c:pt>
                <c:pt idx="98">
                  <c:v>10.283559200869609</c:v>
                </c:pt>
                <c:pt idx="99">
                  <c:v>10.303168600425131</c:v>
                </c:pt>
                <c:pt idx="100">
                  <c:v>10.32239880356342</c:v>
                </c:pt>
                <c:pt idx="101">
                  <c:v>10.341259524573111</c:v>
                </c:pt>
                <c:pt idx="102">
                  <c:v>10.359760168646591</c:v>
                </c:pt>
                <c:pt idx="103">
                  <c:v>10.377909843607368</c:v>
                </c:pt>
                <c:pt idx="104">
                  <c:v>10.395717371121627</c:v>
                </c:pt>
                <c:pt idx="105">
                  <c:v>10.413191297419711</c:v>
                </c:pt>
                <c:pt idx="106">
                  <c:v>10.430339903551827</c:v>
                </c:pt>
                <c:pt idx="107">
                  <c:v>10.447171215201049</c:v>
                </c:pt>
                <c:pt idx="108">
                  <c:v>10.463693012075209</c:v>
                </c:pt>
                <c:pt idx="109">
                  <c:v>10.47991283689829</c:v>
                </c:pt>
                <c:pt idx="110">
                  <c:v>10.49583800402069</c:v>
                </c:pt>
                <c:pt idx="111">
                  <c:v>10.511475607666707</c:v>
                </c:pt>
                <c:pt idx="112">
                  <c:v>10.526832529836611</c:v>
                </c:pt>
                <c:pt idx="113">
                  <c:v>10.541915447879733</c:v>
                </c:pt>
                <c:pt idx="114">
                  <c:v>10.556730841754167</c:v>
                </c:pt>
                <c:pt idx="115">
                  <c:v>10.571285000987741</c:v>
                </c:pt>
                <c:pt idx="116">
                  <c:v>10.585584031354321</c:v>
                </c:pt>
                <c:pt idx="117">
                  <c:v>10.599633861278594</c:v>
                </c:pt>
                <c:pt idx="118">
                  <c:v>10.613440247981918</c:v>
                </c:pt>
                <c:pt idx="119">
                  <c:v>10.627008783381136</c:v>
                </c:pt>
                <c:pt idx="120">
                  <c:v>10.640344899751605</c:v>
                </c:pt>
                <c:pt idx="121">
                  <c:v>10.6534538751652</c:v>
                </c:pt>
                <c:pt idx="122">
                  <c:v>10.666340838713392</c:v>
                </c:pt>
                <c:pt idx="123">
                  <c:v>10.67901077552512</c:v>
                </c:pt>
                <c:pt idx="124">
                  <c:v>10.691468531588569</c:v>
                </c:pt>
                <c:pt idx="125">
                  <c:v>10.703718818385569</c:v>
                </c:pt>
                <c:pt idx="126">
                  <c:v>10.715766217346951</c:v>
                </c:pt>
                <c:pt idx="127">
                  <c:v>10.727615184136608</c:v>
                </c:pt>
                <c:pt idx="128">
                  <c:v>10.739270052771852</c:v>
                </c:pt>
                <c:pt idx="129">
                  <c:v>10.750735039587163</c:v>
                </c:pt>
                <c:pt idx="130">
                  <c:v>10.762014247047983</c:v>
                </c:pt>
                <c:pt idx="131">
                  <c:v>10.773111667421201</c:v>
                </c:pt>
                <c:pt idx="132">
                  <c:v>10.784031186308255</c:v>
                </c:pt>
                <c:pt idx="133">
                  <c:v>10.794776586046815</c:v>
                </c:pt>
                <c:pt idx="134">
                  <c:v>10.805351548986593</c:v>
                </c:pt>
                <c:pt idx="135">
                  <c:v>10.815759660644504</c:v>
                </c:pt>
                <c:pt idx="136">
                  <c:v>10.826004412744318</c:v>
                </c:pt>
                <c:pt idx="137">
                  <c:v>10.836089206145562</c:v>
                </c:pt>
                <c:pt idx="138">
                  <c:v>10.846017353666268</c:v>
                </c:pt>
                <c:pt idx="139">
                  <c:v>10.855792082803926</c:v>
                </c:pt>
                <c:pt idx="140">
                  <c:v>10.865416538358867</c:v>
                </c:pt>
                <c:pt idx="141">
                  <c:v>10.874893784964001</c:v>
                </c:pt>
                <c:pt idx="142">
                  <c:v>10.884226809524714</c:v>
                </c:pt>
                <c:pt idx="143">
                  <c:v>10.893418523572597</c:v>
                </c:pt>
                <c:pt idx="144">
                  <c:v>10.902471765536438</c:v>
                </c:pt>
                <c:pt idx="145">
                  <c:v>10.91138930293374</c:v>
                </c:pt>
                <c:pt idx="146">
                  <c:v>10.920173834486031</c:v>
                </c:pt>
                <c:pt idx="147">
                  <c:v>10.928827992160892</c:v>
                </c:pt>
                <c:pt idx="148">
                  <c:v>10.937354343143602</c:v>
                </c:pt>
                <c:pt idx="149">
                  <c:v>10.945755391741226</c:v>
                </c:pt>
                <c:pt idx="150">
                  <c:v>10.954033581221667</c:v>
                </c:pt>
                <c:pt idx="151">
                  <c:v>10.962191295590314</c:v>
                </c:pt>
                <c:pt idx="152">
                  <c:v>10.970230861306652</c:v>
                </c:pt>
                <c:pt idx="153">
                  <c:v>10.978154548943088</c:v>
                </c:pt>
                <c:pt idx="154">
                  <c:v>10.98596457478833</c:v>
                </c:pt>
                <c:pt idx="155">
                  <c:v>10.993663102397292</c:v>
                </c:pt>
                <c:pt idx="156">
                  <c:v>11.001252244089656</c:v>
                </c:pt>
                <c:pt idx="157">
                  <c:v>11.008734062398968</c:v>
                </c:pt>
                <c:pt idx="158">
                  <c:v>11.016110571474133</c:v>
                </c:pt>
                <c:pt idx="159">
                  <c:v>11.023383738435127</c:v>
                </c:pt>
                <c:pt idx="160">
                  <c:v>11.030555484684564</c:v>
                </c:pt>
                <c:pt idx="161">
                  <c:v>11.037627687176814</c:v>
                </c:pt>
                <c:pt idx="162">
                  <c:v>11.044602179646191</c:v>
                </c:pt>
                <c:pt idx="163">
                  <c:v>11.05148075379573</c:v>
                </c:pt>
                <c:pt idx="164">
                  <c:v>11.058265160448</c:v>
                </c:pt>
                <c:pt idx="165">
                  <c:v>11.064957110659323</c:v>
                </c:pt>
                <c:pt idx="166">
                  <c:v>11.071558276798712</c:v>
                </c:pt>
                <c:pt idx="167">
                  <c:v>11.078070293592813</c:v>
                </c:pt>
                <c:pt idx="168">
                  <c:v>11.084494759138076</c:v>
                </c:pt>
                <c:pt idx="169">
                  <c:v>11.09083323588132</c:v>
                </c:pt>
                <c:pt idx="170">
                  <c:v>11.097087251569791</c:v>
                </c:pt>
                <c:pt idx="171">
                  <c:v>11.103258300171804</c:v>
                </c:pt>
                <c:pt idx="172">
                  <c:v>11.109347842769063</c:v>
                </c:pt>
                <c:pt idx="173">
                  <c:v>11.115357308421542</c:v>
                </c:pt>
                <c:pt idx="174">
                  <c:v>11.121288095005983</c:v>
                </c:pt>
                <c:pt idx="175">
                  <c:v>11.127141570028884</c:v>
                </c:pt>
                <c:pt idx="176">
                  <c:v>11.132919071414845</c:v>
                </c:pt>
                <c:pt idx="177">
                  <c:v>11.138621908271174</c:v>
                </c:pt>
                <c:pt idx="178">
                  <c:v>11.144251361629498</c:v>
                </c:pt>
                <c:pt idx="179">
                  <c:v>11.149808685165244</c:v>
                </c:pt>
                <c:pt idx="180">
                  <c:v>11.155295105895677</c:v>
                </c:pt>
                <c:pt idx="181">
                  <c:v>11.160711824857239</c:v>
                </c:pt>
                <c:pt idx="182">
                  <c:v>11.16606001776292</c:v>
                </c:pt>
                <c:pt idx="183">
                  <c:v>11.171340835640265</c:v>
                </c:pt>
                <c:pt idx="184">
                  <c:v>11.176555405450767</c:v>
                </c:pt>
                <c:pt idx="185">
                  <c:v>11.181704830691135</c:v>
                </c:pt>
                <c:pt idx="186">
                  <c:v>11.186790191977169</c:v>
                </c:pt>
                <c:pt idx="187">
                  <c:v>11.191812547610709</c:v>
                </c:pt>
                <c:pt idx="188">
                  <c:v>11.196772934130289</c:v>
                </c:pt>
                <c:pt idx="189">
                  <c:v>11.201672366845999</c:v>
                </c:pt>
                <c:pt idx="190">
                  <c:v>11.206511840359058</c:v>
                </c:pt>
                <c:pt idx="191">
                  <c:v>11.211292329066632</c:v>
                </c:pt>
                <c:pt idx="192">
                  <c:v>11.216014787652343</c:v>
                </c:pt>
                <c:pt idx="193">
                  <c:v>11.220680151562945</c:v>
                </c:pt>
                <c:pt idx="194">
                  <c:v>11.225289337471589</c:v>
                </c:pt>
                <c:pt idx="195">
                  <c:v>11.229843243728153</c:v>
                </c:pt>
                <c:pt idx="196">
                  <c:v>11.234342750797</c:v>
                </c:pt>
                <c:pt idx="197">
                  <c:v>11.238788721682594</c:v>
                </c:pt>
                <c:pt idx="198">
                  <c:v>11.243182002343332</c:v>
                </c:pt>
                <c:pt idx="199">
                  <c:v>11.247523422093991</c:v>
                </c:pt>
                <c:pt idx="200">
                  <c:v>11.251813793997131</c:v>
                </c:pt>
                <c:pt idx="201">
                  <c:v>11.256053915243793</c:v>
                </c:pt>
                <c:pt idx="202">
                  <c:v>11.260244567523845</c:v>
                </c:pt>
                <c:pt idx="203">
                  <c:v>11.264386517386285</c:v>
                </c:pt>
                <c:pt idx="204">
                  <c:v>11.268480516589783</c:v>
                </c:pt>
                <c:pt idx="205">
                  <c:v>11.272527302443853</c:v>
                </c:pt>
                <c:pt idx="206">
                  <c:v>11.276527598140797</c:v>
                </c:pt>
                <c:pt idx="207">
                  <c:v>11.280482113078859</c:v>
                </c:pt>
                <c:pt idx="208">
                  <c:v>11.284391543176742</c:v>
                </c:pt>
                <c:pt idx="209">
                  <c:v>11.288256571179797</c:v>
                </c:pt>
                <c:pt idx="210">
                  <c:v>11.292077866958136</c:v>
                </c:pt>
                <c:pt idx="211">
                  <c:v>11.295856087796897</c:v>
                </c:pt>
                <c:pt idx="212">
                  <c:v>11.2995918786789</c:v>
                </c:pt>
                <c:pt idx="213">
                  <c:v>11.303285872559936</c:v>
                </c:pt>
                <c:pt idx="214">
                  <c:v>11.306938690636887</c:v>
                </c:pt>
                <c:pt idx="215">
                  <c:v>11.3105509426089</c:v>
                </c:pt>
                <c:pt idx="216">
                  <c:v>11.314123226931832</c:v>
                </c:pt>
                <c:pt idx="217">
                  <c:v>11.317656131066105</c:v>
                </c:pt>
                <c:pt idx="218">
                  <c:v>11.321150231718267</c:v>
                </c:pt>
                <c:pt idx="219">
                  <c:v>11.324606095076351</c:v>
                </c:pt>
                <c:pt idx="220">
                  <c:v>11.328024277039265</c:v>
                </c:pt>
                <c:pt idx="221">
                  <c:v>11.331405323440334</c:v>
                </c:pt>
                <c:pt idx="222">
                  <c:v>11.33474977026523</c:v>
                </c:pt>
                <c:pt idx="223">
                  <c:v>11.338058143864412</c:v>
                </c:pt>
                <c:pt idx="224">
                  <c:v>11.341330961160212</c:v>
                </c:pt>
                <c:pt idx="225">
                  <c:v>11.344568729848795</c:v>
                </c:pt>
              </c:numCache>
            </c:numRef>
          </c:xVal>
          <c:yVal>
            <c:numRef>
              <c:f>Лист6!$H$6:$H$231</c:f>
              <c:numCache>
                <c:formatCode>General</c:formatCode>
                <c:ptCount val="226"/>
                <c:pt idx="0">
                  <c:v>32.94016215320692</c:v>
                </c:pt>
                <c:pt idx="1">
                  <c:v>31.195728644280244</c:v>
                </c:pt>
                <c:pt idx="2">
                  <c:v>29.572327232497731</c:v>
                </c:pt>
                <c:pt idx="3">
                  <c:v>28.059640589949954</c:v>
                </c:pt>
                <c:pt idx="4">
                  <c:v>26.648389043773609</c:v>
                </c:pt>
                <c:pt idx="5">
                  <c:v>25.330210834161953</c:v>
                </c:pt>
                <c:pt idx="6">
                  <c:v>24.097557907394972</c:v>
                </c:pt>
                <c:pt idx="7">
                  <c:v>22.943605012759633</c:v>
                </c:pt>
                <c:pt idx="8">
                  <c:v>21.862170222661444</c:v>
                </c:pt>
                <c:pt idx="9">
                  <c:v>20.847645286053307</c:v>
                </c:pt>
                <c:pt idx="10">
                  <c:v>19.894934467418462</c:v>
                </c:pt>
                <c:pt idx="11">
                  <c:v>18.999400725708291</c:v>
                </c:pt>
                <c:pt idx="12">
                  <c:v>18.156818256937633</c:v>
                </c:pt>
                <c:pt idx="13">
                  <c:v>17.363330566320805</c:v>
                </c:pt>
                <c:pt idx="14">
                  <c:v>16.61541335556376</c:v>
                </c:pt>
                <c:pt idx="15">
                  <c:v>15.909841612022362</c:v>
                </c:pt>
                <c:pt idx="16">
                  <c:v>15.243660372014753</c:v>
                </c:pt>
                <c:pt idx="17">
                  <c:v>14.614158703199239</c:v>
                </c:pt>
                <c:pt idx="18">
                  <c:v>14.018846512708324</c:v>
                </c:pt>
                <c:pt idx="19">
                  <c:v>13.455433840407405</c:v>
                </c:pt>
                <c:pt idx="20">
                  <c:v>12.921812341665969</c:v>
                </c:pt>
                <c:pt idx="21">
                  <c:v>12.416038702589617</c:v>
                </c:pt>
                <c:pt idx="22">
                  <c:v>11.936319763759647</c:v>
                </c:pt>
                <c:pt idx="23">
                  <c:v>11.480999156997486</c:v>
                </c:pt>
                <c:pt idx="24">
                  <c:v>11.048545284210295</c:v>
                </c:pt>
                <c:pt idx="25">
                  <c:v>10.637540488566952</c:v>
                </c:pt>
                <c:pt idx="26">
                  <c:v>10.246671286591702</c:v>
                </c:pt>
                <c:pt idx="27">
                  <c:v>9.874719545660664</c:v>
                </c:pt>
                <c:pt idx="28">
                  <c:v>9.5205545051939122</c:v>
                </c:pt>
                <c:pt idx="29">
                  <c:v>9.1831255518496029</c:v>
                </c:pt>
                <c:pt idx="30">
                  <c:v>8.8614556694973885</c:v>
                </c:pt>
                <c:pt idx="31">
                  <c:v>8.5546354938903182</c:v>
                </c:pt>
                <c:pt idx="32">
                  <c:v>8.2618179099490181</c:v>
                </c:pt>
                <c:pt idx="33">
                  <c:v>7.9822131365749005</c:v>
                </c:pt>
                <c:pt idx="34">
                  <c:v>7.7150842500526453</c:v>
                </c:pt>
                <c:pt idx="35">
                  <c:v>7.4597431025006129</c:v>
                </c:pt>
                <c:pt idx="36">
                  <c:v>7.2155465965781467</c:v>
                </c:pt>
                <c:pt idx="37">
                  <c:v>6.9818932818452701</c:v>
                </c:pt>
                <c:pt idx="38">
                  <c:v>6.7582202418650192</c:v>
                </c:pt>
                <c:pt idx="39">
                  <c:v>6.5440002444041454</c:v>
                </c:pt>
                <c:pt idx="40">
                  <c:v>6.3387391299777773</c:v>
                </c:pt>
                <c:pt idx="41">
                  <c:v>6.1419734165447553</c:v>
                </c:pt>
                <c:pt idx="42">
                  <c:v>5.9532681004329113</c:v>
                </c:pt>
                <c:pt idx="43">
                  <c:v>5.7722146355927526</c:v>
                </c:pt>
                <c:pt idx="44">
                  <c:v>5.5984290750743373</c:v>
                </c:pt>
                <c:pt idx="45">
                  <c:v>5.4315503602221851</c:v>
                </c:pt>
                <c:pt idx="46">
                  <c:v>5.27123874450991</c:v>
                </c:pt>
                <c:pt idx="47">
                  <c:v>5.1171743402102905</c:v>
                </c:pt>
                <c:pt idx="48">
                  <c:v>4.9690557772352761</c:v>
                </c:pt>
                <c:pt idx="49">
                  <c:v>4.8265989644995351</c:v>
                </c:pt>
                <c:pt idx="50">
                  <c:v>4.6895359450741756</c:v>
                </c:pt>
                <c:pt idx="51">
                  <c:v>4.5576138372160848</c:v>
                </c:pt>
                <c:pt idx="52">
                  <c:v>4.4305938540935363</c:v>
                </c:pt>
                <c:pt idx="53">
                  <c:v>4.3082503956894502</c:v>
                </c:pt>
                <c:pt idx="54">
                  <c:v>4.1903702069581588</c:v>
                </c:pt>
                <c:pt idx="55">
                  <c:v>4.0767515968469237</c:v>
                </c:pt>
                <c:pt idx="56">
                  <c:v>3.9672037132760463</c:v>
                </c:pt>
                <c:pt idx="57">
                  <c:v>3.8615458696069647</c:v>
                </c:pt>
                <c:pt idx="58">
                  <c:v>3.7596069185210044</c:v>
                </c:pt>
                <c:pt idx="59">
                  <c:v>3.6612246695872259</c:v>
                </c:pt>
                <c:pt idx="60">
                  <c:v>3.5662453471193549</c:v>
                </c:pt>
                <c:pt idx="61">
                  <c:v>3.4745230852135442</c:v>
                </c:pt>
                <c:pt idx="62">
                  <c:v>3.3859194571225806</c:v>
                </c:pt>
                <c:pt idx="63">
                  <c:v>3.3003030363622052</c:v>
                </c:pt>
                <c:pt idx="64">
                  <c:v>3.2175489871625378</c:v>
                </c:pt>
                <c:pt idx="65">
                  <c:v>3.1375386820757627</c:v>
                </c:pt>
                <c:pt idx="66">
                  <c:v>3.0601593447308542</c:v>
                </c:pt>
                <c:pt idx="67">
                  <c:v>2.9853037158902089</c:v>
                </c:pt>
                <c:pt idx="68">
                  <c:v>2.9128697411120452</c:v>
                </c:pt>
                <c:pt idx="69">
                  <c:v>2.8427602784586492</c:v>
                </c:pt>
                <c:pt idx="70">
                  <c:v>2.7748828248146316</c:v>
                </c:pt>
                <c:pt idx="71">
                  <c:v>2.7091492594927229</c:v>
                </c:pt>
                <c:pt idx="72">
                  <c:v>2.645475603908269</c:v>
                </c:pt>
                <c:pt idx="73">
                  <c:v>2.5837817961982923</c:v>
                </c:pt>
                <c:pt idx="74">
                  <c:v>2.523991479747711</c:v>
                </c:pt>
                <c:pt idx="75">
                  <c:v>2.4660318046647065</c:v>
                </c:pt>
                <c:pt idx="76">
                  <c:v>2.4098332413199861</c:v>
                </c:pt>
                <c:pt idx="77">
                  <c:v>2.3553294051314473</c:v>
                </c:pt>
                <c:pt idx="78">
                  <c:v>2.3024568918369672</c:v>
                </c:pt>
                <c:pt idx="79">
                  <c:v>2.2511551225542834</c:v>
                </c:pt>
                <c:pt idx="80">
                  <c:v>2.201366197978639</c:v>
                </c:pt>
                <c:pt idx="81">
                  <c:v>2.1530347611163441</c:v>
                </c:pt>
                <c:pt idx="82">
                  <c:v>2.1061078679961449</c:v>
                </c:pt>
                <c:pt idx="83">
                  <c:v>2.0605348658405624</c:v>
                </c:pt>
                <c:pt idx="84">
                  <c:v>2.0162672782164086</c:v>
                </c:pt>
                <c:pt idx="85">
                  <c:v>1.973258696717902</c:v>
                </c:pt>
                <c:pt idx="86">
                  <c:v>1.9314646787673015</c:v>
                </c:pt>
                <c:pt idx="87">
                  <c:v>1.8908426511471261</c:v>
                </c:pt>
                <c:pt idx="88">
                  <c:v>1.8513518189048215</c:v>
                </c:pt>
                <c:pt idx="89">
                  <c:v>1.812953079295627</c:v>
                </c:pt>
                <c:pt idx="90">
                  <c:v>1.7756089404523112</c:v>
                </c:pt>
                <c:pt idx="91">
                  <c:v>1.7392834444916914</c:v>
                </c:pt>
                <c:pt idx="92">
                  <c:v>1.7039420947874702</c:v>
                </c:pt>
                <c:pt idx="93">
                  <c:v>1.669551787157163</c:v>
                </c:pt>
                <c:pt idx="94">
                  <c:v>1.6360807447277039</c:v>
                </c:pt>
                <c:pt idx="95">
                  <c:v>1.6034984562599577</c:v>
                </c:pt>
                <c:pt idx="96">
                  <c:v>1.5717756177268645</c:v>
                </c:pt>
                <c:pt idx="97">
                  <c:v>1.5408840769533951</c:v>
                </c:pt>
                <c:pt idx="98">
                  <c:v>1.5107967811389487</c:v>
                </c:pt>
                <c:pt idx="99">
                  <c:v>1.4814877270944589</c:v>
                </c:pt>
                <c:pt idx="100">
                  <c:v>1.4529319140372376</c:v>
                </c:pt>
                <c:pt idx="101">
                  <c:v>1.4251052987965991</c:v>
                </c:pt>
                <c:pt idx="102">
                  <c:v>1.3979847532926322</c:v>
                </c:pt>
                <c:pt idx="103">
                  <c:v>1.3715480241591758</c:v>
                </c:pt>
                <c:pt idx="104">
                  <c:v>1.3457736943901135</c:v>
                </c:pt>
                <c:pt idx="105">
                  <c:v>1.3206411468956332</c:v>
                </c:pt>
                <c:pt idx="106">
                  <c:v>1.2961305298621162</c:v>
                </c:pt>
                <c:pt idx="107">
                  <c:v>1.2722227238158499</c:v>
                </c:pt>
                <c:pt idx="108">
                  <c:v>1.2488993102968613</c:v>
                </c:pt>
                <c:pt idx="109">
                  <c:v>1.2261425420548544</c:v>
                </c:pt>
                <c:pt idx="110">
                  <c:v>1.2039353146845608</c:v>
                </c:pt>
                <c:pt idx="111">
                  <c:v>1.1822611396227583</c:v>
                </c:pt>
                <c:pt idx="112">
                  <c:v>1.1611041184338582</c:v>
                </c:pt>
                <c:pt idx="113">
                  <c:v>1.1404489183153004</c:v>
                </c:pt>
                <c:pt idx="114">
                  <c:v>1.1202807487580422</c:v>
                </c:pt>
                <c:pt idx="115">
                  <c:v>1.1005853393012126</c:v>
                </c:pt>
                <c:pt idx="116">
                  <c:v>1.0813489183235785</c:v>
                </c:pt>
                <c:pt idx="117">
                  <c:v>1.0625581928177552</c:v>
                </c:pt>
                <c:pt idx="118">
                  <c:v>1.0442003290962387</c:v>
                </c:pt>
                <c:pt idx="119">
                  <c:v>1.0262629343812399</c:v>
                </c:pt>
                <c:pt idx="120">
                  <c:v>1.008734039233026</c:v>
                </c:pt>
                <c:pt idx="121">
                  <c:v>0.99160208077406176</c:v>
                </c:pt>
                <c:pt idx="122">
                  <c:v>0.97485588666861878</c:v>
                </c:pt>
                <c:pt idx="123">
                  <c:v>0.95848465981980646</c:v>
                </c:pt>
                <c:pt idx="124">
                  <c:v>0.94247796374807513</c:v>
                </c:pt>
                <c:pt idx="125">
                  <c:v>0.92682570861723879</c:v>
                </c:pt>
                <c:pt idx="126">
                  <c:v>0.91151813787594416</c:v>
                </c:pt>
                <c:pt idx="127">
                  <c:v>0.89654581548424472</c:v>
                </c:pt>
                <c:pt idx="128">
                  <c:v>0.88189961369662073</c:v>
                </c:pt>
                <c:pt idx="129">
                  <c:v>0.86757070137431469</c:v>
                </c:pt>
                <c:pt idx="130">
                  <c:v>0.8535505328013181</c:v>
                </c:pt>
                <c:pt idx="131">
                  <c:v>0.83983083697973548</c:v>
                </c:pt>
                <c:pt idx="132">
                  <c:v>0.82640360738152074</c:v>
                </c:pt>
                <c:pt idx="133">
                  <c:v>0.81326109213481979</c:v>
                </c:pt>
                <c:pt idx="134">
                  <c:v>0.8003957846242965</c:v>
                </c:pt>
                <c:pt idx="135">
                  <c:v>0.78780041448589055</c:v>
                </c:pt>
                <c:pt idx="136">
                  <c:v>0.77546793897749211</c:v>
                </c:pt>
                <c:pt idx="137">
                  <c:v>0.76339153470796761</c:v>
                </c:pt>
                <c:pt idx="138">
                  <c:v>0.75156458970788032</c:v>
                </c:pt>
                <c:pt idx="139">
                  <c:v>0.73998069582611159</c:v>
                </c:pt>
                <c:pt idx="140">
                  <c:v>0.72863364143738352</c:v>
                </c:pt>
                <c:pt idx="141">
                  <c:v>0.71751740444646117</c:v>
                </c:pt>
                <c:pt idx="142">
                  <c:v>0.7066261455755205</c:v>
                </c:pt>
                <c:pt idx="143">
                  <c:v>0.6959542019218522</c:v>
                </c:pt>
                <c:pt idx="144">
                  <c:v>0.68549608077371815</c:v>
                </c:pt>
                <c:pt idx="145">
                  <c:v>0.67524645367277703</c:v>
                </c:pt>
                <c:pt idx="146">
                  <c:v>0.66520015071207705</c:v>
                </c:pt>
                <c:pt idx="147">
                  <c:v>0.65535215505915356</c:v>
                </c:pt>
                <c:pt idx="148">
                  <c:v>0.64569759769427892</c:v>
                </c:pt>
                <c:pt idx="149">
                  <c:v>0.6362317523544091</c:v>
                </c:pt>
                <c:pt idx="150">
                  <c:v>0.62695003067381927</c:v>
                </c:pt>
                <c:pt idx="151">
                  <c:v>0.61784797751286491</c:v>
                </c:pt>
                <c:pt idx="152">
                  <c:v>0.60892126646671463</c:v>
                </c:pt>
                <c:pt idx="153">
                  <c:v>0.60016569554628796</c:v>
                </c:pt>
                <c:pt idx="154">
                  <c:v>0.59157718302401152</c:v>
                </c:pt>
                <c:pt idx="155">
                  <c:v>0.58315176343734454</c:v>
                </c:pt>
                <c:pt idx="156">
                  <c:v>0.57488558374337151</c:v>
                </c:pt>
                <c:pt idx="157">
                  <c:v>0.56677489961806293</c:v>
                </c:pt>
                <c:pt idx="158">
                  <c:v>0.55881607189411242</c:v>
                </c:pt>
                <c:pt idx="159">
                  <c:v>0.55100556313153948</c:v>
                </c:pt>
                <c:pt idx="160">
                  <c:v>0.54333993431551675</c:v>
                </c:pt>
                <c:pt idx="161">
                  <c:v>0.53581584167613516</c:v>
                </c:pt>
                <c:pt idx="162">
                  <c:v>0.52843003362506802</c:v>
                </c:pt>
                <c:pt idx="163">
                  <c:v>0.52117934780431785</c:v>
                </c:pt>
                <c:pt idx="164">
                  <c:v>0.51406070824245687</c:v>
                </c:pt>
                <c:pt idx="165">
                  <c:v>0.50707112261397502</c:v>
                </c:pt>
                <c:pt idx="166">
                  <c:v>0.50020767959754775</c:v>
                </c:pt>
                <c:pt idx="167">
                  <c:v>0.49346754632922774</c:v>
                </c:pt>
                <c:pt idx="168">
                  <c:v>0.4868479659467374</c:v>
                </c:pt>
                <c:pt idx="169">
                  <c:v>0.48034625522121627</c:v>
                </c:pt>
                <c:pt idx="170">
                  <c:v>0.47395980227292961</c:v>
                </c:pt>
                <c:pt idx="171">
                  <c:v>0.46768606436760862</c:v>
                </c:pt>
                <c:pt idx="172">
                  <c:v>0.4615225657902341</c:v>
                </c:pt>
                <c:pt idx="173">
                  <c:v>0.45546689579321242</c:v>
                </c:pt>
                <c:pt idx="174">
                  <c:v>0.44951670661603227</c:v>
                </c:pt>
                <c:pt idx="175">
                  <c:v>0.44366971157360735</c:v>
                </c:pt>
                <c:pt idx="176">
                  <c:v>0.43792368321064368</c:v>
                </c:pt>
                <c:pt idx="177">
                  <c:v>0.43227645151946986</c:v>
                </c:pt>
                <c:pt idx="178">
                  <c:v>0.42672590221889145</c:v>
                </c:pt>
                <c:pt idx="179">
                  <c:v>0.42126997509172548</c:v>
                </c:pt>
                <c:pt idx="180">
                  <c:v>0.41590666237877638</c:v>
                </c:pt>
                <c:pt idx="181">
                  <c:v>0.41063400722710275</c:v>
                </c:pt>
                <c:pt idx="182">
                  <c:v>0.4054501021905248</c:v>
                </c:pt>
                <c:pt idx="183">
                  <c:v>0.40035308778039563</c:v>
                </c:pt>
                <c:pt idx="184">
                  <c:v>0.39534115106475515</c:v>
                </c:pt>
                <c:pt idx="185">
                  <c:v>0.39041252431405171</c:v>
                </c:pt>
                <c:pt idx="186">
                  <c:v>0.38556548369170118</c:v>
                </c:pt>
                <c:pt idx="187">
                  <c:v>0.38079834798781731</c:v>
                </c:pt>
                <c:pt idx="188">
                  <c:v>0.37610947739451944</c:v>
                </c:pt>
                <c:pt idx="189">
                  <c:v>0.37149727232129076</c:v>
                </c:pt>
                <c:pt idx="190">
                  <c:v>0.36696017224891514</c:v>
                </c:pt>
                <c:pt idx="191">
                  <c:v>0.36249665462058805</c:v>
                </c:pt>
                <c:pt idx="192">
                  <c:v>0.35810523376885045</c:v>
                </c:pt>
                <c:pt idx="193">
                  <c:v>0.35378445987704682</c:v>
                </c:pt>
                <c:pt idx="194">
                  <c:v>0.34953291797406411</c:v>
                </c:pt>
                <c:pt idx="195">
                  <c:v>0.34534922696115777</c:v>
                </c:pt>
                <c:pt idx="196">
                  <c:v>0.34123203866971491</c:v>
                </c:pt>
                <c:pt idx="197">
                  <c:v>0.3371800369488544</c:v>
                </c:pt>
                <c:pt idx="198">
                  <c:v>0.3331919367818032</c:v>
                </c:pt>
                <c:pt idx="199">
                  <c:v>0.3292664834300349</c:v>
                </c:pt>
                <c:pt idx="200">
                  <c:v>0.32540245160418912</c:v>
                </c:pt>
                <c:pt idx="201">
                  <c:v>0.32159864466083682</c:v>
                </c:pt>
                <c:pt idx="202">
                  <c:v>0.31785389382418522</c:v>
                </c:pt>
                <c:pt idx="203">
                  <c:v>0.3141670574318573</c:v>
                </c:pt>
                <c:pt idx="204">
                  <c:v>0.3105370202039075</c:v>
                </c:pt>
                <c:pt idx="205">
                  <c:v>0.30696269253427749</c:v>
                </c:pt>
                <c:pt idx="206">
                  <c:v>0.30344300980391259</c:v>
                </c:pt>
                <c:pt idx="207">
                  <c:v>0.29997693171480322</c:v>
                </c:pt>
                <c:pt idx="208">
                  <c:v>0.29656344164423254</c:v>
                </c:pt>
                <c:pt idx="209">
                  <c:v>0.29320154601854626</c:v>
                </c:pt>
                <c:pt idx="210">
                  <c:v>0.28989027370578058</c:v>
                </c:pt>
                <c:pt idx="211">
                  <c:v>0.28662867542651305</c:v>
                </c:pt>
                <c:pt idx="212">
                  <c:v>0.28341582318232417</c:v>
                </c:pt>
                <c:pt idx="213">
                  <c:v>0.28025080970127864</c:v>
                </c:pt>
                <c:pt idx="214">
                  <c:v>0.2771327478998582</c:v>
                </c:pt>
                <c:pt idx="215">
                  <c:v>0.27406077036080012</c:v>
                </c:pt>
                <c:pt idx="216">
                  <c:v>0.27103402882631322</c:v>
                </c:pt>
                <c:pt idx="217">
                  <c:v>0.26805169370616344</c:v>
                </c:pt>
                <c:pt idx="218">
                  <c:v>0.26511295360014187</c:v>
                </c:pt>
                <c:pt idx="219">
                  <c:v>0.26221701483444204</c:v>
                </c:pt>
                <c:pt idx="220">
                  <c:v>0.25936310101149351</c:v>
                </c:pt>
                <c:pt idx="221">
                  <c:v>0.25655045257281206</c:v>
                </c:pt>
                <c:pt idx="222">
                  <c:v>0.25377832637444758</c:v>
                </c:pt>
                <c:pt idx="223">
                  <c:v>0.25104599527462096</c:v>
                </c:pt>
                <c:pt idx="224">
                  <c:v>0.24835274773315588</c:v>
                </c:pt>
                <c:pt idx="225">
                  <c:v>0.24569788742233226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8320"/>
        <c:axId val="59529856"/>
      </c:scatterChart>
      <c:valAx>
        <c:axId val="595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529856"/>
        <c:crosses val="autoZero"/>
        <c:crossBetween val="midCat"/>
      </c:valAx>
      <c:valAx>
        <c:axId val="595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2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421820</xdr:colOff>
      <xdr:row>0</xdr:row>
      <xdr:rowOff>149678</xdr:rowOff>
    </xdr:from>
    <xdr:to>
      <xdr:col>25</xdr:col>
      <xdr:colOff>449034</xdr:colOff>
      <xdr:row>35</xdr:row>
      <xdr:rowOff>68036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530678</xdr:colOff>
      <xdr:row>1</xdr:row>
      <xdr:rowOff>4080</xdr:rowOff>
    </xdr:from>
    <xdr:to>
      <xdr:col>36</xdr:col>
      <xdr:colOff>258535</xdr:colOff>
      <xdr:row>18</xdr:row>
      <xdr:rowOff>136071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530678</xdr:colOff>
      <xdr:row>19</xdr:row>
      <xdr:rowOff>176893</xdr:rowOff>
    </xdr:from>
    <xdr:to>
      <xdr:col>36</xdr:col>
      <xdr:colOff>272144</xdr:colOff>
      <xdr:row>35</xdr:row>
      <xdr:rowOff>81643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58" t="s">
        <v>5</v>
      </c>
      <c r="D2" s="58"/>
      <c r="E2" s="58"/>
      <c r="F2" s="58"/>
      <c r="G2" s="58"/>
      <c r="H2" s="58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H13" sqref="H13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1" t="s">
        <v>131</v>
      </c>
      <c r="B6" s="62"/>
    </row>
    <row r="7" spans="1:11" ht="15.75" thickBot="1" x14ac:dyDescent="0.3">
      <c r="A7" s="46" t="s">
        <v>129</v>
      </c>
      <c r="B7" s="46" t="s">
        <v>130</v>
      </c>
      <c r="C7" s="1" t="s">
        <v>132</v>
      </c>
    </row>
    <row r="8" spans="1:11" x14ac:dyDescent="0.25">
      <c r="A8" s="47">
        <v>4.1666666666666562E-3</v>
      </c>
      <c r="B8" s="48">
        <f>360*C8/($E$5*$E$4*$E$4*PI())</f>
        <v>17.380265459725582</v>
      </c>
      <c r="C8" s="50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 x14ac:dyDescent="0.25">
      <c r="A9" s="48">
        <v>0.5</v>
      </c>
      <c r="B9" s="48">
        <f t="shared" ref="B9:B17" si="0">360*C9/($E$5*$E$4*$E$4*PI())</f>
        <v>15.771891077679758</v>
      </c>
      <c r="C9" s="51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 x14ac:dyDescent="0.25">
      <c r="A10" s="48">
        <v>1.25</v>
      </c>
      <c r="B10" s="48">
        <f t="shared" si="0"/>
        <v>13.819742018555457</v>
      </c>
      <c r="C10" s="51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 x14ac:dyDescent="0.25">
      <c r="A11" s="48">
        <v>2.5</v>
      </c>
      <c r="B11" s="48">
        <f t="shared" si="0"/>
        <v>12.375888374825783</v>
      </c>
      <c r="C11" s="51">
        <v>216</v>
      </c>
    </row>
    <row r="12" spans="1:11" x14ac:dyDescent="0.25">
      <c r="A12" s="48">
        <v>3.75</v>
      </c>
      <c r="B12" s="48">
        <f t="shared" si="0"/>
        <v>10.932034731096108</v>
      </c>
      <c r="C12" s="51">
        <v>190.8</v>
      </c>
      <c r="G12" t="s">
        <v>140</v>
      </c>
      <c r="H12" t="s">
        <v>141</v>
      </c>
    </row>
    <row r="13" spans="1:11" x14ac:dyDescent="0.25">
      <c r="A13" s="48">
        <v>5</v>
      </c>
      <c r="B13" s="48">
        <f t="shared" si="0"/>
        <v>9.4881810873664332</v>
      </c>
      <c r="C13" s="51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 x14ac:dyDescent="0.25">
      <c r="A14" s="48">
        <v>6.25</v>
      </c>
      <c r="B14" s="48">
        <f t="shared" si="0"/>
        <v>8.2505922498838551</v>
      </c>
      <c r="C14" s="51">
        <v>144</v>
      </c>
      <c r="G14">
        <f>G13</f>
        <v>-1.3963799978474054</v>
      </c>
      <c r="H14">
        <f>H13*PI()/180</f>
        <v>0.2874571428571428</v>
      </c>
    </row>
    <row r="15" spans="1:11" x14ac:dyDescent="0.25">
      <c r="A15" s="48">
        <v>7.5</v>
      </c>
      <c r="B15" s="48">
        <f t="shared" si="0"/>
        <v>6.8067386061541812</v>
      </c>
      <c r="C15" s="51">
        <v>118.80000000000001</v>
      </c>
    </row>
    <row r="16" spans="1:11" x14ac:dyDescent="0.25">
      <c r="A16" s="48">
        <v>8.75</v>
      </c>
      <c r="B16" s="48">
        <f t="shared" si="0"/>
        <v>4.5378257374361199</v>
      </c>
      <c r="C16" s="51">
        <v>79.2</v>
      </c>
    </row>
    <row r="17" spans="1:3" ht="15.75" thickBot="1" x14ac:dyDescent="0.3">
      <c r="A17" s="49">
        <v>10</v>
      </c>
      <c r="B17" s="49">
        <f t="shared" si="0"/>
        <v>2.0626480624709638</v>
      </c>
      <c r="C17" s="52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topLeftCell="A7" workbookViewId="0">
      <selection activeCell="H60" sqref="H60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 x14ac:dyDescent="0.25">
      <c r="I4" t="s">
        <v>145</v>
      </c>
      <c r="J4" t="s">
        <v>147</v>
      </c>
      <c r="K4" t="s">
        <v>148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155</v>
      </c>
    </row>
    <row r="42" spans="3:4" x14ac:dyDescent="0.25">
      <c r="C42" t="s">
        <v>154</v>
      </c>
    </row>
    <row r="43" spans="3:4" x14ac:dyDescent="0.25">
      <c r="C43" t="s">
        <v>153</v>
      </c>
    </row>
    <row r="44" spans="3:4" x14ac:dyDescent="0.25">
      <c r="C44" t="s">
        <v>152</v>
      </c>
    </row>
    <row r="45" spans="3:4" x14ac:dyDescent="0.25">
      <c r="C45" t="s">
        <v>151</v>
      </c>
    </row>
    <row r="46" spans="3:4" x14ac:dyDescent="0.25">
      <c r="C46" t="s">
        <v>156</v>
      </c>
    </row>
    <row r="47" spans="3:4" x14ac:dyDescent="0.25">
      <c r="C47" s="53" t="s">
        <v>157</v>
      </c>
    </row>
    <row r="48" spans="3:4" x14ac:dyDescent="0.25">
      <c r="C48" t="s">
        <v>158</v>
      </c>
    </row>
    <row r="49" spans="3:15" x14ac:dyDescent="0.25">
      <c r="C49" t="s">
        <v>159</v>
      </c>
    </row>
    <row r="50" spans="3:15" x14ac:dyDescent="0.25">
      <c r="C50" t="s">
        <v>160</v>
      </c>
    </row>
    <row r="51" spans="3:15" x14ac:dyDescent="0.25">
      <c r="C51" t="s">
        <v>161</v>
      </c>
      <c r="H51" t="s">
        <v>163</v>
      </c>
      <c r="L51" t="s">
        <v>165</v>
      </c>
      <c r="O51" t="s">
        <v>166</v>
      </c>
    </row>
    <row r="52" spans="3:15" x14ac:dyDescent="0.25">
      <c r="C52" t="s">
        <v>162</v>
      </c>
      <c r="H52" t="s">
        <v>164</v>
      </c>
    </row>
    <row r="54" spans="3:15" x14ac:dyDescent="0.25">
      <c r="H54" t="s">
        <v>167</v>
      </c>
    </row>
    <row r="56" spans="3:15" x14ac:dyDescent="0.25">
      <c r="H56" t="s">
        <v>168</v>
      </c>
    </row>
    <row r="57" spans="3:15" x14ac:dyDescent="0.25">
      <c r="H57" t="s">
        <v>169</v>
      </c>
    </row>
    <row r="58" spans="3:15" x14ac:dyDescent="0.25">
      <c r="H58" t="s">
        <v>170</v>
      </c>
    </row>
    <row r="59" spans="3:15" x14ac:dyDescent="0.2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1"/>
  <sheetViews>
    <sheetView tabSelected="1" zoomScale="70" zoomScaleNormal="70" workbookViewId="0">
      <selection activeCell="B5" sqref="B5"/>
    </sheetView>
  </sheetViews>
  <sheetFormatPr defaultRowHeight="15" x14ac:dyDescent="0.25"/>
  <cols>
    <col min="2" max="2" width="12.5703125" bestFit="1" customWidth="1"/>
    <col min="3" max="3" width="9.140625" customWidth="1"/>
    <col min="4" max="4" width="12" bestFit="1" customWidth="1"/>
    <col min="10" max="10" width="11" customWidth="1"/>
  </cols>
  <sheetData>
    <row r="2" spans="1:12" x14ac:dyDescent="0.25">
      <c r="B2" t="s">
        <v>140</v>
      </c>
      <c r="C2" t="s">
        <v>141</v>
      </c>
      <c r="D2" t="s">
        <v>191</v>
      </c>
      <c r="E2" t="s">
        <v>192</v>
      </c>
      <c r="F2" t="s">
        <v>129</v>
      </c>
      <c r="G2" t="s">
        <v>203</v>
      </c>
      <c r="I2" t="s">
        <v>202</v>
      </c>
      <c r="K2" t="s">
        <v>200</v>
      </c>
      <c r="L2" t="s">
        <v>201</v>
      </c>
    </row>
    <row r="3" spans="1:12" x14ac:dyDescent="0.25">
      <c r="B3">
        <f>Лист9!G13</f>
        <v>-1.3963799978474054</v>
      </c>
      <c r="C3">
        <f>Лист9!H13</f>
        <v>16.47008107660346</v>
      </c>
      <c r="D3">
        <f>C3/(B3*B3)</f>
        <v>8.4467277913140695</v>
      </c>
      <c r="E3">
        <v>10</v>
      </c>
      <c r="F3">
        <v>10</v>
      </c>
      <c r="I3">
        <f>-B3</f>
        <v>1.3963799978474054</v>
      </c>
      <c r="J3" s="56">
        <v>-1.3963799978474101</v>
      </c>
      <c r="K3">
        <f>C3/(B3*B3)</f>
        <v>8.4467277913140695</v>
      </c>
      <c r="L3">
        <f>-K3</f>
        <v>-8.4467277913140695</v>
      </c>
    </row>
    <row r="4" spans="1:12" x14ac:dyDescent="0.25">
      <c r="B4">
        <f>0.0000002*256*256</f>
        <v>1.3107199999999999E-2</v>
      </c>
      <c r="H4" t="s">
        <v>193</v>
      </c>
    </row>
    <row r="5" spans="1:12" x14ac:dyDescent="0.25">
      <c r="A5" s="56" t="s">
        <v>189</v>
      </c>
      <c r="B5" t="s">
        <v>189</v>
      </c>
      <c r="C5" t="s">
        <v>190</v>
      </c>
      <c r="D5" t="s">
        <v>123</v>
      </c>
      <c r="E5" t="s">
        <v>128</v>
      </c>
      <c r="F5" t="s">
        <v>195</v>
      </c>
      <c r="G5" t="s">
        <v>194</v>
      </c>
      <c r="H5" t="s">
        <v>196</v>
      </c>
      <c r="I5" t="s">
        <v>199</v>
      </c>
      <c r="J5" t="s">
        <v>198</v>
      </c>
      <c r="K5" t="s">
        <v>197</v>
      </c>
    </row>
    <row r="6" spans="1:12" x14ac:dyDescent="0.25">
      <c r="A6" s="56">
        <v>-90</v>
      </c>
      <c r="B6">
        <v>0</v>
      </c>
      <c r="C6">
        <f>-COS(B6)*$E$3</f>
        <v>-10</v>
      </c>
      <c r="D6">
        <f>SIN(B6)*$F$3</f>
        <v>0</v>
      </c>
      <c r="E6">
        <f>COS(B6)*$E$3</f>
        <v>10</v>
      </c>
      <c r="F6">
        <f>$C$3*(B6)*(B6)/(1-$B$3*(B6))</f>
        <v>0</v>
      </c>
      <c r="G6">
        <f>$C$3*(B6)*(2-$B$3*B6)/((1-$B$3*(B6))*(1-$B$3*(B6)))</f>
        <v>0</v>
      </c>
      <c r="H6">
        <f>$C$3*2/((1-$B$3*B6)*(1-$B$3*B6)*(1-$B$3*B6))</f>
        <v>32.94016215320692</v>
      </c>
      <c r="I6">
        <f>$K$3*EXP(-$I$3*B6)+$L$3+$C$3*B6/$I$3</f>
        <v>0</v>
      </c>
      <c r="J6">
        <f>-$I$3*$K$3*EXP(-$I$3*B6)+$C$3/$I$3</f>
        <v>0</v>
      </c>
      <c r="K6">
        <f>$I$3*$I$3*$K$3*EXP(-$I$3*B6)</f>
        <v>16.47008107660346</v>
      </c>
    </row>
    <row r="7" spans="1:12" x14ac:dyDescent="0.25">
      <c r="A7" s="56">
        <v>-88</v>
      </c>
      <c r="B7" s="56">
        <f>B6+$B$4</f>
        <v>1.3107199999999999E-2</v>
      </c>
      <c r="C7" s="56">
        <f t="shared" ref="C7:C70" si="0">-COS(B7)*$E$3</f>
        <v>-9.999141018838559</v>
      </c>
      <c r="D7" s="56">
        <f t="shared" ref="D7:D70" si="1">SIN(B7)*$F$3</f>
        <v>0.13106824703254841</v>
      </c>
      <c r="E7" s="56">
        <f t="shared" ref="E7:E70" si="2">COS(B7)*$E$3</f>
        <v>9.999141018838559</v>
      </c>
      <c r="F7" s="56">
        <f t="shared" ref="F7:F70" si="3">$C$3*(B7)*(B7)/(1-$B$3*(B7))</f>
        <v>2.7786812041898441E-3</v>
      </c>
      <c r="G7" s="56">
        <f t="shared" ref="G7:G70" si="4">$C$3*(B7)*(2-$B$3*B7)/((1-$B$3*(B7))*(1-$B$3*(B7)))</f>
        <v>0.42018274834365299</v>
      </c>
      <c r="H7" s="56">
        <f t="shared" ref="H7:H70" si="5">$C$3*2/((1-$B$3*B7)*(1-$B$3*B7)*(1-$B$3*B7))</f>
        <v>31.195728644280244</v>
      </c>
      <c r="I7" s="56">
        <f t="shared" ref="I7:I70" si="6">$K$3*EXP(-$I$3*B7)+$L$3+$C$3*B7/$I$3</f>
        <v>1.4061772083799884E-3</v>
      </c>
      <c r="J7" s="56">
        <f t="shared" ref="J7:J70" si="7">-$I$3*$K$3*EXP(-$I$3*B7)+$C$3/$I$3</f>
        <v>0.21391308896004624</v>
      </c>
      <c r="K7" s="56">
        <f t="shared" ref="K7:K70" si="8">$I$3*$I$3*$K$3*EXP(-$I$3*B7)</f>
        <v>16.171377117901898</v>
      </c>
      <c r="L7" s="56"/>
    </row>
    <row r="8" spans="1:12" x14ac:dyDescent="0.25">
      <c r="A8" s="56">
        <v>-86</v>
      </c>
      <c r="B8" s="56">
        <f t="shared" ref="B8:B71" si="9">B7+$B$4</f>
        <v>2.6214399999999999E-2</v>
      </c>
      <c r="C8" s="56">
        <f t="shared" si="0"/>
        <v>-9.9965642229239631</v>
      </c>
      <c r="D8" s="56">
        <f t="shared" si="1"/>
        <v>0.26211397703408401</v>
      </c>
      <c r="E8" s="56">
        <f t="shared" si="2"/>
        <v>9.9965642229239631</v>
      </c>
      <c r="F8" s="56">
        <f t="shared" si="3"/>
        <v>1.0918479703813792E-2</v>
      </c>
      <c r="G8" s="56">
        <f t="shared" si="4"/>
        <v>0.81830593543526364</v>
      </c>
      <c r="H8" s="56">
        <f t="shared" si="5"/>
        <v>29.572327232497731</v>
      </c>
      <c r="I8" s="56">
        <f t="shared" si="6"/>
        <v>5.5906534072485137E-3</v>
      </c>
      <c r="J8" s="56">
        <f t="shared" si="7"/>
        <v>0.42394661678173406</v>
      </c>
      <c r="K8" s="56">
        <f t="shared" si="8"/>
        <v>15.878090500774368</v>
      </c>
      <c r="L8" s="56"/>
    </row>
    <row r="9" spans="1:12" x14ac:dyDescent="0.25">
      <c r="A9" s="56">
        <v>-84</v>
      </c>
      <c r="B9" s="56">
        <f t="shared" si="9"/>
        <v>3.9321599999999998E-2</v>
      </c>
      <c r="C9" s="56">
        <f t="shared" si="0"/>
        <v>-9.9922700549400414</v>
      </c>
      <c r="D9" s="56">
        <f t="shared" si="1"/>
        <v>0.39311467684193513</v>
      </c>
      <c r="E9" s="56">
        <f t="shared" si="2"/>
        <v>9.9922700549400414</v>
      </c>
      <c r="F9" s="56">
        <f t="shared" si="3"/>
        <v>2.4140349649834438E-2</v>
      </c>
      <c r="G9" s="56">
        <f t="shared" si="4"/>
        <v>1.1958871327495531</v>
      </c>
      <c r="H9" s="56">
        <f t="shared" si="5"/>
        <v>28.059640589949954</v>
      </c>
      <c r="I9" s="56">
        <f t="shared" si="6"/>
        <v>1.2503040932878795E-2</v>
      </c>
      <c r="J9" s="56">
        <f t="shared" si="7"/>
        <v>0.63017094379083183</v>
      </c>
      <c r="K9" s="56">
        <f t="shared" si="8"/>
        <v>15.590122975469322</v>
      </c>
      <c r="L9" s="56"/>
    </row>
    <row r="10" spans="1:12" x14ac:dyDescent="0.25">
      <c r="A10" s="56">
        <v>-82</v>
      </c>
      <c r="B10" s="56">
        <f t="shared" si="9"/>
        <v>5.2428799999999998E-2</v>
      </c>
      <c r="C10" s="56">
        <f t="shared" si="0"/>
        <v>-9.986259252608674</v>
      </c>
      <c r="D10" s="56">
        <f t="shared" si="1"/>
        <v>0.52404784102944746</v>
      </c>
      <c r="E10" s="56">
        <f t="shared" si="2"/>
        <v>9.986259252608674</v>
      </c>
      <c r="F10" s="56">
        <f t="shared" si="3"/>
        <v>4.21842806884088E-2</v>
      </c>
      <c r="G10" s="56">
        <f t="shared" si="4"/>
        <v>1.554315621002277</v>
      </c>
      <c r="H10" s="56">
        <f t="shared" si="5"/>
        <v>26.648389043773609</v>
      </c>
      <c r="I10" s="56">
        <f t="shared" si="6"/>
        <v>2.2093865960062686E-2</v>
      </c>
      <c r="J10" s="56">
        <f t="shared" si="7"/>
        <v>0.83265515424727532</v>
      </c>
      <c r="K10" s="56">
        <f t="shared" si="8"/>
        <v>15.307378074108019</v>
      </c>
      <c r="L10" s="56"/>
    </row>
    <row r="11" spans="1:12" x14ac:dyDescent="0.25">
      <c r="A11" s="56">
        <v>-80</v>
      </c>
      <c r="B11" s="56">
        <f t="shared" si="9"/>
        <v>6.5535999999999997E-2</v>
      </c>
      <c r="C11" s="56">
        <f t="shared" si="0"/>
        <v>-9.9785328485630576</v>
      </c>
      <c r="D11" s="56">
        <f t="shared" si="1"/>
        <v>0.65489097577233224</v>
      </c>
      <c r="E11" s="56">
        <f t="shared" si="2"/>
        <v>9.9785328485630576</v>
      </c>
      <c r="F11" s="56">
        <f t="shared" si="3"/>
        <v>6.4807702012829024E-2</v>
      </c>
      <c r="G11" s="56">
        <f t="shared" si="4"/>
        <v>1.8948651878361862</v>
      </c>
      <c r="H11" s="56">
        <f t="shared" si="5"/>
        <v>25.330210834161953</v>
      </c>
      <c r="I11" s="56">
        <f t="shared" si="6"/>
        <v>3.4314551928605441E-2</v>
      </c>
      <c r="J11" s="56">
        <f t="shared" si="7"/>
        <v>1.0314670794880829</v>
      </c>
      <c r="K11" s="56">
        <f t="shared" si="8"/>
        <v>15.029761078368221</v>
      </c>
      <c r="L11" s="56"/>
    </row>
    <row r="12" spans="1:12" x14ac:dyDescent="0.25">
      <c r="A12" s="56">
        <v>-78</v>
      </c>
      <c r="B12" s="56">
        <f t="shared" si="9"/>
        <v>7.8643199999999996E-2</v>
      </c>
      <c r="C12" s="56">
        <f t="shared" si="0"/>
        <v>-9.9690921701702919</v>
      </c>
      <c r="D12" s="56">
        <f t="shared" si="1"/>
        <v>0.78562160271301984</v>
      </c>
      <c r="E12" s="56">
        <f t="shared" si="2"/>
        <v>9.9690921701702919</v>
      </c>
      <c r="F12" s="56">
        <f t="shared" si="3"/>
        <v>9.1784044333831735E-2</v>
      </c>
      <c r="G12" s="56">
        <f t="shared" si="4"/>
        <v>2.2187054604872309</v>
      </c>
      <c r="H12" s="56">
        <f t="shared" si="5"/>
        <v>24.097557907394972</v>
      </c>
      <c r="I12" s="56">
        <f t="shared" si="6"/>
        <v>4.911740327038272E-2</v>
      </c>
      <c r="J12" s="56">
        <f t="shared" si="7"/>
        <v>1.2266733206505744</v>
      </c>
      <c r="K12" s="56">
        <f t="shared" si="8"/>
        <v>14.757178987753941</v>
      </c>
      <c r="L12" s="56"/>
    </row>
    <row r="13" spans="1:12" x14ac:dyDescent="0.25">
      <c r="A13" s="56">
        <v>-76</v>
      </c>
      <c r="B13" s="56">
        <f t="shared" si="9"/>
        <v>9.1750399999999996E-2</v>
      </c>
      <c r="C13" s="56">
        <f t="shared" si="0"/>
        <v>-9.9579388393033579</v>
      </c>
      <c r="D13" s="56">
        <f t="shared" si="1"/>
        <v>0.91621726282235705</v>
      </c>
      <c r="E13" s="56">
        <f t="shared" si="2"/>
        <v>9.9579388393033579</v>
      </c>
      <c r="F13" s="56">
        <f t="shared" si="3"/>
        <v>0.12290144183376489</v>
      </c>
      <c r="G13" s="56">
        <f t="shared" si="4"/>
        <v>2.5269119620099798</v>
      </c>
      <c r="H13" s="56">
        <f t="shared" si="5"/>
        <v>22.943605012759633</v>
      </c>
      <c r="I13" s="56">
        <f t="shared" si="6"/>
        <v>6.645558943152774E-2</v>
      </c>
      <c r="J13" s="56">
        <f t="shared" si="7"/>
        <v>1.4183392709834521</v>
      </c>
      <c r="K13" s="56">
        <f t="shared" si="8"/>
        <v>14.489540488440696</v>
      </c>
      <c r="L13" s="56"/>
    </row>
    <row r="14" spans="1:12" x14ac:dyDescent="0.25">
      <c r="A14" s="56">
        <v>-74</v>
      </c>
      <c r="B14" s="56">
        <f t="shared" si="9"/>
        <v>0.1048576</v>
      </c>
      <c r="C14" s="56">
        <f t="shared" si="0"/>
        <v>-9.9450747720624761</v>
      </c>
      <c r="D14" s="56">
        <f t="shared" si="1"/>
        <v>1.0466555202579839</v>
      </c>
      <c r="E14" s="56">
        <f t="shared" si="2"/>
        <v>9.9450747720624761</v>
      </c>
      <c r="F14" s="56">
        <f t="shared" si="3"/>
        <v>0.15796155846069912</v>
      </c>
      <c r="G14" s="56">
        <f t="shared" si="4"/>
        <v>2.8204750527658629</v>
      </c>
      <c r="H14" s="56">
        <f t="shared" si="5"/>
        <v>21.862170222661444</v>
      </c>
      <c r="I14" s="56">
        <f t="shared" si="6"/>
        <v>8.6283129184407059E-2</v>
      </c>
      <c r="J14" s="56">
        <f t="shared" si="7"/>
        <v>1.6065291377532649</v>
      </c>
      <c r="K14" s="56">
        <f t="shared" si="8"/>
        <v>14.226755922685763</v>
      </c>
      <c r="L14" s="56"/>
    </row>
    <row r="15" spans="1:12" x14ac:dyDescent="0.25">
      <c r="A15" s="56">
        <v>-72</v>
      </c>
      <c r="B15" s="56">
        <f t="shared" si="9"/>
        <v>0.11796479999999999</v>
      </c>
      <c r="C15" s="56">
        <f t="shared" si="0"/>
        <v>-9.9305021784459271</v>
      </c>
      <c r="D15" s="56">
        <f t="shared" si="1"/>
        <v>1.1769139662187269</v>
      </c>
      <c r="E15" s="56">
        <f t="shared" si="2"/>
        <v>9.9305021784459271</v>
      </c>
      <c r="F15" s="56">
        <f t="shared" si="3"/>
        <v>0.19677852488521613</v>
      </c>
      <c r="G15" s="56">
        <f t="shared" si="4"/>
        <v>3.1003078961917954</v>
      </c>
      <c r="H15" s="56">
        <f t="shared" si="5"/>
        <v>20.847645286053307</v>
      </c>
      <c r="I15" s="56">
        <f t="shared" si="6"/>
        <v>0.1085548752240959</v>
      </c>
      <c r="J15" s="56">
        <f t="shared" si="7"/>
        <v>1.7913059637535635</v>
      </c>
      <c r="K15" s="56">
        <f t="shared" si="8"/>
        <v>13.968737258793213</v>
      </c>
      <c r="L15" s="56"/>
    </row>
    <row r="16" spans="1:12" x14ac:dyDescent="0.25">
      <c r="A16" s="56">
        <v>-70</v>
      </c>
      <c r="B16" s="56">
        <f t="shared" si="9"/>
        <v>0.13107199999999999</v>
      </c>
      <c r="C16" s="56">
        <f t="shared" si="0"/>
        <v>-9.9142235619703918</v>
      </c>
      <c r="D16" s="56">
        <f t="shared" si="1"/>
        <v>1.306970222794346</v>
      </c>
      <c r="E16" s="56">
        <f t="shared" si="2"/>
        <v>9.9142235619703918</v>
      </c>
      <c r="F16" s="56">
        <f t="shared" si="3"/>
        <v>0.23917797413541741</v>
      </c>
      <c r="G16" s="56">
        <f t="shared" si="4"/>
        <v>3.3672535686626754</v>
      </c>
      <c r="H16" s="56">
        <f t="shared" si="5"/>
        <v>19.894934467418462</v>
      </c>
      <c r="I16" s="56">
        <f t="shared" si="6"/>
        <v>0.13322649904423534</v>
      </c>
      <c r="J16" s="56">
        <f t="shared" si="7"/>
        <v>1.9727316484239612</v>
      </c>
      <c r="K16" s="56">
        <f t="shared" si="8"/>
        <v>13.7153980616237</v>
      </c>
      <c r="L16" s="56"/>
    </row>
    <row r="17" spans="1:12" x14ac:dyDescent="0.25">
      <c r="A17" s="56">
        <v>-68</v>
      </c>
      <c r="B17" s="56">
        <f t="shared" si="9"/>
        <v>0.14417920000000001</v>
      </c>
      <c r="C17" s="56">
        <f t="shared" si="0"/>
        <v>-9.8962417192408481</v>
      </c>
      <c r="D17" s="56">
        <f t="shared" si="1"/>
        <v>1.4368019468099766</v>
      </c>
      <c r="E17" s="56">
        <f t="shared" si="2"/>
        <v>9.8962417192408481</v>
      </c>
      <c r="F17" s="56">
        <f t="shared" si="3"/>
        <v>0.28499616538639233</v>
      </c>
      <c r="G17" s="56">
        <f t="shared" si="4"/>
        <v>3.6220914169601941</v>
      </c>
      <c r="H17" s="56">
        <f t="shared" si="5"/>
        <v>18.999400725708291</v>
      </c>
      <c r="I17" s="56">
        <f t="shared" si="6"/>
        <v>0.16025447608716892</v>
      </c>
      <c r="J17" s="56">
        <f t="shared" si="7"/>
        <v>2.1508669685861879</v>
      </c>
      <c r="K17" s="56">
        <f t="shared" si="8"/>
        <v>13.466653463639025</v>
      </c>
      <c r="L17" s="56"/>
    </row>
    <row r="18" spans="1:12" x14ac:dyDescent="0.25">
      <c r="A18" s="56">
        <v>-66</v>
      </c>
      <c r="B18" s="56">
        <f t="shared" si="9"/>
        <v>0.15728639999999999</v>
      </c>
      <c r="C18" s="56">
        <f t="shared" si="0"/>
        <v>-9.8765597394701246</v>
      </c>
      <c r="D18" s="56">
        <f t="shared" si="1"/>
        <v>1.5663868336646003</v>
      </c>
      <c r="E18" s="56">
        <f t="shared" si="2"/>
        <v>9.8765597394701246</v>
      </c>
      <c r="F18" s="56">
        <f t="shared" si="3"/>
        <v>0.33407918664380043</v>
      </c>
      <c r="G18" s="56">
        <f t="shared" si="4"/>
        <v>3.8655427529869053</v>
      </c>
      <c r="H18" s="56">
        <f t="shared" si="5"/>
        <v>18.156818256937633</v>
      </c>
      <c r="I18" s="56">
        <f t="shared" si="6"/>
        <v>0.18959607116340571</v>
      </c>
      <c r="J18" s="56">
        <f t="shared" si="7"/>
        <v>2.3257715988040495</v>
      </c>
      <c r="K18" s="56">
        <f t="shared" si="8"/>
        <v>13.222420136471905</v>
      </c>
      <c r="L18" s="56"/>
    </row>
    <row r="19" spans="1:12" x14ac:dyDescent="0.25">
      <c r="A19" s="56">
        <v>-64</v>
      </c>
      <c r="B19" s="56">
        <f t="shared" si="9"/>
        <v>0.17039359999999998</v>
      </c>
      <c r="C19" s="56">
        <f t="shared" si="0"/>
        <v>-9.8551810039481911</v>
      </c>
      <c r="D19" s="56">
        <f t="shared" si="1"/>
        <v>1.6957026211628947</v>
      </c>
      <c r="E19" s="56">
        <f t="shared" si="2"/>
        <v>9.8551810039481911</v>
      </c>
      <c r="F19" s="56">
        <f t="shared" si="3"/>
        <v>0.38628222815652236</v>
      </c>
      <c r="G19" s="56">
        <f t="shared" si="4"/>
        <v>4.0982759635266017</v>
      </c>
      <c r="H19" s="56">
        <f t="shared" si="5"/>
        <v>17.363330566320805</v>
      </c>
      <c r="I19" s="56">
        <f t="shared" si="6"/>
        <v>0.22120932413551397</v>
      </c>
      <c r="J19" s="56">
        <f t="shared" si="7"/>
        <v>2.4975041313741642</v>
      </c>
      <c r="K19" s="56">
        <f t="shared" si="8"/>
        <v>12.982616263011318</v>
      </c>
      <c r="L19" s="56"/>
    </row>
    <row r="20" spans="1:12" x14ac:dyDescent="0.25">
      <c r="A20" s="56">
        <v>-62</v>
      </c>
      <c r="B20" s="56">
        <f t="shared" si="9"/>
        <v>0.18350079999999996</v>
      </c>
      <c r="C20" s="56">
        <f t="shared" si="0"/>
        <v>-9.8321091854612614</v>
      </c>
      <c r="D20" s="56">
        <f t="shared" si="1"/>
        <v>1.8247270933397921</v>
      </c>
      <c r="E20" s="56">
        <f t="shared" si="2"/>
        <v>9.8321091854612614</v>
      </c>
      <c r="F20" s="56">
        <f t="shared" si="3"/>
        <v>0.44146891934501131</v>
      </c>
      <c r="G20" s="56">
        <f t="shared" si="4"/>
        <v>4.3209111027260816</v>
      </c>
      <c r="H20" s="56">
        <f t="shared" si="5"/>
        <v>16.61541335556376</v>
      </c>
      <c r="I20" s="56">
        <f t="shared" si="6"/>
        <v>0.25505303586165828</v>
      </c>
      <c r="J20" s="56">
        <f t="shared" si="7"/>
        <v>2.666122095954119</v>
      </c>
      <c r="K20" s="56">
        <f t="shared" si="8"/>
        <v>12.747161509994127</v>
      </c>
      <c r="L20" s="56"/>
    </row>
    <row r="21" spans="1:12" x14ac:dyDescent="0.25">
      <c r="A21" s="56">
        <v>-60</v>
      </c>
      <c r="B21" s="56">
        <f t="shared" si="9"/>
        <v>0.19660799999999995</v>
      </c>
      <c r="C21" s="56">
        <f t="shared" si="0"/>
        <v>-9.8073482476608227</v>
      </c>
      <c r="D21" s="56">
        <f t="shared" si="1"/>
        <v>1.9534380842770995</v>
      </c>
      <c r="E21" s="56">
        <f t="shared" si="2"/>
        <v>9.8073482476608227</v>
      </c>
      <c r="F21" s="56">
        <f t="shared" si="3"/>
        <v>0.49951072286066389</v>
      </c>
      <c r="G21" s="56">
        <f t="shared" si="4"/>
        <v>4.5340240262909051</v>
      </c>
      <c r="H21" s="56">
        <f t="shared" si="5"/>
        <v>15.909841612022362</v>
      </c>
      <c r="I21" s="56">
        <f t="shared" si="6"/>
        <v>0.29108675439406539</v>
      </c>
      <c r="J21" s="56">
        <f t="shared" si="7"/>
        <v>2.8316819788346592</v>
      </c>
      <c r="K21" s="56">
        <f t="shared" si="8"/>
        <v>12.515977001093782</v>
      </c>
      <c r="L21" s="56"/>
    </row>
    <row r="22" spans="1:12" x14ac:dyDescent="0.25">
      <c r="A22" s="56">
        <v>-58</v>
      </c>
      <c r="B22" s="56">
        <f t="shared" si="9"/>
        <v>0.20971519999999993</v>
      </c>
      <c r="C22" s="56">
        <f t="shared" si="0"/>
        <v>-9.7809024443826971</v>
      </c>
      <c r="D22" s="56">
        <f t="shared" si="1"/>
        <v>2.0818134819115199</v>
      </c>
      <c r="E22" s="56">
        <f t="shared" si="2"/>
        <v>9.7809024443826971</v>
      </c>
      <c r="F22" s="56">
        <f t="shared" si="3"/>
        <v>0.56028638011462195</v>
      </c>
      <c r="G22" s="56">
        <f t="shared" si="4"/>
        <v>4.738150118925466</v>
      </c>
      <c r="H22" s="56">
        <f t="shared" si="5"/>
        <v>15.243660372014753</v>
      </c>
      <c r="I22" s="56">
        <f t="shared" si="6"/>
        <v>0.32927076142779343</v>
      </c>
      <c r="J22" s="56">
        <f t="shared" si="7"/>
        <v>2.9942392418623545</v>
      </c>
      <c r="K22" s="56">
        <f t="shared" si="8"/>
        <v>12.28898529049709</v>
      </c>
      <c r="L22" s="56"/>
    </row>
    <row r="23" spans="1:12" x14ac:dyDescent="0.25">
      <c r="A23" s="56">
        <v>-56</v>
      </c>
      <c r="B23" s="56">
        <f t="shared" si="9"/>
        <v>0.22282239999999992</v>
      </c>
      <c r="C23" s="56">
        <f t="shared" si="0"/>
        <v>-9.7527763189162506</v>
      </c>
      <c r="D23" s="56">
        <f t="shared" si="1"/>
        <v>2.2098312318334208</v>
      </c>
      <c r="E23" s="56">
        <f t="shared" si="2"/>
        <v>9.7527763189162506</v>
      </c>
      <c r="F23" s="56">
        <f t="shared" si="3"/>
        <v>0.6236814032466762</v>
      </c>
      <c r="G23" s="56">
        <f t="shared" si="4"/>
        <v>4.933787660119779</v>
      </c>
      <c r="H23" s="56">
        <f t="shared" si="5"/>
        <v>14.614158703199239</v>
      </c>
      <c r="I23" s="56">
        <f t="shared" si="6"/>
        <v>0.36956605899527295</v>
      </c>
      <c r="J23" s="56">
        <f t="shared" si="7"/>
        <v>3.1538483410190725</v>
      </c>
      <c r="K23" s="56">
        <f t="shared" si="8"/>
        <v>12.066110336960204</v>
      </c>
      <c r="L23" s="56"/>
    </row>
    <row r="24" spans="1:12" x14ac:dyDescent="0.25">
      <c r="A24" s="56">
        <v>-54</v>
      </c>
      <c r="B24" s="56">
        <f t="shared" si="9"/>
        <v>0.23592959999999991</v>
      </c>
      <c r="C24" s="56">
        <f t="shared" si="0"/>
        <v>-9.722974703223862</v>
      </c>
      <c r="D24" s="56">
        <f t="shared" si="1"/>
        <v>2.3374693410757001</v>
      </c>
      <c r="E24" s="56">
        <f t="shared" si="2"/>
        <v>9.722974703223862</v>
      </c>
      <c r="F24" s="56">
        <f t="shared" si="3"/>
        <v>0.68958760905885141</v>
      </c>
      <c r="G24" s="56">
        <f t="shared" si="4"/>
        <v>5.121400867836126</v>
      </c>
      <c r="H24" s="56">
        <f t="shared" si="5"/>
        <v>14.018846512708324</v>
      </c>
      <c r="I24" s="56">
        <f t="shared" si="6"/>
        <v>0.41193435640215403</v>
      </c>
      <c r="J24" s="56">
        <f t="shared" si="7"/>
        <v>3.3105627446645105</v>
      </c>
      <c r="K24" s="56">
        <f t="shared" si="8"/>
        <v>11.847277478335132</v>
      </c>
      <c r="L24" s="56"/>
    </row>
    <row r="25" spans="1:12" x14ac:dyDescent="0.25">
      <c r="A25" s="56">
        <v>-52</v>
      </c>
      <c r="B25" s="56">
        <f t="shared" si="9"/>
        <v>0.24903679999999989</v>
      </c>
      <c r="C25" s="56">
        <f t="shared" si="0"/>
        <v>-9.6915027171108257</v>
      </c>
      <c r="D25" s="56">
        <f t="shared" si="1"/>
        <v>2.4647058818920935</v>
      </c>
      <c r="E25" s="56">
        <f t="shared" si="2"/>
        <v>9.6915027171108257</v>
      </c>
      <c r="F25" s="56">
        <f t="shared" si="3"/>
        <v>0.75790269092447138</v>
      </c>
      <c r="G25" s="56">
        <f t="shared" si="4"/>
        <v>5.3014226548478662</v>
      </c>
      <c r="H25" s="56">
        <f t="shared" si="5"/>
        <v>13.455433840407405</v>
      </c>
      <c r="I25" s="56">
        <f t="shared" si="6"/>
        <v>0.45633805740009414</v>
      </c>
      <c r="J25" s="56">
        <f t="shared" si="7"/>
        <v>3.4644349514478474</v>
      </c>
      <c r="K25" s="56">
        <f t="shared" si="8"/>
        <v>11.632413406558239</v>
      </c>
      <c r="L25" s="56"/>
    </row>
    <row r="26" spans="1:12" x14ac:dyDescent="0.25">
      <c r="A26" s="56">
        <v>-50</v>
      </c>
      <c r="B26" s="56">
        <f t="shared" si="9"/>
        <v>0.26214399999999988</v>
      </c>
      <c r="C26" s="56">
        <f t="shared" si="0"/>
        <v>-9.6583657673457797</v>
      </c>
      <c r="D26" s="56">
        <f t="shared" si="1"/>
        <v>2.5915189955242788</v>
      </c>
      <c r="E26" s="56">
        <f t="shared" si="2"/>
        <v>9.6583657673457797</v>
      </c>
      <c r="F26" s="56">
        <f t="shared" si="3"/>
        <v>0.8285298251110832</v>
      </c>
      <c r="G26" s="56">
        <f t="shared" si="4"/>
        <v>5.474257128320664</v>
      </c>
      <c r="H26" s="56">
        <f t="shared" si="5"/>
        <v>12.921812341665969</v>
      </c>
      <c r="I26" s="56">
        <f t="shared" si="6"/>
        <v>0.50274024759216696</v>
      </c>
      <c r="J26" s="56">
        <f t="shared" si="7"/>
        <v>3.615516507894581</v>
      </c>
      <c r="K26" s="56">
        <f t="shared" si="8"/>
        <v>11.421446143092366</v>
      </c>
      <c r="L26" s="56"/>
    </row>
    <row r="27" spans="1:12" x14ac:dyDescent="0.25">
      <c r="A27" s="56">
        <v>-48</v>
      </c>
      <c r="B27" s="56">
        <f t="shared" si="9"/>
        <v>0.27525119999999986</v>
      </c>
      <c r="C27" s="56">
        <f t="shared" si="0"/>
        <v>-9.6235695467318436</v>
      </c>
      <c r="D27" s="56">
        <f t="shared" si="1"/>
        <v>2.7178868959571298</v>
      </c>
      <c r="E27" s="56">
        <f t="shared" si="2"/>
        <v>9.6235695467318436</v>
      </c>
      <c r="F27" s="56">
        <f t="shared" si="3"/>
        <v>0.90137730833233165</v>
      </c>
      <c r="G27" s="56">
        <f t="shared" si="4"/>
        <v>5.6402818596109707</v>
      </c>
      <c r="H27" s="56">
        <f t="shared" si="5"/>
        <v>12.416038702589617</v>
      </c>
      <c r="I27" s="56">
        <f t="shared" si="6"/>
        <v>0.55110468206671337</v>
      </c>
      <c r="J27" s="56">
        <f t="shared" si="7"/>
        <v>3.763858025674379</v>
      </c>
      <c r="K27" s="56">
        <f t="shared" si="8"/>
        <v>11.214305014814331</v>
      </c>
      <c r="L27" s="56"/>
    </row>
    <row r="28" spans="1:12" x14ac:dyDescent="0.25">
      <c r="A28" s="56">
        <v>-46</v>
      </c>
      <c r="B28" s="56">
        <f t="shared" si="9"/>
        <v>0.28835839999999985</v>
      </c>
      <c r="C28" s="56">
        <f t="shared" si="0"/>
        <v>-9.5871200331286115</v>
      </c>
      <c r="D28" s="56">
        <f t="shared" si="1"/>
        <v>2.843787873661471</v>
      </c>
      <c r="E28" s="56">
        <f t="shared" si="2"/>
        <v>9.5871200331286115</v>
      </c>
      <c r="F28" s="56">
        <f t="shared" si="3"/>
        <v>0.97635822367633718</v>
      </c>
      <c r="G28" s="56">
        <f t="shared" si="4"/>
        <v>5.7998499481097312</v>
      </c>
      <c r="H28" s="56">
        <f t="shared" si="5"/>
        <v>11.936319763759647</v>
      </c>
      <c r="I28" s="56">
        <f t="shared" si="6"/>
        <v>0.60139577325543758</v>
      </c>
      <c r="J28" s="56">
        <f t="shared" si="7"/>
        <v>3.9095091985557824</v>
      </c>
      <c r="K28" s="56">
        <f t="shared" si="8"/>
        <v>11.010920630339726</v>
      </c>
      <c r="L28" s="56"/>
    </row>
    <row r="29" spans="1:12" x14ac:dyDescent="0.25">
      <c r="A29" s="56">
        <v>-44</v>
      </c>
      <c r="B29" s="56">
        <f t="shared" si="9"/>
        <v>0.30146559999999983</v>
      </c>
      <c r="C29" s="56">
        <f t="shared" si="0"/>
        <v>-9.5490234884251972</v>
      </c>
      <c r="D29" s="56">
        <f t="shared" si="1"/>
        <v>2.9692002993236888</v>
      </c>
      <c r="E29" s="56">
        <f t="shared" si="2"/>
        <v>9.5490234884251972</v>
      </c>
      <c r="F29" s="56">
        <f t="shared" si="3"/>
        <v>1.0533901323520589</v>
      </c>
      <c r="G29" s="56">
        <f t="shared" si="4"/>
        <v>5.9532919002150972</v>
      </c>
      <c r="H29" s="56">
        <f t="shared" si="5"/>
        <v>11.480999156997486</v>
      </c>
      <c r="I29" s="56">
        <f t="shared" si="6"/>
        <v>0.65357857901173411</v>
      </c>
      <c r="J29" s="56">
        <f t="shared" si="7"/>
        <v>4.0525188190533896</v>
      </c>
      <c r="K29" s="56">
        <f t="shared" si="8"/>
        <v>10.811224856777118</v>
      </c>
      <c r="L29" s="56"/>
    </row>
    <row r="30" spans="1:12" x14ac:dyDescent="0.25">
      <c r="A30" s="56">
        <v>-42</v>
      </c>
      <c r="B30" s="56">
        <f t="shared" si="9"/>
        <v>0.31457279999999982</v>
      </c>
      <c r="C30" s="56">
        <f t="shared" si="0"/>
        <v>-9.5092864574644373</v>
      </c>
      <c r="D30" s="56">
        <f t="shared" si="1"/>
        <v>3.0941026275615746</v>
      </c>
      <c r="E30" s="56">
        <f t="shared" si="2"/>
        <v>9.5092864574644373</v>
      </c>
      <c r="F30" s="56">
        <f t="shared" si="3"/>
        <v>1.1323947889554151</v>
      </c>
      <c r="G30" s="56">
        <f t="shared" si="4"/>
        <v>6.1009173421205638</v>
      </c>
      <c r="H30" s="56">
        <f t="shared" si="5"/>
        <v>11.048545284210295</v>
      </c>
      <c r="I30" s="56">
        <f t="shared" si="6"/>
        <v>0.70761879090521784</v>
      </c>
      <c r="J30" s="56">
        <f t="shared" si="7"/>
        <v>4.1929347947731497</v>
      </c>
      <c r="K30" s="56">
        <f t="shared" si="8"/>
        <v>10.615150796903817</v>
      </c>
      <c r="L30" s="56"/>
    </row>
    <row r="31" spans="1:12" x14ac:dyDescent="0.25">
      <c r="A31" s="56">
        <v>-40</v>
      </c>
      <c r="B31" s="56">
        <f t="shared" si="9"/>
        <v>0.3276799999999998</v>
      </c>
      <c r="C31" s="56">
        <f t="shared" si="0"/>
        <v>-9.4679157669185372</v>
      </c>
      <c r="D31" s="56">
        <f t="shared" si="1"/>
        <v>3.2184734006257321</v>
      </c>
      <c r="E31" s="56">
        <f t="shared" si="2"/>
        <v>9.4679157669185372</v>
      </c>
      <c r="F31" s="56">
        <f t="shared" si="3"/>
        <v>1.2132978781877963</v>
      </c>
      <c r="G31" s="56">
        <f t="shared" si="4"/>
        <v>6.2430165830064892</v>
      </c>
      <c r="H31" s="56">
        <f t="shared" si="5"/>
        <v>10.637540488566952</v>
      </c>
      <c r="I31" s="56">
        <f t="shared" si="6"/>
        <v>0.76348272272854656</v>
      </c>
      <c r="J31" s="56">
        <f t="shared" si="7"/>
        <v>4.3308041644611999</v>
      </c>
      <c r="K31" s="56">
        <f t="shared" si="8"/>
        <v>10.422632766755596</v>
      </c>
      <c r="L31" s="56"/>
    </row>
    <row r="32" spans="1:12" x14ac:dyDescent="0.25">
      <c r="A32" s="56">
        <v>-38</v>
      </c>
      <c r="B32" s="56">
        <f t="shared" si="9"/>
        <v>0.34078719999999979</v>
      </c>
      <c r="C32" s="56">
        <f t="shared" si="0"/>
        <v>-9.4249185241162579</v>
      </c>
      <c r="D32" s="56">
        <f t="shared" si="1"/>
        <v>3.3422912520859422</v>
      </c>
      <c r="E32" s="56">
        <f t="shared" si="2"/>
        <v>9.4249185241162579</v>
      </c>
      <c r="F32" s="56">
        <f t="shared" si="3"/>
        <v>1.2960287711647147</v>
      </c>
      <c r="G32" s="56">
        <f t="shared" si="4"/>
        <v>6.379862043383282</v>
      </c>
      <c r="H32" s="56">
        <f t="shared" si="5"/>
        <v>10.246671286591702</v>
      </c>
      <c r="I32" s="56">
        <f t="shared" si="6"/>
        <v>0.82113729921268508</v>
      </c>
      <c r="J32" s="56">
        <f t="shared" si="7"/>
        <v>4.4661731137616414</v>
      </c>
      <c r="K32" s="56">
        <f t="shared" si="8"/>
        <v>10.23360627362284</v>
      </c>
      <c r="L32" s="56"/>
    </row>
    <row r="33" spans="1:12" x14ac:dyDescent="0.25">
      <c r="A33" s="56">
        <v>-36</v>
      </c>
      <c r="B33" s="56">
        <f t="shared" si="9"/>
        <v>0.35389439999999978</v>
      </c>
      <c r="C33" s="56">
        <f t="shared" si="0"/>
        <v>-9.3803021158219124</v>
      </c>
      <c r="D33" s="56">
        <f t="shared" si="1"/>
        <v>3.4655349105018338</v>
      </c>
      <c r="E33" s="56">
        <f t="shared" si="2"/>
        <v>9.3803021158219124</v>
      </c>
      <c r="F33" s="56">
        <f t="shared" si="3"/>
        <v>1.3805202996348291</v>
      </c>
      <c r="G33" s="56">
        <f t="shared" si="4"/>
        <v>6.5117095617187504</v>
      </c>
      <c r="H33" s="56">
        <f t="shared" si="5"/>
        <v>9.874719545660664</v>
      </c>
      <c r="I33" s="56">
        <f t="shared" si="6"/>
        <v>0.88055004494683864</v>
      </c>
      <c r="J33" s="56">
        <f t="shared" si="7"/>
        <v>4.5990869906885319</v>
      </c>
      <c r="K33" s="56">
        <f t="shared" si="8"/>
        <v>10.048007994445777</v>
      </c>
      <c r="L33" s="56"/>
    </row>
    <row r="34" spans="1:12" x14ac:dyDescent="0.25">
      <c r="A34" s="56">
        <v>-34</v>
      </c>
      <c r="B34" s="56">
        <f t="shared" si="9"/>
        <v>0.36700159999999976</v>
      </c>
      <c r="C34" s="56">
        <f t="shared" si="0"/>
        <v>-9.334074206966342</v>
      </c>
      <c r="D34" s="56">
        <f t="shared" si="1"/>
        <v>3.588183203077238</v>
      </c>
      <c r="E34" s="56">
        <f t="shared" si="2"/>
        <v>9.334074206966342</v>
      </c>
      <c r="F34" s="56">
        <f t="shared" si="3"/>
        <v>1.466708546592185</v>
      </c>
      <c r="G34" s="56">
        <f t="shared" si="4"/>
        <v>6.6387995910605433</v>
      </c>
      <c r="H34" s="56">
        <f t="shared" si="5"/>
        <v>9.5205545051939122</v>
      </c>
      <c r="I34" s="56">
        <f t="shared" si="6"/>
        <v>0.94168907349932596</v>
      </c>
      <c r="J34" s="56">
        <f t="shared" si="7"/>
        <v>4.729590320817274</v>
      </c>
      <c r="K34" s="56">
        <f t="shared" si="8"/>
        <v>9.8657757546015254</v>
      </c>
      <c r="L34" s="56"/>
    </row>
    <row r="35" spans="1:12" x14ac:dyDescent="0.25">
      <c r="A35" s="56">
        <v>-32</v>
      </c>
      <c r="B35" s="56">
        <f t="shared" si="9"/>
        <v>0.38010879999999975</v>
      </c>
      <c r="C35" s="56">
        <f t="shared" si="0"/>
        <v>-9.2862427393301186</v>
      </c>
      <c r="D35" s="56">
        <f t="shared" si="1"/>
        <v>3.7102150592975942</v>
      </c>
      <c r="E35" s="56">
        <f t="shared" si="2"/>
        <v>9.2862427393301186</v>
      </c>
      <c r="F35" s="56">
        <f t="shared" si="3"/>
        <v>1.5545326519096514</v>
      </c>
      <c r="G35" s="56">
        <f t="shared" si="4"/>
        <v>6.7613582961121752</v>
      </c>
      <c r="H35" s="56">
        <f t="shared" si="5"/>
        <v>9.1831255518496029</v>
      </c>
      <c r="I35" s="56">
        <f t="shared" si="6"/>
        <v>1.0045230767357607</v>
      </c>
      <c r="J35" s="56">
        <f t="shared" si="7"/>
        <v>4.8577268222004939</v>
      </c>
      <c r="K35" s="56">
        <f t="shared" si="8"/>
        <v>9.686848507075851</v>
      </c>
      <c r="L35" s="56"/>
    </row>
    <row r="36" spans="1:12" x14ac:dyDescent="0.25">
      <c r="A36" s="56">
        <v>-30</v>
      </c>
      <c r="B36" s="56">
        <f t="shared" si="9"/>
        <v>0.39321599999999973</v>
      </c>
      <c r="C36" s="56">
        <f t="shared" si="0"/>
        <v>-9.2368159301791639</v>
      </c>
      <c r="D36" s="56">
        <f t="shared" si="1"/>
        <v>3.8316095145497835</v>
      </c>
      <c r="E36" s="56">
        <f t="shared" si="2"/>
        <v>9.2368159301791639</v>
      </c>
      <c r="F36" s="56">
        <f t="shared" si="3"/>
        <v>1.6439346317511967</v>
      </c>
      <c r="G36" s="56">
        <f t="shared" si="4"/>
        <v>6.8795985601155882</v>
      </c>
      <c r="H36" s="56">
        <f t="shared" si="5"/>
        <v>8.8614556694973885</v>
      </c>
      <c r="I36" s="56">
        <f t="shared" si="6"/>
        <v>1.069021314330965</v>
      </c>
      <c r="J36" s="56">
        <f t="shared" si="7"/>
        <v>4.9835394200133978</v>
      </c>
      <c r="K36" s="56">
        <f t="shared" si="8"/>
        <v>9.5111663120126924</v>
      </c>
      <c r="L36" s="56"/>
    </row>
    <row r="37" spans="1:12" x14ac:dyDescent="0.25">
      <c r="A37" s="56">
        <v>-28</v>
      </c>
      <c r="B37" s="56">
        <f t="shared" si="9"/>
        <v>0.40632319999999972</v>
      </c>
      <c r="C37" s="56">
        <f t="shared" si="0"/>
        <v>-9.1858022708530633</v>
      </c>
      <c r="D37" s="56">
        <f t="shared" si="1"/>
        <v>3.9523457137237745</v>
      </c>
      <c r="E37" s="56">
        <f t="shared" si="2"/>
        <v>9.1858022708530633</v>
      </c>
      <c r="F37" s="56">
        <f t="shared" si="3"/>
        <v>1.7348592106367258</v>
      </c>
      <c r="G37" s="56">
        <f t="shared" si="4"/>
        <v>6.9937209099161421</v>
      </c>
      <c r="H37" s="56">
        <f t="shared" si="5"/>
        <v>8.5546354938903182</v>
      </c>
      <c r="I37" s="56">
        <f t="shared" si="6"/>
        <v>1.1351536034710934</v>
      </c>
      <c r="J37" s="56">
        <f t="shared" si="7"/>
        <v>5.1070702609335177</v>
      </c>
      <c r="K37" s="56">
        <f t="shared" si="8"/>
        <v>9.3386703166345661</v>
      </c>
      <c r="L37" s="56"/>
    </row>
    <row r="38" spans="1:12" x14ac:dyDescent="0.25">
      <c r="A38" s="56">
        <v>-26</v>
      </c>
      <c r="B38" s="56">
        <f t="shared" si="9"/>
        <v>0.4194303999999997</v>
      </c>
      <c r="C38" s="56">
        <f t="shared" si="0"/>
        <v>-9.1332105253062874</v>
      </c>
      <c r="D38" s="56">
        <f t="shared" si="1"/>
        <v>4.0724029147954468</v>
      </c>
      <c r="E38" s="56">
        <f t="shared" si="2"/>
        <v>9.1332105253062874</v>
      </c>
      <c r="F38" s="56">
        <f t="shared" si="3"/>
        <v>1.8272536651371813</v>
      </c>
      <c r="G38" s="56">
        <f t="shared" si="4"/>
        <v>7.1039143667208444</v>
      </c>
      <c r="H38" s="56">
        <f t="shared" si="5"/>
        <v>8.2618179099490181</v>
      </c>
      <c r="I38" s="56">
        <f t="shared" si="6"/>
        <v>1.2028903087425196</v>
      </c>
      <c r="J38" s="56">
        <f t="shared" si="7"/>
        <v>5.2283607272596724</v>
      </c>
      <c r="K38" s="56">
        <f t="shared" si="8"/>
        <v>9.1693027355271397</v>
      </c>
      <c r="L38" s="56"/>
    </row>
    <row r="39" spans="1:12" x14ac:dyDescent="0.25">
      <c r="A39" s="56">
        <v>-24</v>
      </c>
      <c r="B39" s="56">
        <f t="shared" si="9"/>
        <v>0.43253759999999969</v>
      </c>
      <c r="C39" s="56">
        <f t="shared" si="0"/>
        <v>-9.079049728602568</v>
      </c>
      <c r="D39" s="56">
        <f t="shared" si="1"/>
        <v>4.1917604923899967</v>
      </c>
      <c r="E39" s="56">
        <f t="shared" si="2"/>
        <v>9.079049728602568</v>
      </c>
      <c r="F39" s="56">
        <f t="shared" si="3"/>
        <v>1.9210676782709488</v>
      </c>
      <c r="G39" s="56">
        <f t="shared" si="4"/>
        <v>7.2103572292938543</v>
      </c>
      <c r="H39" s="56">
        <f t="shared" si="5"/>
        <v>7.9822131365749005</v>
      </c>
      <c r="I39" s="56">
        <f t="shared" si="6"/>
        <v>1.2722023322040945</v>
      </c>
      <c r="J39" s="56">
        <f t="shared" si="7"/>
        <v>5.3474514507748543</v>
      </c>
      <c r="K39" s="56">
        <f t="shared" si="8"/>
        <v>9.0030068312813647</v>
      </c>
      <c r="L39" s="56"/>
    </row>
    <row r="40" spans="1:12" x14ac:dyDescent="0.25">
      <c r="A40" s="56">
        <v>-22</v>
      </c>
      <c r="B40" s="56">
        <f t="shared" si="9"/>
        <v>0.44564479999999967</v>
      </c>
      <c r="C40" s="56">
        <f t="shared" si="0"/>
        <v>-9.0233291853627176</v>
      </c>
      <c r="D40" s="56">
        <f t="shared" si="1"/>
        <v>4.3103979413253004</v>
      </c>
      <c r="E40" s="56">
        <f t="shared" si="2"/>
        <v>9.0233291853627176</v>
      </c>
      <c r="F40" s="56">
        <f t="shared" si="3"/>
        <v>2.0162532037564374</v>
      </c>
      <c r="G40" s="56">
        <f t="shared" si="4"/>
        <v>7.3132177956523252</v>
      </c>
      <c r="H40" s="56">
        <f t="shared" si="5"/>
        <v>7.7150842500526453</v>
      </c>
      <c r="I40" s="56">
        <f t="shared" si="6"/>
        <v>1.3430611036394735</v>
      </c>
      <c r="J40" s="56">
        <f t="shared" si="7"/>
        <v>5.4643823263577058</v>
      </c>
      <c r="K40" s="56">
        <f t="shared" si="8"/>
        <v>8.8397268954866863</v>
      </c>
      <c r="L40" s="56"/>
    </row>
    <row r="41" spans="1:12" x14ac:dyDescent="0.25">
      <c r="A41" s="56">
        <v>-20</v>
      </c>
      <c r="B41" s="56">
        <f t="shared" si="9"/>
        <v>0.45875199999999966</v>
      </c>
      <c r="C41" s="56">
        <f t="shared" si="0"/>
        <v>-8.9660584681661266</v>
      </c>
      <c r="D41" s="56">
        <f t="shared" si="1"/>
        <v>4.4282948801346214</v>
      </c>
      <c r="E41" s="56">
        <f t="shared" si="2"/>
        <v>8.9660584681661266</v>
      </c>
      <c r="F41" s="56">
        <f t="shared" si="3"/>
        <v>2.1127643393511448</v>
      </c>
      <c r="G41" s="56">
        <f t="shared" si="4"/>
        <v>7.41265502872045</v>
      </c>
      <c r="H41" s="56">
        <f t="shared" si="5"/>
        <v>7.4597431025006129</v>
      </c>
      <c r="I41" s="56">
        <f t="shared" si="6"/>
        <v>1.4154385709862076</v>
      </c>
      <c r="J41" s="56">
        <f t="shared" si="7"/>
        <v>5.5791925253471293</v>
      </c>
      <c r="K41" s="56">
        <f t="shared" si="8"/>
        <v>8.6794082300689759</v>
      </c>
      <c r="L41" s="56"/>
    </row>
    <row r="42" spans="1:12" x14ac:dyDescent="0.25">
      <c r="A42" s="56">
        <v>-18</v>
      </c>
      <c r="B42" s="56">
        <f t="shared" si="9"/>
        <v>0.47185919999999965</v>
      </c>
      <c r="C42" s="56">
        <f t="shared" si="0"/>
        <v>-8.9072474159062267</v>
      </c>
      <c r="D42" s="56">
        <f t="shared" si="1"/>
        <v>4.5454310545680743</v>
      </c>
      <c r="E42" s="56">
        <f t="shared" si="2"/>
        <v>8.9072474159062267</v>
      </c>
      <c r="F42" s="56">
        <f t="shared" si="3"/>
        <v>2.2105572085754424</v>
      </c>
      <c r="G42" s="56">
        <f t="shared" si="4"/>
        <v>7.5088191708605354</v>
      </c>
      <c r="H42" s="56">
        <f t="shared" si="5"/>
        <v>7.2155465965781467</v>
      </c>
      <c r="I42" s="56">
        <f t="shared" si="6"/>
        <v>1.4893071909384288</v>
      </c>
      <c r="J42" s="56">
        <f t="shared" si="7"/>
        <v>5.6919205086645128</v>
      </c>
      <c r="K42" s="56">
        <f t="shared" si="8"/>
        <v>8.5219971289669054</v>
      </c>
      <c r="L42" s="56"/>
    </row>
    <row r="43" spans="1:12" x14ac:dyDescent="0.25">
      <c r="A43" s="56">
        <v>-16</v>
      </c>
      <c r="B43" s="56">
        <f t="shared" si="9"/>
        <v>0.48496639999999963</v>
      </c>
      <c r="C43" s="56">
        <f t="shared" si="0"/>
        <v>-8.8469061321002176</v>
      </c>
      <c r="D43" s="56">
        <f t="shared" si="1"/>
        <v>4.6617863410722267</v>
      </c>
      <c r="E43" s="56">
        <f t="shared" si="2"/>
        <v>8.8469061321002176</v>
      </c>
      <c r="F43" s="56">
        <f t="shared" si="3"/>
        <v>2.3095898501805863</v>
      </c>
      <c r="G43" s="56">
        <f t="shared" si="4"/>
        <v>7.6018523117196075</v>
      </c>
      <c r="H43" s="56">
        <f t="shared" si="5"/>
        <v>6.9818932818452701</v>
      </c>
      <c r="I43" s="56">
        <f t="shared" si="6"/>
        <v>1.5646399197199576</v>
      </c>
      <c r="J43" s="56">
        <f t="shared" si="7"/>
        <v>5.8026040396979788</v>
      </c>
      <c r="K43" s="56">
        <f t="shared" si="8"/>
        <v>8.3674408601406505</v>
      </c>
      <c r="L43" s="56"/>
    </row>
    <row r="44" spans="1:12" x14ac:dyDescent="0.25">
      <c r="A44" s="56">
        <v>-14</v>
      </c>
      <c r="B44" s="56">
        <f t="shared" si="9"/>
        <v>0.49807359999999962</v>
      </c>
      <c r="C44" s="56">
        <f t="shared" si="0"/>
        <v>-8.7850449831533037</v>
      </c>
      <c r="D44" s="56">
        <f t="shared" si="1"/>
        <v>4.7773407502472498</v>
      </c>
      <c r="E44" s="56">
        <f t="shared" si="2"/>
        <v>8.7850449831533037</v>
      </c>
      <c r="F44" s="56">
        <f t="shared" si="3"/>
        <v>2.4098221147757739</v>
      </c>
      <c r="G44" s="56">
        <f t="shared" si="4"/>
        <v>7.6918889134011224</v>
      </c>
      <c r="H44" s="56">
        <f t="shared" si="5"/>
        <v>6.7582202418650192</v>
      </c>
      <c r="I44" s="56">
        <f t="shared" si="6"/>
        <v>1.6414102040247549</v>
      </c>
      <c r="J44" s="56">
        <f t="shared" si="7"/>
        <v>5.9112801969529585</v>
      </c>
      <c r="K44" s="56">
        <f t="shared" si="8"/>
        <v>8.2156876479068774</v>
      </c>
      <c r="L44" s="56"/>
    </row>
    <row r="45" spans="1:12" x14ac:dyDescent="0.25">
      <c r="A45" s="56">
        <v>-12</v>
      </c>
      <c r="B45" s="56">
        <f t="shared" si="9"/>
        <v>0.51118079999999966</v>
      </c>
      <c r="C45" s="56">
        <f t="shared" si="0"/>
        <v>-8.7216745965778024</v>
      </c>
      <c r="D45" s="56">
        <f t="shared" si="1"/>
        <v>4.8920744302810242</v>
      </c>
      <c r="E45" s="56">
        <f t="shared" si="2"/>
        <v>8.7216745965778024</v>
      </c>
      <c r="F45" s="56">
        <f t="shared" si="3"/>
        <v>2.511215568079054</v>
      </c>
      <c r="G45" s="56">
        <f t="shared" si="4"/>
        <v>7.7790562965880987</v>
      </c>
      <c r="H45" s="56">
        <f t="shared" si="5"/>
        <v>6.5440002444041454</v>
      </c>
      <c r="I45" s="56">
        <f t="shared" si="6"/>
        <v>1.7195919721216857</v>
      </c>
      <c r="J45" s="56">
        <f t="shared" si="7"/>
        <v>6.0179853864733177</v>
      </c>
      <c r="K45" s="56">
        <f t="shared" si="8"/>
        <v>8.0666866555941308</v>
      </c>
      <c r="L45" s="56"/>
    </row>
    <row r="46" spans="1:12" x14ac:dyDescent="0.25">
      <c r="A46" s="56">
        <v>-10</v>
      </c>
      <c r="B46" s="56">
        <f t="shared" si="9"/>
        <v>0.52428799999999964</v>
      </c>
      <c r="C46" s="56">
        <f t="shared" si="0"/>
        <v>-8.6568058591673669</v>
      </c>
      <c r="D46" s="56">
        <f t="shared" si="1"/>
        <v>5.0059676703596026</v>
      </c>
      <c r="E46" s="56">
        <f t="shared" si="2"/>
        <v>8.6568058591673669</v>
      </c>
      <c r="F46" s="56">
        <f t="shared" si="3"/>
        <v>2.6137334003021455</v>
      </c>
      <c r="G46" s="56">
        <f t="shared" si="4"/>
        <v>7.8634750909009377</v>
      </c>
      <c r="H46" s="56">
        <f t="shared" si="5"/>
        <v>6.3387391299777773</v>
      </c>
      <c r="I46" s="56">
        <f t="shared" si="6"/>
        <v>1.7991596251205895</v>
      </c>
      <c r="J46" s="56">
        <f t="shared" si="7"/>
        <v>6.1227553540372419</v>
      </c>
      <c r="K46" s="56">
        <f t="shared" si="8"/>
        <v>7.9203879685127472</v>
      </c>
      <c r="L46" s="56"/>
    </row>
    <row r="47" spans="1:12" x14ac:dyDescent="0.25">
      <c r="A47" s="56">
        <v>-8</v>
      </c>
      <c r="B47" s="56">
        <f t="shared" si="9"/>
        <v>0.53739519999999963</v>
      </c>
      <c r="C47" s="56">
        <f t="shared" si="0"/>
        <v>-8.5904499151266744</v>
      </c>
      <c r="D47" s="56">
        <f t="shared" si="1"/>
        <v>5.1190009040534568</v>
      </c>
      <c r="E47" s="56">
        <f t="shared" si="2"/>
        <v>8.5904499151266744</v>
      </c>
      <c r="F47" s="56">
        <f t="shared" si="3"/>
        <v>2.7173403412202108</v>
      </c>
      <c r="G47" s="56">
        <f t="shared" si="4"/>
        <v>7.9452596524659107</v>
      </c>
      <c r="H47" s="56">
        <f t="shared" si="5"/>
        <v>6.1419734165447553</v>
      </c>
      <c r="I47" s="56">
        <f t="shared" si="6"/>
        <v>1.8800880283967762</v>
      </c>
      <c r="J47" s="56">
        <f t="shared" si="7"/>
        <v>6.2256251971319037</v>
      </c>
      <c r="K47" s="56">
        <f t="shared" si="8"/>
        <v>7.7767425772336605</v>
      </c>
      <c r="L47" s="56"/>
    </row>
    <row r="48" spans="1:12" x14ac:dyDescent="0.25">
      <c r="A48" s="56">
        <v>-6</v>
      </c>
      <c r="B48" s="56">
        <f t="shared" si="9"/>
        <v>0.55050239999999961</v>
      </c>
      <c r="C48" s="56">
        <f t="shared" si="0"/>
        <v>-8.5226181641569028</v>
      </c>
      <c r="D48" s="56">
        <f t="shared" si="1"/>
        <v>5.2311547126789133</v>
      </c>
      <c r="E48" s="56">
        <f t="shared" si="2"/>
        <v>8.5226181641569028</v>
      </c>
      <c r="F48" s="56">
        <f t="shared" si="3"/>
        <v>2.8220025805147722</v>
      </c>
      <c r="G48" s="56">
        <f t="shared" si="4"/>
        <v>8.0245184513945009</v>
      </c>
      <c r="H48" s="56">
        <f t="shared" si="5"/>
        <v>5.9532681004329113</v>
      </c>
      <c r="I48" s="56">
        <f t="shared" si="6"/>
        <v>1.9623525031710241</v>
      </c>
      <c r="J48" s="56">
        <f t="shared" si="7"/>
        <v>6.3266293767109776</v>
      </c>
      <c r="K48" s="56">
        <f t="shared" si="8"/>
        <v>7.6357023611704538</v>
      </c>
      <c r="L48" s="56"/>
    </row>
    <row r="49" spans="1:12" x14ac:dyDescent="0.25">
      <c r="A49" s="56">
        <v>-4</v>
      </c>
      <c r="B49" s="56">
        <f t="shared" si="9"/>
        <v>0.5636095999999996</v>
      </c>
      <c r="C49" s="56">
        <f t="shared" si="0"/>
        <v>-8.4533222594972983</v>
      </c>
      <c r="D49" s="56">
        <f t="shared" si="1"/>
        <v>5.3424098286342154</v>
      </c>
      <c r="E49" s="56">
        <f t="shared" si="2"/>
        <v>8.4533222594972983</v>
      </c>
      <c r="F49" s="56">
        <f t="shared" si="3"/>
        <v>2.9276876930117344</v>
      </c>
      <c r="G49" s="56">
        <f t="shared" si="4"/>
        <v>8.1013544316262802</v>
      </c>
      <c r="H49" s="56">
        <f t="shared" si="5"/>
        <v>5.7722146355927526</v>
      </c>
      <c r="I49" s="56">
        <f t="shared" si="6"/>
        <v>2.0459288182423006</v>
      </c>
      <c r="J49" s="56">
        <f t="shared" si="7"/>
        <v>6.42580172873891</v>
      </c>
      <c r="K49" s="56">
        <f t="shared" si="8"/>
        <v>7.4972200724591671</v>
      </c>
      <c r="L49" s="56"/>
    </row>
    <row r="50" spans="1:12" x14ac:dyDescent="0.25">
      <c r="A50" s="56">
        <v>-2</v>
      </c>
      <c r="B50" s="56">
        <f t="shared" si="9"/>
        <v>0.57671679999999959</v>
      </c>
      <c r="C50" s="56">
        <f t="shared" si="0"/>
        <v>-8.3825741059231955</v>
      </c>
      <c r="D50" s="56">
        <f t="shared" si="1"/>
        <v>5.4527471387096202</v>
      </c>
      <c r="E50" s="56">
        <f t="shared" si="2"/>
        <v>8.3825741059231955</v>
      </c>
      <c r="F50" s="56">
        <f t="shared" si="3"/>
        <v>3.0343645684671117</v>
      </c>
      <c r="G50" s="56">
        <f t="shared" si="4"/>
        <v>8.1758653453652741</v>
      </c>
      <c r="H50" s="56">
        <f t="shared" si="5"/>
        <v>5.5984290750743373</v>
      </c>
      <c r="I50" s="56">
        <f t="shared" si="6"/>
        <v>2.130793181870418</v>
      </c>
      <c r="J50" s="56">
        <f t="shared" si="7"/>
        <v>6.5231754755258162</v>
      </c>
      <c r="K50" s="56">
        <f t="shared" si="8"/>
        <v>7.3612493201304732</v>
      </c>
      <c r="L50" s="56"/>
    </row>
    <row r="51" spans="1:12" x14ac:dyDescent="0.25">
      <c r="A51" s="56">
        <v>0</v>
      </c>
      <c r="B51" s="56">
        <f t="shared" si="9"/>
        <v>0.58982399999999957</v>
      </c>
      <c r="C51" s="56">
        <f t="shared" si="0"/>
        <v>-8.3103858577008154</v>
      </c>
      <c r="D51" s="56">
        <f t="shared" si="1"/>
        <v>5.562147687370973</v>
      </c>
      <c r="E51" s="56">
        <f t="shared" si="2"/>
        <v>8.3103858577008154</v>
      </c>
      <c r="F51" s="56">
        <f t="shared" si="3"/>
        <v>3.1420033455809544</v>
      </c>
      <c r="G51" s="56">
        <f t="shared" si="4"/>
        <v>8.2481440641394048</v>
      </c>
      <c r="H51" s="56">
        <f t="shared" si="5"/>
        <v>5.4315503602221851</v>
      </c>
      <c r="I51" s="56">
        <f t="shared" si="6"/>
        <v>2.2169222338058905</v>
      </c>
      <c r="J51" s="56">
        <f t="shared" si="7"/>
        <v>6.6187832368568182</v>
      </c>
      <c r="K51" s="56">
        <f t="shared" si="8"/>
        <v>7.2277445545688934</v>
      </c>
      <c r="L51" s="56"/>
    </row>
    <row r="52" spans="1:12" x14ac:dyDescent="0.25">
      <c r="A52" s="56">
        <v>1</v>
      </c>
      <c r="B52" s="56">
        <f t="shared" si="9"/>
        <v>0.60293119999999956</v>
      </c>
      <c r="C52" s="56">
        <f t="shared" si="0"/>
        <v>-8.2367699164992239</v>
      </c>
      <c r="D52" s="56">
        <f t="shared" si="1"/>
        <v>5.6705926800162052</v>
      </c>
      <c r="E52" s="56">
        <f t="shared" si="2"/>
        <v>8.2367699164992239</v>
      </c>
      <c r="F52" s="56">
        <f t="shared" si="3"/>
        <v>3.250575349945394</v>
      </c>
      <c r="G52" s="56">
        <f t="shared" si="4"/>
        <v>8.3182788683320243</v>
      </c>
      <c r="H52" s="56">
        <f t="shared" si="5"/>
        <v>5.27123874450991</v>
      </c>
      <c r="I52" s="56">
        <f t="shared" si="6"/>
        <v>2.3042930374643653</v>
      </c>
      <c r="J52" s="56">
        <f t="shared" si="7"/>
        <v>6.7126570409195265</v>
      </c>
      <c r="K52" s="56">
        <f t="shared" si="8"/>
        <v>7.0966610522538813</v>
      </c>
      <c r="L52" s="56"/>
    </row>
    <row r="53" spans="1:12" x14ac:dyDescent="0.25">
      <c r="A53" s="56">
        <v>2</v>
      </c>
      <c r="B53" s="56">
        <f t="shared" si="9"/>
        <v>0.61603839999999954</v>
      </c>
      <c r="C53" s="56">
        <f t="shared" si="0"/>
        <v>-8.1617389292597515</v>
      </c>
      <c r="D53" s="56">
        <f t="shared" si="1"/>
        <v>5.7780634862041689</v>
      </c>
      <c r="E53" s="56">
        <f t="shared" si="2"/>
        <v>8.1617389292597515</v>
      </c>
      <c r="F53" s="56">
        <f t="shared" si="3"/>
        <v>3.3600530356558322</v>
      </c>
      <c r="G53" s="56">
        <f t="shared" si="4"/>
        <v>8.3863537168715769</v>
      </c>
      <c r="H53" s="56">
        <f t="shared" si="5"/>
        <v>5.1171743402102905</v>
      </c>
      <c r="I53" s="56">
        <f t="shared" si="6"/>
        <v>2.3928830722429604</v>
      </c>
      <c r="J53" s="56">
        <f t="shared" si="7"/>
        <v>6.8048283350333465</v>
      </c>
      <c r="K53" s="56">
        <f t="shared" si="8"/>
        <v>6.9679549007776327</v>
      </c>
      <c r="L53" s="56"/>
    </row>
    <row r="54" spans="1:12" x14ac:dyDescent="0.25">
      <c r="A54" s="56">
        <v>3</v>
      </c>
      <c r="B54" s="56">
        <f t="shared" si="9"/>
        <v>0.62914559999999953</v>
      </c>
      <c r="C54" s="56">
        <f t="shared" si="0"/>
        <v>-8.0853057860233122</v>
      </c>
      <c r="D54" s="56">
        <f t="shared" si="1"/>
        <v>5.8845416428552824</v>
      </c>
      <c r="E54" s="56">
        <f t="shared" si="2"/>
        <v>8.0853057860233122</v>
      </c>
      <c r="F54" s="56">
        <f t="shared" si="3"/>
        <v>3.4704099303354559</v>
      </c>
      <c r="G54" s="56">
        <f t="shared" si="4"/>
        <v>8.4524484986183577</v>
      </c>
      <c r="H54" s="56">
        <f t="shared" si="5"/>
        <v>4.9690557772352761</v>
      </c>
      <c r="I54" s="56">
        <f t="shared" si="6"/>
        <v>2.4826702259759568</v>
      </c>
      <c r="J54" s="56">
        <f t="shared" si="7"/>
        <v>6.8953279961841973</v>
      </c>
      <c r="K54" s="56">
        <f t="shared" si="8"/>
        <v>6.8415829841346172</v>
      </c>
      <c r="L54" s="56"/>
    </row>
    <row r="55" spans="1:12" x14ac:dyDescent="0.25">
      <c r="A55" s="56">
        <v>4</v>
      </c>
      <c r="B55" s="56">
        <f t="shared" si="9"/>
        <v>0.64225279999999951</v>
      </c>
      <c r="C55" s="56">
        <f t="shared" si="0"/>
        <v>-8.0074836177159376</v>
      </c>
      <c r="D55" s="56">
        <f t="shared" si="1"/>
        <v>5.9900088574234092</v>
      </c>
      <c r="E55" s="56">
        <f t="shared" si="2"/>
        <v>8.0074836177159376</v>
      </c>
      <c r="F55" s="56">
        <f t="shared" si="3"/>
        <v>3.5816205833425201</v>
      </c>
      <c r="G55" s="56">
        <f t="shared" si="4"/>
        <v>8.5166392668543587</v>
      </c>
      <c r="H55" s="56">
        <f t="shared" si="5"/>
        <v>4.8265989644995351</v>
      </c>
      <c r="I55" s="56">
        <f t="shared" si="6"/>
        <v>2.5736327875273233</v>
      </c>
      <c r="J55" s="56">
        <f t="shared" si="7"/>
        <v>6.9841863413681624</v>
      </c>
      <c r="K55" s="56">
        <f t="shared" si="8"/>
        <v>6.7175029682779073</v>
      </c>
      <c r="L55" s="56"/>
    </row>
    <row r="56" spans="1:12" x14ac:dyDescent="0.25">
      <c r="A56" s="56">
        <v>5</v>
      </c>
      <c r="B56" s="56">
        <f t="shared" si="9"/>
        <v>0.6553599999999995</v>
      </c>
      <c r="C56" s="56">
        <f t="shared" si="0"/>
        <v>-7.928285793892929</v>
      </c>
      <c r="D56" s="56">
        <f t="shared" si="1"/>
        <v>6.0944470110384579</v>
      </c>
      <c r="E56" s="56">
        <f t="shared" si="2"/>
        <v>7.928285793892929</v>
      </c>
      <c r="F56" s="56">
        <f t="shared" si="3"/>
        <v>3.6936605169474905</v>
      </c>
      <c r="G56" s="56">
        <f t="shared" si="4"/>
        <v>8.578998458161772</v>
      </c>
      <c r="H56" s="56">
        <f t="shared" si="5"/>
        <v>4.6895359450741756</v>
      </c>
      <c r="I56" s="56">
        <f t="shared" si="6"/>
        <v>2.6657494395175743</v>
      </c>
      <c r="J56" s="56">
        <f t="shared" si="7"/>
        <v>7.0714331377475617</v>
      </c>
      <c r="K56" s="56">
        <f t="shared" si="8"/>
        <v>6.5956732869374495</v>
      </c>
      <c r="L56" s="56"/>
    </row>
    <row r="57" spans="1:12" x14ac:dyDescent="0.25">
      <c r="A57" s="56">
        <v>6</v>
      </c>
      <c r="B57" s="56">
        <f t="shared" si="9"/>
        <v>0.66846719999999948</v>
      </c>
      <c r="C57" s="56">
        <f t="shared" si="0"/>
        <v>-7.8477259204420244</v>
      </c>
      <c r="D57" s="56">
        <f t="shared" si="1"/>
        <v>6.1978381616191296</v>
      </c>
      <c r="E57" s="56">
        <f t="shared" si="2"/>
        <v>7.8477259204420244</v>
      </c>
      <c r="F57" s="56">
        <f t="shared" si="3"/>
        <v>3.8065061802832361</v>
      </c>
      <c r="G57" s="56">
        <f t="shared" si="4"/>
        <v>8.639595096866806</v>
      </c>
      <c r="H57" s="56">
        <f t="shared" si="5"/>
        <v>4.5576138372160848</v>
      </c>
      <c r="I57" s="56">
        <f t="shared" si="6"/>
        <v>2.7589992511825479</v>
      </c>
      <c r="J57" s="56">
        <f t="shared" si="7"/>
        <v>7.1570976126228132</v>
      </c>
      <c r="K57" s="56">
        <f t="shared" si="8"/>
        <v>6.4760531276955451</v>
      </c>
      <c r="L57" s="56"/>
    </row>
    <row r="58" spans="1:12" x14ac:dyDescent="0.25">
      <c r="A58" s="56">
        <v>7</v>
      </c>
      <c r="B58" s="56">
        <f t="shared" si="9"/>
        <v>0.68157439999999947</v>
      </c>
      <c r="C58" s="56">
        <f t="shared" si="0"/>
        <v>-7.7658178372459572</v>
      </c>
      <c r="D58" s="56">
        <f t="shared" si="1"/>
        <v>6.3001645469553029</v>
      </c>
      <c r="E58" s="56">
        <f t="shared" si="2"/>
        <v>7.7658178372459572</v>
      </c>
      <c r="F58" s="56">
        <f t="shared" si="3"/>
        <v>3.9201349058862438</v>
      </c>
      <c r="G58" s="56">
        <f t="shared" si="4"/>
        <v>8.6984949861265477</v>
      </c>
      <c r="H58" s="56">
        <f t="shared" si="5"/>
        <v>4.4305938540935363</v>
      </c>
      <c r="I58" s="56">
        <f t="shared" si="6"/>
        <v>2.853361671361677</v>
      </c>
      <c r="J58" s="56">
        <f t="shared" si="7"/>
        <v>7.2412084632234599</v>
      </c>
      <c r="K58" s="56">
        <f t="shared" si="8"/>
        <v>6.3586024183148711</v>
      </c>
      <c r="L58" s="56"/>
    </row>
    <row r="59" spans="1:12" x14ac:dyDescent="0.25">
      <c r="A59" s="56">
        <v>8</v>
      </c>
      <c r="B59" s="56">
        <f t="shared" si="9"/>
        <v>0.69468159999999946</v>
      </c>
      <c r="C59" s="56">
        <f t="shared" si="0"/>
        <v>-7.6825756158048168</v>
      </c>
      <c r="D59" s="56">
        <f t="shared" si="1"/>
        <v>6.4014085877595139</v>
      </c>
      <c r="E59" s="56">
        <f t="shared" si="2"/>
        <v>7.6825756158048168</v>
      </c>
      <c r="F59" s="56">
        <f t="shared" si="3"/>
        <v>4.0345248686603634</v>
      </c>
      <c r="G59" s="56">
        <f t="shared" si="4"/>
        <v>8.7557608866470051</v>
      </c>
      <c r="H59" s="56">
        <f t="shared" si="5"/>
        <v>4.3082503956894502</v>
      </c>
      <c r="I59" s="56">
        <f t="shared" si="6"/>
        <v>2.9488165216134572</v>
      </c>
      <c r="J59" s="56">
        <f t="shared" si="7"/>
        <v>7.3237938663216129</v>
      </c>
      <c r="K59" s="56">
        <f t="shared" si="8"/>
        <v>6.2432818133144448</v>
      </c>
      <c r="L59" s="56"/>
    </row>
    <row r="60" spans="1:12" x14ac:dyDescent="0.25">
      <c r="A60" s="56">
        <v>9</v>
      </c>
      <c r="B60" s="56">
        <f t="shared" si="9"/>
        <v>0.70778879999999944</v>
      </c>
      <c r="C60" s="56">
        <f t="shared" si="0"/>
        <v>-7.5980135568186107</v>
      </c>
      <c r="D60" s="56">
        <f t="shared" si="1"/>
        <v>6.5015528906870106</v>
      </c>
      <c r="E60" s="56">
        <f t="shared" si="2"/>
        <v>7.5980135568186107</v>
      </c>
      <c r="F60" s="56">
        <f t="shared" si="3"/>
        <v>4.1496550471069655</v>
      </c>
      <c r="G60" s="56">
        <f t="shared" si="4"/>
        <v>8.8114526839389011</v>
      </c>
      <c r="H60" s="56">
        <f t="shared" si="5"/>
        <v>4.1903702069581588</v>
      </c>
      <c r="I60" s="56">
        <f t="shared" si="6"/>
        <v>3.0453439894557359</v>
      </c>
      <c r="J60" s="56">
        <f t="shared" si="7"/>
        <v>7.4048814876710516</v>
      </c>
      <c r="K60" s="56">
        <f t="shared" si="8"/>
        <v>6.1300526807890652</v>
      </c>
      <c r="L60" s="56"/>
    </row>
    <row r="61" spans="1:12" x14ac:dyDescent="0.25">
      <c r="A61" s="56">
        <v>10</v>
      </c>
      <c r="B61" s="56">
        <f t="shared" si="9"/>
        <v>0.72089599999999943</v>
      </c>
      <c r="C61" s="56">
        <f t="shared" si="0"/>
        <v>-7.5121461877304672</v>
      </c>
      <c r="D61" s="56">
        <f t="shared" si="1"/>
        <v>6.6005802513238638</v>
      </c>
      <c r="E61" s="56">
        <f t="shared" si="2"/>
        <v>7.5121461877304672</v>
      </c>
      <c r="F61" s="56">
        <f t="shared" si="3"/>
        <v>4.2655051866768314</v>
      </c>
      <c r="G61" s="56">
        <f t="shared" si="4"/>
        <v>8.8656275449437381</v>
      </c>
      <c r="H61" s="56">
        <f t="shared" si="5"/>
        <v>4.0767515968469237</v>
      </c>
      <c r="I61" s="56">
        <f t="shared" si="6"/>
        <v>3.1429246217286346</v>
      </c>
      <c r="J61" s="56">
        <f t="shared" si="7"/>
        <v>7.4844984912751302</v>
      </c>
      <c r="K61" s="56">
        <f t="shared" si="8"/>
        <v>6.018877089467785</v>
      </c>
      <c r="L61" s="56"/>
    </row>
    <row r="62" spans="1:12" x14ac:dyDescent="0.25">
      <c r="A62" s="56">
        <v>11</v>
      </c>
      <c r="B62" s="56">
        <f t="shared" si="9"/>
        <v>0.73400319999999941</v>
      </c>
      <c r="C62" s="56">
        <f t="shared" si="0"/>
        <v>-7.424988260230875</v>
      </c>
      <c r="D62" s="56">
        <f t="shared" si="1"/>
        <v>6.6984736571426238</v>
      </c>
      <c r="E62" s="56">
        <f t="shared" si="2"/>
        <v>7.424988260230875</v>
      </c>
      <c r="F62" s="56">
        <f t="shared" si="3"/>
        <v>4.3820557651095093</v>
      </c>
      <c r="G62" s="56">
        <f t="shared" si="4"/>
        <v>8.9183400647952897</v>
      </c>
      <c r="H62" s="56">
        <f t="shared" si="5"/>
        <v>3.9672037132760463</v>
      </c>
      <c r="I62" s="56">
        <f t="shared" si="6"/>
        <v>3.2415393180778089</v>
      </c>
      <c r="J62" s="56">
        <f t="shared" si="7"/>
        <v>7.5626715484866027</v>
      </c>
      <c r="K62" s="56">
        <f t="shared" si="8"/>
        <v>5.9097177960071035</v>
      </c>
      <c r="L62" s="56"/>
    </row>
    <row r="63" spans="1:12" x14ac:dyDescent="0.25">
      <c r="A63" s="56">
        <v>12</v>
      </c>
      <c r="B63" s="56">
        <f t="shared" si="9"/>
        <v>0.7471103999999994</v>
      </c>
      <c r="C63" s="56">
        <f t="shared" si="0"/>
        <v>-7.3365547477233903</v>
      </c>
      <c r="D63" s="56">
        <f t="shared" si="1"/>
        <v>6.7952162904250057</v>
      </c>
      <c r="E63" s="56">
        <f t="shared" si="2"/>
        <v>7.3365547477233903</v>
      </c>
      <c r="F63" s="56">
        <f t="shared" si="3"/>
        <v>4.4992879596355495</v>
      </c>
      <c r="G63" s="56">
        <f t="shared" si="4"/>
        <v>8.9696424044202008</v>
      </c>
      <c r="H63" s="56">
        <f t="shared" si="5"/>
        <v>3.8615458696069647</v>
      </c>
      <c r="I63" s="56">
        <f t="shared" si="6"/>
        <v>3.341169324555926</v>
      </c>
      <c r="J63" s="56">
        <f t="shared" si="7"/>
        <v>7.6394268469424107</v>
      </c>
      <c r="K63" s="56">
        <f t="shared" si="8"/>
        <v>5.802538232514606</v>
      </c>
      <c r="L63" s="56"/>
    </row>
    <row r="64" spans="1:12" x14ac:dyDescent="0.25">
      <c r="A64" s="56">
        <v>13</v>
      </c>
      <c r="B64" s="56">
        <f t="shared" si="9"/>
        <v>0.76021759999999938</v>
      </c>
      <c r="C64" s="56">
        <f t="shared" si="0"/>
        <v>-7.2468608427522705</v>
      </c>
      <c r="D64" s="56">
        <f t="shared" si="1"/>
        <v>6.890791531151109</v>
      </c>
      <c r="E64" s="56">
        <f t="shared" si="2"/>
        <v>7.2468608427522705</v>
      </c>
      <c r="F64" s="56">
        <f t="shared" si="3"/>
        <v>4.6171836159257973</v>
      </c>
      <c r="G64" s="56">
        <f t="shared" si="4"/>
        <v>9.019584419625394</v>
      </c>
      <c r="H64" s="56">
        <f t="shared" si="5"/>
        <v>3.7596069185210044</v>
      </c>
      <c r="I64" s="56">
        <f t="shared" si="6"/>
        <v>3.4417962273401619</v>
      </c>
      <c r="J64" s="56">
        <f t="shared" si="7"/>
        <v>7.714790099336426</v>
      </c>
      <c r="K64" s="56">
        <f t="shared" si="8"/>
        <v>5.697302494298877</v>
      </c>
      <c r="L64" s="56"/>
    </row>
    <row r="65" spans="1:12" x14ac:dyDescent="0.25">
      <c r="A65" s="56">
        <v>14</v>
      </c>
      <c r="B65" s="56">
        <f t="shared" si="9"/>
        <v>0.77332479999999937</v>
      </c>
      <c r="C65" s="56">
        <f t="shared" si="0"/>
        <v>-7.1559219543924488</v>
      </c>
      <c r="D65" s="56">
        <f t="shared" si="1"/>
        <v>6.9851829598546775</v>
      </c>
      <c r="E65" s="56">
        <f t="shared" si="2"/>
        <v>7.1559219543924488</v>
      </c>
      <c r="F65" s="56">
        <f t="shared" si="3"/>
        <v>4.7357252186801935</v>
      </c>
      <c r="G65" s="56">
        <f t="shared" si="4"/>
        <v>9.0682137822690532</v>
      </c>
      <c r="H65" s="56">
        <f t="shared" si="5"/>
        <v>3.6612246695872259</v>
      </c>
      <c r="I65" s="56">
        <f t="shared" si="6"/>
        <v>3.5434019465636535</v>
      </c>
      <c r="J65" s="56">
        <f t="shared" si="7"/>
        <v>7.7887865520330983</v>
      </c>
      <c r="K65" s="56">
        <f t="shared" si="8"/>
        <v>5.5939753278415818</v>
      </c>
      <c r="L65" s="56"/>
    </row>
    <row r="66" spans="1:12" x14ac:dyDescent="0.25">
      <c r="A66" s="56">
        <v>15</v>
      </c>
      <c r="B66" s="56">
        <f t="shared" si="9"/>
        <v>0.78643199999999935</v>
      </c>
      <c r="C66" s="56">
        <f t="shared" si="0"/>
        <v>-7.0637537056023145</v>
      </c>
      <c r="D66" s="56">
        <f t="shared" si="1"/>
        <v>7.0783743604438989</v>
      </c>
      <c r="E66" s="56">
        <f t="shared" si="2"/>
        <v>7.0637537056023145</v>
      </c>
      <c r="F66" s="56">
        <f t="shared" si="3"/>
        <v>4.8548958637558881</v>
      </c>
      <c r="G66" s="56">
        <f t="shared" si="4"/>
        <v>9.1155760940650605</v>
      </c>
      <c r="H66" s="56">
        <f t="shared" si="5"/>
        <v>3.5662453471193549</v>
      </c>
      <c r="I66" s="56">
        <f t="shared" si="6"/>
        <v>3.6459687302588275</v>
      </c>
      <c r="J66" s="56">
        <f t="shared" si="7"/>
        <v>7.8614409935248739</v>
      </c>
      <c r="K66" s="56">
        <f t="shared" si="8"/>
        <v>5.4925221189876918</v>
      </c>
      <c r="L66" s="56"/>
    </row>
    <row r="67" spans="1:12" x14ac:dyDescent="0.25">
      <c r="A67" s="56">
        <v>16</v>
      </c>
      <c r="B67" s="56">
        <f t="shared" si="9"/>
        <v>0.79953919999999934</v>
      </c>
      <c r="C67" s="56">
        <f t="shared" si="0"/>
        <v>-6.9703719305397458</v>
      </c>
      <c r="D67" s="56">
        <f t="shared" si="1"/>
        <v>7.170349722987269</v>
      </c>
      <c r="E67" s="56">
        <f t="shared" si="2"/>
        <v>6.9703719305397458</v>
      </c>
      <c r="F67" s="56">
        <f t="shared" si="3"/>
        <v>4.9746792317415744</v>
      </c>
      <c r="G67" s="56">
        <f t="shared" si="4"/>
        <v>9.1617149935284559</v>
      </c>
      <c r="H67" s="56">
        <f t="shared" si="5"/>
        <v>3.4745230852135442</v>
      </c>
      <c r="I67" s="56">
        <f t="shared" si="6"/>
        <v>3.7494791484105559</v>
      </c>
      <c r="J67" s="56">
        <f t="shared" si="7"/>
        <v>7.9327777627362339</v>
      </c>
      <c r="K67" s="56">
        <f t="shared" si="8"/>
        <v>5.392908881349892</v>
      </c>
      <c r="L67" s="56"/>
    </row>
    <row r="68" spans="1:12" x14ac:dyDescent="0.25">
      <c r="A68" s="56">
        <v>17</v>
      </c>
      <c r="B68" s="56">
        <f t="shared" si="9"/>
        <v>0.81264639999999932</v>
      </c>
      <c r="C68" s="56">
        <f t="shared" si="0"/>
        <v>-6.8757926718418627</v>
      </c>
      <c r="D68" s="56">
        <f t="shared" si="1"/>
        <v>7.2610932464640427</v>
      </c>
      <c r="E68" s="56">
        <f t="shared" si="2"/>
        <v>6.8757926718418627</v>
      </c>
      <c r="F68" s="56">
        <f t="shared" si="3"/>
        <v>5.0950595628911577</v>
      </c>
      <c r="G68" s="56">
        <f t="shared" si="4"/>
        <v>9.2066722565301493</v>
      </c>
      <c r="H68" s="56">
        <f t="shared" si="5"/>
        <v>3.3859194571225806</v>
      </c>
      <c r="I68" s="56">
        <f t="shared" si="6"/>
        <v>3.8539160871171916</v>
      </c>
      <c r="J68" s="56">
        <f t="shared" si="7"/>
        <v>8.0028207571771297</v>
      </c>
      <c r="K68" s="56">
        <f t="shared" si="8"/>
        <v>5.2951022449232896</v>
      </c>
      <c r="L68" s="56"/>
    </row>
    <row r="69" spans="1:12" x14ac:dyDescent="0.25">
      <c r="A69" s="56">
        <v>18</v>
      </c>
      <c r="B69" s="56">
        <f t="shared" si="9"/>
        <v>0.82575359999999931</v>
      </c>
      <c r="C69" s="56">
        <f t="shared" si="0"/>
        <v>-6.7800321778689625</v>
      </c>
      <c r="D69" s="56">
        <f t="shared" si="1"/>
        <v>7.3505893414787806</v>
      </c>
      <c r="E69" s="56">
        <f t="shared" si="2"/>
        <v>6.7800321778689625</v>
      </c>
      <c r="F69" s="56">
        <f t="shared" si="3"/>
        <v>5.2160216333359637</v>
      </c>
      <c r="G69" s="56">
        <f t="shared" si="4"/>
        <v>9.2504878908938508</v>
      </c>
      <c r="H69" s="56">
        <f t="shared" si="5"/>
        <v>3.3003030363622052</v>
      </c>
      <c r="I69" s="56">
        <f t="shared" si="6"/>
        <v>3.9592627428574705</v>
      </c>
      <c r="J69" s="56">
        <f t="shared" si="7"/>
        <v>8.0715934409485435</v>
      </c>
      <c r="K69" s="56">
        <f t="shared" si="8"/>
        <v>5.1990694449066002</v>
      </c>
      <c r="L69" s="56"/>
    </row>
    <row r="70" spans="1:12" x14ac:dyDescent="0.25">
      <c r="A70" s="56">
        <v>19</v>
      </c>
      <c r="B70" s="56">
        <f t="shared" si="9"/>
        <v>0.8388607999999993</v>
      </c>
      <c r="C70" s="56">
        <f t="shared" si="0"/>
        <v>-6.6831068999131116</v>
      </c>
      <c r="D70" s="56">
        <f t="shared" si="1"/>
        <v>7.438822632939555</v>
      </c>
      <c r="E70" s="56">
        <f t="shared" si="2"/>
        <v>6.6831068999131116</v>
      </c>
      <c r="F70" s="56">
        <f t="shared" si="3"/>
        <v>5.337550732499956</v>
      </c>
      <c r="G70" s="56">
        <f t="shared" si="4"/>
        <v>9.2932002254350206</v>
      </c>
      <c r="H70" s="56">
        <f t="shared" si="5"/>
        <v>3.2175489871625378</v>
      </c>
      <c r="I70" s="56">
        <f t="shared" si="6"/>
        <v>4.0655026168614121</v>
      </c>
      <c r="J70" s="56">
        <f t="shared" si="7"/>
        <v>8.1391188526028699</v>
      </c>
      <c r="K70" s="56">
        <f t="shared" si="8"/>
        <v>5.1047783107260889</v>
      </c>
      <c r="L70" s="56"/>
    </row>
    <row r="71" spans="1:12" x14ac:dyDescent="0.25">
      <c r="A71" s="56">
        <v>20</v>
      </c>
      <c r="B71" s="56">
        <f t="shared" si="9"/>
        <v>0.85196799999999928</v>
      </c>
      <c r="C71" s="56">
        <f t="shared" ref="C71:C134" si="10">-COS(B71)*$E$3</f>
        <v>-6.5850334893718756</v>
      </c>
      <c r="D71" s="56">
        <f t="shared" ref="D71:D134" si="11">SIN(B71)*$F$3</f>
        <v>7.525777962699328</v>
      </c>
      <c r="E71" s="56">
        <f t="shared" ref="E71:E134" si="12">COS(B71)*$E$3</f>
        <v>6.5850334893718756</v>
      </c>
      <c r="F71" s="56">
        <f t="shared" ref="F71:F134" si="13">$C$3*(B71)*(B71)/(1-$B$3*(B71))</f>
        <v>5.4596326416476595</v>
      </c>
      <c r="G71" s="56">
        <f t="shared" ref="G71:G134" si="14">$C$3*(B71)*(2-$B$3*B71)/((1-$B$3*(B71))*(1-$B$3*(B71)))</f>
        <v>9.3348459938121504</v>
      </c>
      <c r="H71" s="56">
        <f t="shared" ref="H71:H134" si="15">$C$3*2/((1-$B$3*B71)*(1-$B$3*B71)*(1-$B$3*B71))</f>
        <v>3.1375386820757627</v>
      </c>
      <c r="I71" s="56">
        <f t="shared" ref="I71:I134" si="16">$K$3*EXP(-$I$3*B71)+$L$3+$C$3*B71/$I$3</f>
        <v>4.1726195095832974</v>
      </c>
      <c r="J71" s="56">
        <f t="shared" ref="J71:J134" si="17">-$I$3*$K$3*EXP(-$I$3*B71)+$C$3/$I$3</f>
        <v>8.2054196128617178</v>
      </c>
      <c r="K71" s="56">
        <f t="shared" ref="K71:K134" si="18">$I$3*$I$3*$K$3*EXP(-$I$3*B71)</f>
        <v>5.012197255258557</v>
      </c>
      <c r="L71" s="56"/>
    </row>
    <row r="72" spans="1:12" x14ac:dyDescent="0.25">
      <c r="A72" s="56">
        <v>21</v>
      </c>
      <c r="B72" s="56">
        <f t="shared" ref="B72:B135" si="19">B71+$B$4</f>
        <v>0.86507519999999927</v>
      </c>
      <c r="C72" s="56">
        <f t="shared" si="10"/>
        <v>-6.4858287948876745</v>
      </c>
      <c r="D72" s="56">
        <f t="shared" si="11"/>
        <v>7.6114403921600733</v>
      </c>
      <c r="E72" s="56">
        <f t="shared" si="12"/>
        <v>6.4858287948876745</v>
      </c>
      <c r="F72" s="56">
        <f t="shared" si="13"/>
        <v>5.5822536134989926</v>
      </c>
      <c r="G72" s="56">
        <f t="shared" si="14"/>
        <v>9.3754604135327728</v>
      </c>
      <c r="H72" s="56">
        <f t="shared" si="15"/>
        <v>3.0601593447308542</v>
      </c>
      <c r="I72" s="56">
        <f t="shared" si="16"/>
        <v>4.280597515274903</v>
      </c>
      <c r="J72" s="56">
        <f t="shared" si="17"/>
        <v>8.2705179321937639</v>
      </c>
      <c r="K72" s="56">
        <f t="shared" si="18"/>
        <v>4.9212952642498049</v>
      </c>
      <c r="L72" s="56"/>
    </row>
    <row r="73" spans="1:12" x14ac:dyDescent="0.25">
      <c r="A73" s="56">
        <v>22</v>
      </c>
      <c r="B73" s="56">
        <f t="shared" si="19"/>
        <v>0.87818239999999925</v>
      </c>
      <c r="C73" s="56">
        <f t="shared" si="10"/>
        <v>-6.3855098594532453</v>
      </c>
      <c r="D73" s="56">
        <f t="shared" si="11"/>
        <v>7.6957952048391585</v>
      </c>
      <c r="E73" s="56">
        <f t="shared" si="12"/>
        <v>6.3855098594532453</v>
      </c>
      <c r="F73" s="56">
        <f t="shared" si="13"/>
        <v>5.7054003528496686</v>
      </c>
      <c r="G73" s="56">
        <f t="shared" si="14"/>
        <v>9.4150772604317066</v>
      </c>
      <c r="H73" s="56">
        <f t="shared" si="15"/>
        <v>2.9853037158902089</v>
      </c>
      <c r="I73" s="56">
        <f t="shared" si="16"/>
        <v>4.3894210166571259</v>
      </c>
      <c r="J73" s="56">
        <f t="shared" si="17"/>
        <v>8.3344356182551635</v>
      </c>
      <c r="K73" s="56">
        <f t="shared" si="18"/>
        <v>4.8320418859249763</v>
      </c>
      <c r="L73" s="56"/>
    </row>
    <row r="74" spans="1:12" x14ac:dyDescent="0.25">
      <c r="A74" s="56">
        <v>23</v>
      </c>
      <c r="B74" s="56">
        <f t="shared" si="19"/>
        <v>0.89128959999999924</v>
      </c>
      <c r="C74" s="56">
        <f t="shared" si="10"/>
        <v>-6.2840939174837231</v>
      </c>
      <c r="D74" s="56">
        <f t="shared" si="11"/>
        <v>7.7788279088975916</v>
      </c>
      <c r="E74" s="56">
        <f t="shared" si="12"/>
        <v>6.2840939174837231</v>
      </c>
      <c r="F74" s="56">
        <f t="shared" si="13"/>
        <v>5.8290599981397149</v>
      </c>
      <c r="G74" s="56">
        <f t="shared" si="14"/>
        <v>9.4537289389155355</v>
      </c>
      <c r="H74" s="56">
        <f t="shared" si="15"/>
        <v>2.9128697411120452</v>
      </c>
      <c r="I74" s="56">
        <f t="shared" si="16"/>
        <v>4.4990746796882819</v>
      </c>
      <c r="J74" s="56">
        <f t="shared" si="17"/>
        <v>8.397194083195016</v>
      </c>
      <c r="K74" s="56">
        <f t="shared" si="18"/>
        <v>4.7444072207873589</v>
      </c>
      <c r="L74" s="56"/>
    </row>
    <row r="75" spans="1:12" x14ac:dyDescent="0.25">
      <c r="A75" s="56">
        <v>24</v>
      </c>
      <c r="B75" s="56">
        <f t="shared" si="19"/>
        <v>0.90439679999999922</v>
      </c>
      <c r="C75" s="56">
        <f t="shared" si="10"/>
        <v>-6.1815983918558315</v>
      </c>
      <c r="D75" s="56">
        <f t="shared" si="11"/>
        <v>7.8605242396296573</v>
      </c>
      <c r="E75" s="56">
        <f t="shared" si="12"/>
        <v>6.1815983918558315</v>
      </c>
      <c r="F75" s="56">
        <f t="shared" si="13"/>
        <v>5.9532201039164772</v>
      </c>
      <c r="G75" s="56">
        <f t="shared" si="14"/>
        <v>9.4914465482462766</v>
      </c>
      <c r="H75" s="56">
        <f t="shared" si="15"/>
        <v>2.8427602784586492</v>
      </c>
      <c r="I75" s="56">
        <f t="shared" si="16"/>
        <v>4.6095434484272495</v>
      </c>
      <c r="J75" s="56">
        <f t="shared" si="17"/>
        <v>8.4588143508283462</v>
      </c>
      <c r="K75" s="56">
        <f t="shared" si="18"/>
        <v>4.6583619116021717</v>
      </c>
      <c r="L75" s="56"/>
    </row>
    <row r="76" spans="1:12" x14ac:dyDescent="0.25">
      <c r="A76" s="56">
        <v>25</v>
      </c>
      <c r="B76" s="56">
        <f t="shared" si="19"/>
        <v>0.91750399999999921</v>
      </c>
      <c r="C76" s="56">
        <f t="shared" si="10"/>
        <v>-6.0780408909146999</v>
      </c>
      <c r="D76" s="56">
        <f t="shared" si="11"/>
        <v>7.9408701619135442</v>
      </c>
      <c r="E76" s="56">
        <f t="shared" si="12"/>
        <v>6.0780408909146999</v>
      </c>
      <c r="F76" s="56">
        <f t="shared" si="13"/>
        <v>6.0778686241418427</v>
      </c>
      <c r="G76" s="56">
        <f t="shared" si="14"/>
        <v>9.528259945117366</v>
      </c>
      <c r="H76" s="56">
        <f t="shared" si="15"/>
        <v>2.7748828248146316</v>
      </c>
      <c r="I76" s="56">
        <f t="shared" si="16"/>
        <v>4.720812539989808</v>
      </c>
      <c r="J76" s="56">
        <f t="shared" si="17"/>
        <v>8.5193170636789972</v>
      </c>
      <c r="K76" s="56">
        <f t="shared" si="18"/>
        <v>4.5738771335620196</v>
      </c>
      <c r="L76" s="56"/>
    </row>
    <row r="77" spans="1:12" x14ac:dyDescent="0.25">
      <c r="A77" s="56">
        <v>26</v>
      </c>
      <c r="B77" s="56">
        <f t="shared" si="19"/>
        <v>0.93061119999999919</v>
      </c>
      <c r="C77" s="56">
        <f t="shared" si="10"/>
        <v>-5.9734392054488161</v>
      </c>
      <c r="D77" s="56">
        <f t="shared" si="11"/>
        <v>8.0198518726225245</v>
      </c>
      <c r="E77" s="56">
        <f t="shared" si="12"/>
        <v>5.9734392054488161</v>
      </c>
      <c r="F77" s="56">
        <f t="shared" si="13"/>
        <v>6.2029938962966593</v>
      </c>
      <c r="G77" s="56">
        <f t="shared" si="14"/>
        <v>9.5641978027571248</v>
      </c>
      <c r="H77" s="56">
        <f t="shared" si="15"/>
        <v>2.7091492594927229</v>
      </c>
      <c r="I77" s="56">
        <f t="shared" si="16"/>
        <v>4.8328674395964279</v>
      </c>
      <c r="J77" s="56">
        <f t="shared" si="17"/>
        <v>8.5787224898947692</v>
      </c>
      <c r="K77" s="56">
        <f t="shared" si="18"/>
        <v>4.4909245846307124</v>
      </c>
      <c r="L77" s="56"/>
    </row>
    <row r="78" spans="1:12" x14ac:dyDescent="0.25">
      <c r="A78" s="56">
        <v>27</v>
      </c>
      <c r="B78" s="56">
        <f t="shared" si="19"/>
        <v>0.94371839999999918</v>
      </c>
      <c r="C78" s="56">
        <f t="shared" si="10"/>
        <v>-5.8678113056336336</v>
      </c>
      <c r="D78" s="56">
        <f t="shared" si="11"/>
        <v>8.0974558029962793</v>
      </c>
      <c r="E78" s="56">
        <f t="shared" si="12"/>
        <v>5.8678113056336336</v>
      </c>
      <c r="F78" s="56">
        <f t="shared" si="13"/>
        <v>6.3285846262382686</v>
      </c>
      <c r="G78" s="56">
        <f t="shared" si="14"/>
        <v>9.5992876667782081</v>
      </c>
      <c r="H78" s="56">
        <f t="shared" si="15"/>
        <v>2.645475603908269</v>
      </c>
      <c r="I78" s="56">
        <f t="shared" si="16"/>
        <v>4.9456938957098853</v>
      </c>
      <c r="J78" s="56">
        <f t="shared" si="17"/>
        <v>8.637050530037186</v>
      </c>
      <c r="K78" s="56">
        <f t="shared" si="18"/>
        <v>4.4094764760622027</v>
      </c>
      <c r="L78" s="56"/>
    </row>
    <row r="79" spans="1:12" x14ac:dyDescent="0.25">
      <c r="A79" s="56">
        <v>28</v>
      </c>
      <c r="B79" s="56">
        <f t="shared" si="19"/>
        <v>0.95682559999999917</v>
      </c>
      <c r="C79" s="56">
        <f t="shared" si="10"/>
        <v>-5.7611753379443638</v>
      </c>
      <c r="D79" s="56">
        <f t="shared" si="11"/>
        <v>8.1736686209719593</v>
      </c>
      <c r="E79" s="56">
        <f t="shared" si="12"/>
        <v>5.7611753379443638</v>
      </c>
      <c r="F79" s="56">
        <f t="shared" si="13"/>
        <v>6.4546298737698793</v>
      </c>
      <c r="G79" s="56">
        <f t="shared" si="14"/>
        <v>9.6335560079761802</v>
      </c>
      <c r="H79" s="56">
        <f t="shared" si="15"/>
        <v>2.5837817961982923</v>
      </c>
      <c r="I79" s="56">
        <f t="shared" si="16"/>
        <v>5.0592779152610596</v>
      </c>
      <c r="J79" s="56">
        <f t="shared" si="17"/>
        <v>8.6943207237480742</v>
      </c>
      <c r="K79" s="56">
        <f t="shared" si="18"/>
        <v>4.3295055230914716</v>
      </c>
      <c r="L79" s="56"/>
    </row>
    <row r="80" spans="1:12" x14ac:dyDescent="0.25">
      <c r="A80" s="56">
        <v>29</v>
      </c>
      <c r="B80" s="56">
        <f t="shared" si="19"/>
        <v>0.96993279999999915</v>
      </c>
      <c r="C80" s="56">
        <f t="shared" si="10"/>
        <v>-5.6535496220384847</v>
      </c>
      <c r="D80" s="56">
        <f t="shared" si="11"/>
        <v>8.2484772334745831</v>
      </c>
      <c r="E80" s="56">
        <f t="shared" si="12"/>
        <v>5.6535496220384847</v>
      </c>
      <c r="F80" s="56">
        <f t="shared" si="13"/>
        <v>6.5811190388830099</v>
      </c>
      <c r="G80" s="56">
        <f t="shared" si="14"/>
        <v>9.6670282722661867</v>
      </c>
      <c r="H80" s="56">
        <f t="shared" si="15"/>
        <v>2.523991479747711</v>
      </c>
      <c r="I80" s="56">
        <f t="shared" si="16"/>
        <v>5.17360575896131</v>
      </c>
      <c r="J80" s="56">
        <f t="shared" si="17"/>
        <v>8.7505522562952756</v>
      </c>
      <c r="K80" s="56">
        <f t="shared" si="18"/>
        <v>4.2509849357942535</v>
      </c>
      <c r="L80" s="56"/>
    </row>
    <row r="81" spans="1:12" x14ac:dyDescent="0.25">
      <c r="A81" s="56">
        <v>30</v>
      </c>
      <c r="B81" s="56">
        <f t="shared" si="19"/>
        <v>0.98303999999999914</v>
      </c>
      <c r="C81" s="56">
        <f t="shared" si="10"/>
        <v>-5.5449526476084854</v>
      </c>
      <c r="D81" s="56">
        <f t="shared" si="11"/>
        <v>8.3218687886663805</v>
      </c>
      <c r="E81" s="56">
        <f t="shared" si="12"/>
        <v>5.5449526476084854</v>
      </c>
      <c r="F81" s="56">
        <f t="shared" si="13"/>
        <v>6.7080418486366842</v>
      </c>
      <c r="G81" s="56">
        <f t="shared" si="14"/>
        <v>9.6997289279337036</v>
      </c>
      <c r="H81" s="56">
        <f t="shared" si="15"/>
        <v>2.4660318046647065</v>
      </c>
      <c r="I81" s="56">
        <f t="shared" si="16"/>
        <v>5.2886639366998809</v>
      </c>
      <c r="J81" s="56">
        <f t="shared" si="17"/>
        <v>8.8057639649996222</v>
      </c>
      <c r="K81" s="56">
        <f t="shared" si="18"/>
        <v>4.1738884101125286</v>
      </c>
      <c r="L81" s="56"/>
    </row>
    <row r="82" spans="1:12" x14ac:dyDescent="0.25">
      <c r="A82" s="56">
        <v>31</v>
      </c>
      <c r="B82" s="56">
        <f t="shared" si="19"/>
        <v>0.99614719999999912</v>
      </c>
      <c r="C82" s="56">
        <f t="shared" si="10"/>
        <v>-5.4354030712054087</v>
      </c>
      <c r="D82" s="56">
        <f t="shared" si="11"/>
        <v>8.3938306781546892</v>
      </c>
      <c r="E82" s="56">
        <f t="shared" si="12"/>
        <v>5.4354030712054087</v>
      </c>
      <c r="F82" s="56">
        <f t="shared" si="13"/>
        <v>6.8353883446392434</v>
      </c>
      <c r="G82" s="56">
        <f t="shared" si="14"/>
        <v>9.7316815103631331</v>
      </c>
      <c r="H82" s="56">
        <f t="shared" si="15"/>
        <v>2.4098332413199861</v>
      </c>
      <c r="I82" s="56">
        <f t="shared" si="16"/>
        <v>5.4044392030247668</v>
      </c>
      <c r="J82" s="56">
        <f t="shared" si="17"/>
        <v>8.8599743455453517</v>
      </c>
      <c r="K82" s="56">
        <f t="shared" si="18"/>
        <v>4.0981901190427736</v>
      </c>
      <c r="L82" s="56"/>
    </row>
    <row r="83" spans="1:12" x14ac:dyDescent="0.25">
      <c r="A83" s="56">
        <v>32</v>
      </c>
      <c r="B83" s="56">
        <f t="shared" si="19"/>
        <v>1.0092543999999992</v>
      </c>
      <c r="C83" s="56">
        <f t="shared" si="10"/>
        <v>-5.324919713033732</v>
      </c>
      <c r="D83" s="56">
        <f t="shared" si="11"/>
        <v>8.4643505391580263</v>
      </c>
      <c r="E83" s="56">
        <f t="shared" si="12"/>
        <v>5.324919713033732</v>
      </c>
      <c r="F83" s="56">
        <f t="shared" si="13"/>
        <v>6.9631488711007385</v>
      </c>
      <c r="G83" s="56">
        <f t="shared" si="14"/>
        <v>9.7629086643970151</v>
      </c>
      <c r="H83" s="56">
        <f t="shared" si="15"/>
        <v>2.3553294051314473</v>
      </c>
      <c r="I83" s="56">
        <f t="shared" si="16"/>
        <v>5.5209185527055435</v>
      </c>
      <c r="J83" s="56">
        <f t="shared" si="17"/>
        <v>8.9132015581760982</v>
      </c>
      <c r="K83" s="56">
        <f t="shared" si="18"/>
        <v>4.0238647039840298</v>
      </c>
      <c r="L83" s="56"/>
    </row>
    <row r="84" spans="1:12" x14ac:dyDescent="0.25">
      <c r="A84" s="56">
        <v>33</v>
      </c>
      <c r="B84" s="56">
        <f t="shared" si="19"/>
        <v>1.0223615999999993</v>
      </c>
      <c r="C84" s="56">
        <f t="shared" si="10"/>
        <v>-5.2135215537181177</v>
      </c>
      <c r="D84" s="56">
        <f t="shared" si="11"/>
        <v>8.5334162566299696</v>
      </c>
      <c r="E84" s="56">
        <f t="shared" si="12"/>
        <v>5.2135215537181177</v>
      </c>
      <c r="F84" s="56">
        <f t="shared" si="13"/>
        <v>7.0913140634257976</v>
      </c>
      <c r="G84" s="56">
        <f t="shared" si="14"/>
        <v>9.7934321844681715</v>
      </c>
      <c r="H84" s="56">
        <f t="shared" si="15"/>
        <v>2.3024568918369672</v>
      </c>
      <c r="I84" s="56">
        <f t="shared" si="16"/>
        <v>5.6380892163766809</v>
      </c>
      <c r="J84" s="56">
        <f t="shared" si="17"/>
        <v>8.965463433778476</v>
      </c>
      <c r="K84" s="56">
        <f t="shared" si="18"/>
        <v>3.9508872662428791</v>
      </c>
      <c r="L84" s="56"/>
    </row>
    <row r="85" spans="1:12" x14ac:dyDescent="0.25">
      <c r="A85" s="56">
        <v>34</v>
      </c>
      <c r="B85" s="56">
        <f t="shared" si="19"/>
        <v>1.0354687999999994</v>
      </c>
      <c r="C85" s="56">
        <f t="shared" si="10"/>
        <v>-5.1012277310426226</v>
      </c>
      <c r="D85" s="56">
        <f t="shared" si="11"/>
        <v>8.6010159653404745</v>
      </c>
      <c r="E85" s="56">
        <f t="shared" si="12"/>
        <v>5.1012277310426226</v>
      </c>
      <c r="F85" s="56">
        <f t="shared" si="13"/>
        <v>7.2198748373186197</v>
      </c>
      <c r="G85" s="56">
        <f t="shared" si="14"/>
        <v>9.8232730526375978</v>
      </c>
      <c r="H85" s="56">
        <f t="shared" si="15"/>
        <v>2.2511551225542834</v>
      </c>
      <c r="I85" s="56">
        <f t="shared" si="16"/>
        <v>5.7559386562598416</v>
      </c>
      <c r="J85" s="56">
        <f t="shared" si="17"/>
        <v>9.0167774798553673</v>
      </c>
      <c r="K85" s="56">
        <f t="shared" si="18"/>
        <v>3.8792333586924905</v>
      </c>
      <c r="L85" s="56"/>
    </row>
    <row r="86" spans="1:12" x14ac:dyDescent="0.25">
      <c r="A86" s="56">
        <v>35</v>
      </c>
      <c r="B86" s="56">
        <f t="shared" si="19"/>
        <v>1.0485759999999995</v>
      </c>
      <c r="C86" s="56">
        <f t="shared" si="10"/>
        <v>-4.9880575366628888</v>
      </c>
      <c r="D86" s="56">
        <f t="shared" si="11"/>
        <v>8.6671380519142858</v>
      </c>
      <c r="E86" s="56">
        <f t="shared" si="12"/>
        <v>4.9880575366628888</v>
      </c>
      <c r="F86" s="56">
        <f t="shared" si="13"/>
        <v>7.3488223783735371</v>
      </c>
      <c r="G86" s="56">
        <f t="shared" si="14"/>
        <v>9.8524514746621286</v>
      </c>
      <c r="H86" s="56">
        <f t="shared" si="15"/>
        <v>2.201366197978639</v>
      </c>
      <c r="I86" s="56">
        <f t="shared" si="16"/>
        <v>5.8744545619638044</v>
      </c>
      <c r="J86" s="56">
        <f t="shared" si="17"/>
        <v>9.0671608863908428</v>
      </c>
      <c r="K86" s="56">
        <f t="shared" si="18"/>
        <v>3.8088789775829364</v>
      </c>
      <c r="L86" s="56"/>
    </row>
    <row r="87" spans="1:12" x14ac:dyDescent="0.25">
      <c r="A87" s="56">
        <v>36</v>
      </c>
      <c r="B87" s="56">
        <f t="shared" si="19"/>
        <v>1.0616831999999996</v>
      </c>
      <c r="C87" s="56">
        <f t="shared" si="10"/>
        <v>-4.8740304127919201</v>
      </c>
      <c r="D87" s="56">
        <f t="shared" si="11"/>
        <v>8.7317711568260545</v>
      </c>
      <c r="E87" s="56">
        <f t="shared" si="12"/>
        <v>4.8740304127919201</v>
      </c>
      <c r="F87" s="56">
        <f t="shared" si="13"/>
        <v>7.478148132126007</v>
      </c>
      <c r="G87" s="56">
        <f t="shared" si="14"/>
        <v>9.8809869142075843</v>
      </c>
      <c r="H87" s="56">
        <f t="shared" si="15"/>
        <v>2.1530347611163441</v>
      </c>
      <c r="I87" s="56">
        <f t="shared" si="16"/>
        <v>5.9936248463605146</v>
      </c>
      <c r="J87" s="56">
        <f t="shared" si="17"/>
        <v>9.1166305316087506</v>
      </c>
      <c r="K87" s="56">
        <f t="shared" si="18"/>
        <v>3.7398005545000421</v>
      </c>
      <c r="L87" s="56"/>
    </row>
    <row r="88" spans="1:12" x14ac:dyDescent="0.25">
      <c r="A88" s="56">
        <v>37</v>
      </c>
      <c r="B88" s="56">
        <f t="shared" si="19"/>
        <v>1.0747903999999997</v>
      </c>
      <c r="C88" s="56">
        <f t="shared" si="10"/>
        <v>-4.7591659488599758</v>
      </c>
      <c r="D88" s="56">
        <f t="shared" si="11"/>
        <v>8.7949041763518796</v>
      </c>
      <c r="E88" s="56">
        <f t="shared" si="12"/>
        <v>4.7591659488599758</v>
      </c>
      <c r="F88" s="56">
        <f t="shared" si="13"/>
        <v>7.6078437945405142</v>
      </c>
      <c r="G88" s="56">
        <f t="shared" si="14"/>
        <v>9.9088981253156234</v>
      </c>
      <c r="H88" s="56">
        <f t="shared" si="15"/>
        <v>2.1061078679961449</v>
      </c>
      <c r="I88" s="56">
        <f t="shared" si="16"/>
        <v>6.1134376415359544</v>
      </c>
      <c r="J88" s="56">
        <f t="shared" si="17"/>
        <v>9.1652029876268362</v>
      </c>
      <c r="K88" s="56">
        <f t="shared" si="18"/>
        <v>3.6719749484700657</v>
      </c>
      <c r="L88" s="56"/>
    </row>
    <row r="89" spans="1:12" x14ac:dyDescent="0.25">
      <c r="A89" s="56">
        <v>38</v>
      </c>
      <c r="B89" s="56">
        <f t="shared" si="19"/>
        <v>1.0878975999999998</v>
      </c>
      <c r="C89" s="56">
        <f t="shared" si="10"/>
        <v>-4.6434838781491825</v>
      </c>
      <c r="D89" s="56">
        <f t="shared" si="11"/>
        <v>8.8565262644768712</v>
      </c>
      <c r="E89" s="56">
        <f t="shared" si="12"/>
        <v>4.6434838781491825</v>
      </c>
      <c r="F89" s="56">
        <f t="shared" si="13"/>
        <v>7.7379013029131185</v>
      </c>
      <c r="G89" s="56">
        <f t="shared" si="14"/>
        <v>9.936203183225425</v>
      </c>
      <c r="H89" s="56">
        <f t="shared" si="15"/>
        <v>2.0605348658405624</v>
      </c>
      <c r="I89" s="56">
        <f t="shared" si="16"/>
        <v>6.233881294814454</v>
      </c>
      <c r="J89" s="56">
        <f t="shared" si="17"/>
        <v>9.2128945260083288</v>
      </c>
      <c r="K89" s="56">
        <f t="shared" si="18"/>
        <v>3.6053794382075761</v>
      </c>
      <c r="L89" s="56"/>
    </row>
    <row r="90" spans="1:12" x14ac:dyDescent="0.25">
      <c r="A90" s="56">
        <v>39</v>
      </c>
      <c r="B90" s="56">
        <f t="shared" si="19"/>
        <v>1.1010047999999999</v>
      </c>
      <c r="C90" s="56">
        <f t="shared" si="10"/>
        <v>-4.5270040744034326</v>
      </c>
      <c r="D90" s="56">
        <f t="shared" si="11"/>
        <v>8.9166268347584641</v>
      </c>
      <c r="E90" s="56">
        <f t="shared" si="12"/>
        <v>4.5270040744034326</v>
      </c>
      <c r="F90" s="56">
        <f t="shared" si="13"/>
        <v>7.868312827167725</v>
      </c>
      <c r="G90" s="56">
        <f t="shared" si="14"/>
        <v>9.9629195136447546</v>
      </c>
      <c r="H90" s="56">
        <f t="shared" si="15"/>
        <v>2.0162672782164086</v>
      </c>
      <c r="I90" s="56">
        <f t="shared" si="16"/>
        <v>6.3549443648550792</v>
      </c>
      <c r="J90" s="56">
        <f t="shared" si="17"/>
        <v>9.2597211232128576</v>
      </c>
      <c r="K90" s="56">
        <f t="shared" si="18"/>
        <v>3.5399917145039157</v>
      </c>
      <c r="L90" s="56"/>
    </row>
    <row r="91" spans="1:12" x14ac:dyDescent="0.25">
      <c r="A91" s="56">
        <v>40</v>
      </c>
      <c r="B91" s="56">
        <f t="shared" si="19"/>
        <v>1.114112</v>
      </c>
      <c r="C91" s="56">
        <f t="shared" si="10"/>
        <v>-4.4097465484141463</v>
      </c>
      <c r="D91" s="56">
        <f t="shared" si="11"/>
        <v>8.9751955621451245</v>
      </c>
      <c r="E91" s="56">
        <f t="shared" si="12"/>
        <v>4.4097465484141463</v>
      </c>
      <c r="F91" s="56">
        <f t="shared" si="13"/>
        <v>7.9990707615263617</v>
      </c>
      <c r="G91" s="56">
        <f t="shared" si="14"/>
        <v>9.9890639205590031</v>
      </c>
      <c r="H91" s="56">
        <f t="shared" si="15"/>
        <v>1.973258696717902</v>
      </c>
      <c r="I91" s="56">
        <f t="shared" si="16"/>
        <v>6.4766156178188474</v>
      </c>
      <c r="J91" s="56">
        <f t="shared" si="17"/>
        <v>9.3056984659484812</v>
      </c>
      <c r="K91" s="56">
        <f t="shared" si="18"/>
        <v>3.4757898727537162</v>
      </c>
      <c r="L91" s="56"/>
    </row>
    <row r="92" spans="1:12" x14ac:dyDescent="0.25">
      <c r="A92" s="56">
        <v>41</v>
      </c>
      <c r="B92" s="56">
        <f t="shared" si="19"/>
        <v>1.1272192000000001</v>
      </c>
      <c r="C92" s="56">
        <f t="shared" si="10"/>
        <v>-4.2917314445824966</v>
      </c>
      <c r="D92" s="56">
        <f t="shared" si="11"/>
        <v>9.0322223847501579</v>
      </c>
      <c r="E92" s="56">
        <f t="shared" si="12"/>
        <v>4.2917314445824966</v>
      </c>
      <c r="F92" s="56">
        <f t="shared" si="13"/>
        <v>8.1301677165347854</v>
      </c>
      <c r="G92" s="56">
        <f t="shared" si="14"/>
        <v>10.01465261266096</v>
      </c>
      <c r="H92" s="56">
        <f t="shared" si="15"/>
        <v>1.9314646787673015</v>
      </c>
      <c r="I92" s="56">
        <f t="shared" si="16"/>
        <v>6.5988840236054207</v>
      </c>
      <c r="J92" s="56">
        <f t="shared" si="17"/>
        <v>9.3508419564266791</v>
      </c>
      <c r="K92" s="56">
        <f t="shared" si="18"/>
        <v>3.4127524056169452</v>
      </c>
      <c r="L92" s="56"/>
    </row>
    <row r="93" spans="1:12" x14ac:dyDescent="0.25">
      <c r="A93" s="56">
        <v>42</v>
      </c>
      <c r="B93" s="56">
        <f t="shared" si="19"/>
        <v>1.1403264000000002</v>
      </c>
      <c r="C93" s="56">
        <f t="shared" si="10"/>
        <v>-4.172979037458675</v>
      </c>
      <c r="D93" s="56">
        <f t="shared" si="11"/>
        <v>9.0876975055803033</v>
      </c>
      <c r="E93" s="56">
        <f t="shared" si="12"/>
        <v>4.172979037458675</v>
      </c>
      <c r="F93" s="56">
        <f t="shared" si="13"/>
        <v>8.2615965114259478</v>
      </c>
      <c r="G93" s="56">
        <f t="shared" si="14"/>
        <v>10.039701228479075</v>
      </c>
      <c r="H93" s="56">
        <f t="shared" si="15"/>
        <v>1.8908426511471261</v>
      </c>
      <c r="I93" s="56">
        <f t="shared" si="16"/>
        <v>6.7217387521580854</v>
      </c>
      <c r="J93" s="56">
        <f t="shared" si="17"/>
        <v>9.3951667175220219</v>
      </c>
      <c r="K93" s="56">
        <f t="shared" si="18"/>
        <v>3.3508581958140451</v>
      </c>
      <c r="L93" s="56"/>
    </row>
    <row r="94" spans="1:12" x14ac:dyDescent="0.25">
      <c r="A94" s="56">
        <v>43</v>
      </c>
      <c r="B94" s="56">
        <f t="shared" si="19"/>
        <v>1.1534336000000003</v>
      </c>
      <c r="C94" s="56">
        <f t="shared" si="10"/>
        <v>-4.0535097282588</v>
      </c>
      <c r="D94" s="56">
        <f t="shared" si="11"/>
        <v>9.1416113942188151</v>
      </c>
      <c r="E94" s="56">
        <f t="shared" si="12"/>
        <v>4.0535097282588</v>
      </c>
      <c r="F94" s="56">
        <f t="shared" si="13"/>
        <v>8.3933501668046695</v>
      </c>
      <c r="G94" s="56">
        <f t="shared" si="14"/>
        <v>10.064224860276846</v>
      </c>
      <c r="H94" s="56">
        <f t="shared" si="15"/>
        <v>1.8513518189048215</v>
      </c>
      <c r="I94" s="56">
        <f t="shared" si="16"/>
        <v>6.8451691698357324</v>
      </c>
      <c r="J94" s="56">
        <f t="shared" si="17"/>
        <v>9.4386875978382641</v>
      </c>
      <c r="K94" s="56">
        <f t="shared" si="18"/>
        <v>3.2900865090517319</v>
      </c>
      <c r="L94" s="56"/>
    </row>
    <row r="95" spans="1:12" x14ac:dyDescent="0.25">
      <c r="A95" s="56">
        <v>44</v>
      </c>
      <c r="B95" s="56">
        <f t="shared" si="19"/>
        <v>1.1665408000000004</v>
      </c>
      <c r="C95" s="56">
        <f t="shared" si="10"/>
        <v>-3.9333440413600673</v>
      </c>
      <c r="D95" s="56">
        <f t="shared" si="11"/>
        <v>9.1939547884627579</v>
      </c>
      <c r="E95" s="56">
        <f t="shared" si="12"/>
        <v>3.9333440413600673</v>
      </c>
      <c r="F95" s="56">
        <f t="shared" si="13"/>
        <v>8.525421897637866</v>
      </c>
      <c r="G95" s="56">
        <f t="shared" si="14"/>
        <v>10.088238076791571</v>
      </c>
      <c r="H95" s="56">
        <f t="shared" si="15"/>
        <v>1.812953079295627</v>
      </c>
      <c r="I95" s="56">
        <f t="shared" si="16"/>
        <v>6.9691648358506129</v>
      </c>
      <c r="J95" s="56">
        <f t="shared" si="17"/>
        <v>9.4814191766825733</v>
      </c>
      <c r="K95" s="56">
        <f t="shared" si="18"/>
        <v>3.2304169870770996</v>
      </c>
      <c r="L95" s="56"/>
    </row>
    <row r="96" spans="1:12" x14ac:dyDescent="0.25">
      <c r="A96" s="56">
        <v>45</v>
      </c>
      <c r="B96" s="56">
        <f t="shared" si="19"/>
        <v>1.1796480000000005</v>
      </c>
      <c r="C96" s="56">
        <f t="shared" si="10"/>
        <v>-3.812502620774735</v>
      </c>
      <c r="D96" s="56">
        <f t="shared" si="11"/>
        <v>9.2447186959142122</v>
      </c>
      <c r="E96" s="56">
        <f t="shared" si="12"/>
        <v>3.812502620774735</v>
      </c>
      <c r="F96" s="56">
        <f t="shared" si="13"/>
        <v>8.6578051065356085</v>
      </c>
      <c r="G96" s="56">
        <f t="shared" si="14"/>
        <v>10.111754944876457</v>
      </c>
      <c r="H96" s="56">
        <f t="shared" si="15"/>
        <v>1.7756089404523112</v>
      </c>
      <c r="I96" s="56">
        <f t="shared" si="16"/>
        <v>7.0937154987707469</v>
      </c>
      <c r="J96" s="56">
        <f t="shared" si="17"/>
        <v>9.5233757689495242</v>
      </c>
      <c r="K96" s="56">
        <f t="shared" si="18"/>
        <v>3.1718296408576907</v>
      </c>
      <c r="L96" s="56"/>
    </row>
    <row r="97" spans="1:12" x14ac:dyDescent="0.25">
      <c r="A97" s="56">
        <v>46</v>
      </c>
      <c r="B97" s="56">
        <f t="shared" si="19"/>
        <v>1.1927552000000006</v>
      </c>
      <c r="C97" s="56">
        <f t="shared" si="10"/>
        <v>-3.691006226603565</v>
      </c>
      <c r="D97" s="56">
        <f t="shared" si="11"/>
        <v>9.2938943955251467</v>
      </c>
      <c r="E97" s="56">
        <f t="shared" si="12"/>
        <v>3.691006226603565</v>
      </c>
      <c r="F97" s="56">
        <f t="shared" si="13"/>
        <v>8.7904933773089571</v>
      </c>
      <c r="G97" s="56">
        <f t="shared" si="14"/>
        <v>10.134789050106086</v>
      </c>
      <c r="H97" s="56">
        <f t="shared" si="15"/>
        <v>1.7392834444916914</v>
      </c>
      <c r="I97" s="56">
        <f t="shared" si="16"/>
        <v>7.2188110930857121</v>
      </c>
      <c r="J97" s="56">
        <f t="shared" si="17"/>
        <v>9.5645714299165334</v>
      </c>
      <c r="K97" s="56">
        <f t="shared" si="18"/>
        <v>3.1143048438852556</v>
      </c>
      <c r="L97" s="56"/>
    </row>
    <row r="98" spans="1:12" x14ac:dyDescent="0.25">
      <c r="A98" s="56">
        <v>47</v>
      </c>
      <c r="B98" s="56">
        <f t="shared" si="19"/>
        <v>1.2058624000000007</v>
      </c>
      <c r="C98" s="56">
        <f t="shared" si="10"/>
        <v>-3.5688757314693116</v>
      </c>
      <c r="D98" s="56">
        <f t="shared" si="11"/>
        <v>9.341473439095644</v>
      </c>
      <c r="E98" s="56">
        <f t="shared" si="12"/>
        <v>3.5688757314693116</v>
      </c>
      <c r="F98" s="56">
        <f t="shared" si="13"/>
        <v>8.9234804687913964</v>
      </c>
      <c r="G98" s="56">
        <f t="shared" si="14"/>
        <v>10.157353516401619</v>
      </c>
      <c r="H98" s="56">
        <f t="shared" si="15"/>
        <v>1.7039420947874702</v>
      </c>
      <c r="I98" s="56">
        <f t="shared" si="16"/>
        <v>7.3444417358347529</v>
      </c>
      <c r="J98" s="56">
        <f t="shared" si="17"/>
        <v>9.6050199599523154</v>
      </c>
      <c r="K98" s="56">
        <f t="shared" si="18"/>
        <v>3.0578233256009613</v>
      </c>
      <c r="L98" s="56"/>
    </row>
    <row r="99" spans="1:12" x14ac:dyDescent="0.25">
      <c r="A99" s="56">
        <v>48</v>
      </c>
      <c r="B99" s="56">
        <f t="shared" si="19"/>
        <v>1.2189696000000008</v>
      </c>
      <c r="C99" s="56">
        <f t="shared" si="10"/>
        <v>-3.4461321169308872</v>
      </c>
      <c r="D99" s="56">
        <f t="shared" si="11"/>
        <v>9.3874476527252835</v>
      </c>
      <c r="E99" s="56">
        <f t="shared" si="12"/>
        <v>3.4461321169308872</v>
      </c>
      <c r="F99" s="56">
        <f t="shared" si="13"/>
        <v>9.0567603089113895</v>
      </c>
      <c r="G99" s="56">
        <f t="shared" si="14"/>
        <v>10.179461024728662</v>
      </c>
      <c r="H99" s="56">
        <f t="shared" si="15"/>
        <v>1.669551787157163</v>
      </c>
      <c r="I99" s="56">
        <f t="shared" si="16"/>
        <v>7.4705977232960432</v>
      </c>
      <c r="J99" s="56">
        <f t="shared" si="17"/>
        <v>9.6447349091399417</v>
      </c>
      <c r="K99" s="56">
        <f t="shared" si="18"/>
        <v>3.0023661649398337</v>
      </c>
      <c r="L99" s="56"/>
    </row>
    <row r="100" spans="1:12" x14ac:dyDescent="0.25">
      <c r="A100" s="56">
        <v>49</v>
      </c>
      <c r="B100" s="56">
        <f t="shared" si="19"/>
        <v>1.2320768000000009</v>
      </c>
      <c r="C100" s="56">
        <f t="shared" si="10"/>
        <v>-3.3227964698788073</v>
      </c>
      <c r="D100" s="56">
        <f t="shared" si="11"/>
        <v>9.4318091382173836</v>
      </c>
      <c r="E100" s="56">
        <f t="shared" si="12"/>
        <v>3.3227964698788073</v>
      </c>
      <c r="F100" s="56">
        <f t="shared" si="13"/>
        <v>9.1903269890041805</v>
      </c>
      <c r="G100" s="56">
        <f t="shared" si="14"/>
        <v>10.201123830917551</v>
      </c>
      <c r="H100" s="56">
        <f t="shared" si="15"/>
        <v>1.6360807447277039</v>
      </c>
      <c r="I100" s="56">
        <f t="shared" si="16"/>
        <v>7.5972695277359552</v>
      </c>
      <c r="J100" s="56">
        <f t="shared" si="17"/>
        <v>9.6837295818160669</v>
      </c>
      <c r="K100" s="56">
        <f t="shared" si="18"/>
        <v>2.9479147839922839</v>
      </c>
      <c r="L100" s="56"/>
    </row>
    <row r="101" spans="1:12" x14ac:dyDescent="0.25">
      <c r="A101" s="56">
        <v>50</v>
      </c>
      <c r="B101" s="56">
        <f t="shared" si="19"/>
        <v>1.245184000000001</v>
      </c>
      <c r="C101" s="56">
        <f t="shared" si="10"/>
        <v>-3.1988899789125407</v>
      </c>
      <c r="D101" s="56">
        <f t="shared" si="11"/>
        <v>9.4745502744358756</v>
      </c>
      <c r="E101" s="56">
        <f t="shared" si="12"/>
        <v>3.1988899789125407</v>
      </c>
      <c r="F101" s="56">
        <f t="shared" si="13"/>
        <v>9.3241747583517007</v>
      </c>
      <c r="G101" s="56">
        <f t="shared" si="14"/>
        <v>10.222353782652803</v>
      </c>
      <c r="H101" s="56">
        <f t="shared" si="15"/>
        <v>1.6034984562599577</v>
      </c>
      <c r="I101" s="56">
        <f t="shared" si="16"/>
        <v>7.7244477942173342</v>
      </c>
      <c r="J101" s="56">
        <f t="shared" si="17"/>
        <v>9.7220170410278239</v>
      </c>
      <c r="K101" s="56">
        <f t="shared" si="18"/>
        <v>2.894450941780589</v>
      </c>
      <c r="L101" s="56"/>
    </row>
    <row r="102" spans="1:12" x14ac:dyDescent="0.25">
      <c r="A102" s="56">
        <v>51</v>
      </c>
      <c r="B102" s="56">
        <f t="shared" si="19"/>
        <v>1.2582912000000011</v>
      </c>
      <c r="C102" s="56">
        <f t="shared" si="10"/>
        <v>-3.0744339307003932</v>
      </c>
      <c r="D102" s="56">
        <f t="shared" si="11"/>
        <v>9.5156637186145936</v>
      </c>
      <c r="E102" s="56">
        <f t="shared" si="12"/>
        <v>3.0744339307003932</v>
      </c>
      <c r="F102" s="56">
        <f t="shared" si="13"/>
        <v>9.4582980189399066</v>
      </c>
      <c r="G102" s="56">
        <f t="shared" si="14"/>
        <v>10.243162335675693</v>
      </c>
      <c r="H102" s="56">
        <f t="shared" si="15"/>
        <v>1.5717756177268645</v>
      </c>
      <c r="I102" s="56">
        <f t="shared" si="16"/>
        <v>7.8521233374656125</v>
      </c>
      <c r="J102" s="56">
        <f t="shared" si="17"/>
        <v>9.7596101129088826</v>
      </c>
      <c r="K102" s="56">
        <f t="shared" si="18"/>
        <v>2.8419567281482396</v>
      </c>
      <c r="L102" s="56"/>
    </row>
    <row r="103" spans="1:12" x14ac:dyDescent="0.25">
      <c r="A103" s="56">
        <v>52</v>
      </c>
      <c r="B103" s="56">
        <f t="shared" si="19"/>
        <v>1.2713984000000011</v>
      </c>
      <c r="C103" s="56">
        <f t="shared" si="10"/>
        <v>-2.9494497063225316</v>
      </c>
      <c r="D103" s="56">
        <f t="shared" si="11"/>
        <v>9.5551424076187335</v>
      </c>
      <c r="E103" s="56">
        <f t="shared" si="12"/>
        <v>2.9494497063225316</v>
      </c>
      <c r="F103" s="56">
        <f t="shared" si="13"/>
        <v>9.5926913204236453</v>
      </c>
      <c r="G103" s="56">
        <f t="shared" si="14"/>
        <v>10.26356056924141</v>
      </c>
      <c r="H103" s="56">
        <f t="shared" si="15"/>
        <v>1.5408840769533951</v>
      </c>
      <c r="I103" s="56">
        <f t="shared" si="16"/>
        <v>7.9802871387918097</v>
      </c>
      <c r="J103" s="56">
        <f t="shared" si="17"/>
        <v>9.7965213909761513</v>
      </c>
      <c r="K103" s="56">
        <f t="shared" si="18"/>
        <v>2.7904145577601205</v>
      </c>
      <c r="L103" s="56"/>
    </row>
    <row r="104" spans="1:12" x14ac:dyDescent="0.25">
      <c r="A104" s="56">
        <v>53</v>
      </c>
      <c r="B104" s="56">
        <f t="shared" si="19"/>
        <v>1.2845056000000012</v>
      </c>
      <c r="C104" s="56">
        <f t="shared" si="10"/>
        <v>-2.823958777597801</v>
      </c>
      <c r="D104" s="56">
        <f t="shared" si="11"/>
        <v>9.5929795591582661</v>
      </c>
      <c r="E104" s="56">
        <f t="shared" si="12"/>
        <v>2.823958777597801</v>
      </c>
      <c r="F104" s="56">
        <f t="shared" si="13"/>
        <v>9.7273493552893484</v>
      </c>
      <c r="G104" s="56">
        <f t="shared" si="14"/>
        <v>10.283559200869609</v>
      </c>
      <c r="H104" s="56">
        <f t="shared" si="15"/>
        <v>1.5107967811389487</v>
      </c>
      <c r="I104" s="56">
        <f t="shared" si="16"/>
        <v>8.1089303430712842</v>
      </c>
      <c r="J104" s="56">
        <f t="shared" si="17"/>
        <v>9.832763240348557</v>
      </c>
      <c r="K104" s="56">
        <f t="shared" si="18"/>
        <v>2.7398071642114958</v>
      </c>
      <c r="L104" s="56"/>
    </row>
    <row r="105" spans="1:12" x14ac:dyDescent="0.25">
      <c r="A105" s="56">
        <v>54</v>
      </c>
      <c r="B105" s="56">
        <f t="shared" si="19"/>
        <v>1.2976128000000013</v>
      </c>
      <c r="C105" s="56">
        <f t="shared" si="10"/>
        <v>-2.6979827033949415</v>
      </c>
      <c r="D105" s="56">
        <f t="shared" si="11"/>
        <v>9.629168672953119</v>
      </c>
      <c r="E105" s="56">
        <f t="shared" si="12"/>
        <v>2.6979827033949415</v>
      </c>
      <c r="F105" s="56">
        <f t="shared" si="13"/>
        <v>9.8622669542067118</v>
      </c>
      <c r="G105" s="56">
        <f t="shared" si="14"/>
        <v>10.303168600425131</v>
      </c>
      <c r="H105" s="56">
        <f t="shared" si="15"/>
        <v>1.4814877270944589</v>
      </c>
      <c r="I105" s="56">
        <f t="shared" si="16"/>
        <v>8.2380442557773144</v>
      </c>
      <c r="J105" s="56">
        <f t="shared" si="17"/>
        <v>9.8683478018892963</v>
      </c>
      <c r="K105" s="56">
        <f t="shared" si="18"/>
        <v>2.690117594243838</v>
      </c>
      <c r="L105" s="56"/>
    </row>
    <row r="106" spans="1:12" x14ac:dyDescent="0.25">
      <c r="A106" s="56">
        <v>55</v>
      </c>
      <c r="B106" s="56">
        <f t="shared" si="19"/>
        <v>1.3107200000000014</v>
      </c>
      <c r="C106" s="56">
        <f t="shared" si="10"/>
        <v>-2.5715431259288604</v>
      </c>
      <c r="D106" s="56">
        <f t="shared" si="11"/>
        <v>9.6637035318498903</v>
      </c>
      <c r="E106" s="56">
        <f t="shared" si="12"/>
        <v>2.5715431259288604</v>
      </c>
      <c r="F106" s="56">
        <f t="shared" si="13"/>
        <v>9.9974390815606995</v>
      </c>
      <c r="G106" s="56">
        <f t="shared" si="14"/>
        <v>10.32239880356342</v>
      </c>
      <c r="H106" s="56">
        <f t="shared" si="15"/>
        <v>1.4529319140372376</v>
      </c>
      <c r="I106" s="56">
        <f t="shared" si="16"/>
        <v>8.3676203400684823</v>
      </c>
      <c r="J106" s="56">
        <f t="shared" si="17"/>
        <v>9.9032869962729784</v>
      </c>
      <c r="K106" s="56">
        <f t="shared" si="18"/>
        <v>2.6413292020655605</v>
      </c>
      <c r="L106" s="56"/>
    </row>
    <row r="107" spans="1:12" x14ac:dyDescent="0.25">
      <c r="A107" s="56">
        <v>56</v>
      </c>
      <c r="B107" s="56">
        <f t="shared" si="19"/>
        <v>1.3238272000000015</v>
      </c>
      <c r="C107" s="56">
        <f t="shared" si="10"/>
        <v>-2.444661767042577</v>
      </c>
      <c r="D107" s="56">
        <f t="shared" si="11"/>
        <v>9.6965782028899383</v>
      </c>
      <c r="E107" s="56">
        <f t="shared" si="12"/>
        <v>2.444661767042577</v>
      </c>
      <c r="F107" s="56">
        <f t="shared" si="13"/>
        <v>10.132860831155799</v>
      </c>
      <c r="G107" s="56">
        <f t="shared" si="14"/>
        <v>10.341259524573111</v>
      </c>
      <c r="H107" s="56">
        <f t="shared" si="15"/>
        <v>1.4251052987965991</v>
      </c>
      <c r="I107" s="56">
        <f t="shared" si="16"/>
        <v>8.4976502139288428</v>
      </c>
      <c r="J107" s="56">
        <f t="shared" si="17"/>
        <v>9.9375925279790032</v>
      </c>
      <c r="K107" s="56">
        <f t="shared" si="18"/>
        <v>2.5934256437757472</v>
      </c>
      <c r="L107" s="56"/>
    </row>
    <row r="108" spans="1:12" x14ac:dyDescent="0.25">
      <c r="A108" s="56">
        <v>57</v>
      </c>
      <c r="B108" s="56">
        <f t="shared" si="19"/>
        <v>1.3369344000000016</v>
      </c>
      <c r="C108" s="56">
        <f t="shared" si="10"/>
        <v>-2.3173604244754973</v>
      </c>
      <c r="D108" s="56">
        <f t="shared" si="11"/>
        <v>9.7277870383286427</v>
      </c>
      <c r="E108" s="56">
        <f t="shared" si="12"/>
        <v>2.3173604244754973</v>
      </c>
      <c r="F108" s="56">
        <f t="shared" si="13"/>
        <v>10.268527422084832</v>
      </c>
      <c r="G108" s="56">
        <f t="shared" si="14"/>
        <v>10.359760168646591</v>
      </c>
      <c r="H108" s="56">
        <f t="shared" si="15"/>
        <v>1.3979847532926322</v>
      </c>
      <c r="I108" s="56">
        <f t="shared" si="16"/>
        <v>8.6281256473600152</v>
      </c>
      <c r="J108" s="56">
        <f t="shared" si="17"/>
        <v>9.9712758892125049</v>
      </c>
      <c r="K108" s="56">
        <f t="shared" si="18"/>
        <v>2.546390871889018</v>
      </c>
      <c r="L108" s="56"/>
    </row>
    <row r="109" spans="1:12" x14ac:dyDescent="0.25">
      <c r="A109" s="56">
        <v>58</v>
      </c>
      <c r="B109" s="56">
        <f t="shared" si="19"/>
        <v>1.3500416000000017</v>
      </c>
      <c r="C109" s="56">
        <f t="shared" si="10"/>
        <v>-2.189660968118639</v>
      </c>
      <c r="D109" s="56">
        <f t="shared" si="11"/>
        <v>9.7573246766056592</v>
      </c>
      <c r="E109" s="56">
        <f t="shared" si="12"/>
        <v>2.189660968118639</v>
      </c>
      <c r="F109" s="56">
        <f t="shared" si="13"/>
        <v>10.404434194754986</v>
      </c>
      <c r="G109" s="56">
        <f t="shared" si="14"/>
        <v>10.377909843607368</v>
      </c>
      <c r="H109" s="56">
        <f t="shared" si="15"/>
        <v>1.3715480241591758</v>
      </c>
      <c r="I109" s="56">
        <f t="shared" si="16"/>
        <v>8.7590385596241411</v>
      </c>
      <c r="J109" s="56">
        <f t="shared" si="17"/>
        <v>10.00434836375419</v>
      </c>
      <c r="K109" s="56">
        <f t="shared" si="18"/>
        <v>2.5002091299596918</v>
      </c>
      <c r="L109" s="56"/>
    </row>
    <row r="110" spans="1:12" x14ac:dyDescent="0.25">
      <c r="A110" s="56">
        <v>59</v>
      </c>
      <c r="B110" s="56">
        <f t="shared" si="19"/>
        <v>1.3631488000000018</v>
      </c>
      <c r="C110" s="56">
        <f t="shared" si="10"/>
        <v>-2.0615853362574694</v>
      </c>
      <c r="D110" s="56">
        <f t="shared" si="11"/>
        <v>9.7851860432660231</v>
      </c>
      <c r="E110" s="56">
        <f t="shared" si="12"/>
        <v>2.0615853362574694</v>
      </c>
      <c r="F110" s="56">
        <f t="shared" si="13"/>
        <v>10.540576607064194</v>
      </c>
      <c r="G110" s="56">
        <f t="shared" si="14"/>
        <v>10.395717371121627</v>
      </c>
      <c r="H110" s="56">
        <f t="shared" si="15"/>
        <v>1.3457736943901135</v>
      </c>
      <c r="I110" s="56">
        <f t="shared" si="16"/>
        <v>8.8903810165368817</v>
      </c>
      <c r="J110" s="56">
        <f t="shared" si="17"/>
        <v>10.036821030740361</v>
      </c>
      <c r="K110" s="56">
        <f t="shared" si="18"/>
        <v>2.4548649473034421</v>
      </c>
      <c r="L110" s="56"/>
    </row>
    <row r="111" spans="1:12" x14ac:dyDescent="0.25">
      <c r="A111" s="56">
        <v>60</v>
      </c>
      <c r="B111" s="56">
        <f t="shared" si="19"/>
        <v>1.3762560000000019</v>
      </c>
      <c r="C111" s="56">
        <f t="shared" si="10"/>
        <v>-1.93315553180299</v>
      </c>
      <c r="D111" s="56">
        <f t="shared" si="11"/>
        <v>9.8113663518319143</v>
      </c>
      <c r="E111" s="56">
        <f t="shared" si="12"/>
        <v>1.93315553180299</v>
      </c>
      <c r="F111" s="56">
        <f t="shared" si="13"/>
        <v>10.676950230721179</v>
      </c>
      <c r="G111" s="56">
        <f t="shared" si="14"/>
        <v>10.413191297419711</v>
      </c>
      <c r="H111" s="56">
        <f t="shared" si="15"/>
        <v>1.3206411468956332</v>
      </c>
      <c r="I111" s="56">
        <f t="shared" si="16"/>
        <v>9.0221452278095136</v>
      </c>
      <c r="J111" s="56">
        <f t="shared" si="17"/>
        <v>10.068704768374378</v>
      </c>
      <c r="K111" s="56">
        <f t="shared" si="18"/>
        <v>2.4103431338146848</v>
      </c>
      <c r="L111" s="56"/>
    </row>
    <row r="112" spans="1:12" x14ac:dyDescent="0.25">
      <c r="A112" s="56">
        <v>61</v>
      </c>
      <c r="B112" s="56">
        <f t="shared" si="19"/>
        <v>1.389363200000002</v>
      </c>
      <c r="C112" s="56">
        <f t="shared" si="10"/>
        <v>-1.8043936185117195</v>
      </c>
      <c r="D112" s="56">
        <f t="shared" si="11"/>
        <v>9.8358611046249624</v>
      </c>
      <c r="E112" s="56">
        <f t="shared" si="12"/>
        <v>1.8043936185117195</v>
      </c>
      <c r="F112" s="56">
        <f t="shared" si="13"/>
        <v>10.813550747702966</v>
      </c>
      <c r="G112" s="56">
        <f t="shared" si="14"/>
        <v>10.430339903551827</v>
      </c>
      <c r="H112" s="56">
        <f t="shared" si="15"/>
        <v>1.2961305298621162</v>
      </c>
      <c r="I112" s="56">
        <f t="shared" si="16"/>
        <v>9.1543235444391922</v>
      </c>
      <c r="J112" s="56">
        <f t="shared" si="17"/>
        <v>10.100010257570808</v>
      </c>
      <c r="K112" s="56">
        <f t="shared" si="18"/>
        <v>2.3666287748779613</v>
      </c>
      <c r="L112" s="56"/>
    </row>
    <row r="113" spans="1:12" x14ac:dyDescent="0.25">
      <c r="A113" s="56">
        <v>62</v>
      </c>
      <c r="B113" s="56">
        <f t="shared" si="19"/>
        <v>1.4024704000000021</v>
      </c>
      <c r="C113" s="56">
        <f t="shared" si="10"/>
        <v>-1.6753217171952242</v>
      </c>
      <c r="D113" s="56">
        <f t="shared" si="11"/>
        <v>9.8586660935389254</v>
      </c>
      <c r="E113" s="56">
        <f t="shared" si="12"/>
        <v>1.6753217171952242</v>
      </c>
      <c r="F113" s="56">
        <f t="shared" si="13"/>
        <v>10.950373946843914</v>
      </c>
      <c r="G113" s="56">
        <f t="shared" si="14"/>
        <v>10.447171215201049</v>
      </c>
      <c r="H113" s="56">
        <f t="shared" si="15"/>
        <v>1.2722227238158499</v>
      </c>
      <c r="I113" s="56">
        <f t="shared" si="16"/>
        <v>9.2869084561465947</v>
      </c>
      <c r="J113" s="56">
        <f t="shared" si="17"/>
        <v>10.130747985533487</v>
      </c>
      <c r="K113" s="56">
        <f t="shared" si="18"/>
        <v>2.3237072263716034</v>
      </c>
      <c r="L113" s="56"/>
    </row>
    <row r="114" spans="1:12" x14ac:dyDescent="0.25">
      <c r="A114" s="56">
        <v>63</v>
      </c>
      <c r="B114" s="56">
        <f t="shared" si="19"/>
        <v>1.4155776000000022</v>
      </c>
      <c r="C114" s="56">
        <f t="shared" si="10"/>
        <v>-1.5459620019198439</v>
      </c>
      <c r="D114" s="56">
        <f t="shared" si="11"/>
        <v>9.8797774007626309</v>
      </c>
      <c r="E114" s="56">
        <f t="shared" si="12"/>
        <v>1.5459620019198439</v>
      </c>
      <c r="F114" s="56">
        <f t="shared" si="13"/>
        <v>11.087415720550556</v>
      </c>
      <c r="G114" s="56">
        <f t="shared" si="14"/>
        <v>10.463693012075209</v>
      </c>
      <c r="H114" s="56">
        <f t="shared" si="15"/>
        <v>1.2488993102968613</v>
      </c>
      <c r="I114" s="56">
        <f t="shared" si="16"/>
        <v>9.4198925888599874</v>
      </c>
      <c r="J114" s="56">
        <f t="shared" si="17"/>
        <v>10.160928249268682</v>
      </c>
      <c r="K114" s="56">
        <f t="shared" si="18"/>
        <v>2.2815641097620176</v>
      </c>
      <c r="L114" s="56"/>
    </row>
    <row r="115" spans="1:12" x14ac:dyDescent="0.25">
      <c r="A115" s="56">
        <v>64</v>
      </c>
      <c r="B115" s="56">
        <f t="shared" si="19"/>
        <v>1.4286848000000023</v>
      </c>
      <c r="C115" s="56">
        <f t="shared" si="10"/>
        <v>-1.4163366961972732</v>
      </c>
      <c r="D115" s="56">
        <f t="shared" si="11"/>
        <v>9.8991913994530378</v>
      </c>
      <c r="E115" s="56">
        <f t="shared" si="12"/>
        <v>1.4163366961972732</v>
      </c>
      <c r="F115" s="56">
        <f t="shared" si="13"/>
        <v>11.224672061636893</v>
      </c>
      <c r="G115" s="56">
        <f t="shared" si="14"/>
        <v>10.47991283689829</v>
      </c>
      <c r="H115" s="56">
        <f t="shared" si="15"/>
        <v>1.2261425420548544</v>
      </c>
      <c r="I115" s="56">
        <f t="shared" si="16"/>
        <v>9.5532687022449458</v>
      </c>
      <c r="J115" s="56">
        <f t="shared" si="17"/>
        <v>10.190561159034553</v>
      </c>
      <c r="K115" s="56">
        <f t="shared" si="18"/>
        <v>2.2401853072869375</v>
      </c>
      <c r="L115" s="56"/>
    </row>
    <row r="116" spans="1:12" x14ac:dyDescent="0.25">
      <c r="A116" s="56">
        <v>65</v>
      </c>
      <c r="B116" s="56">
        <f t="shared" si="19"/>
        <v>1.4417920000000024</v>
      </c>
      <c r="C116" s="56">
        <f t="shared" si="10"/>
        <v>-1.2864680691666441</v>
      </c>
      <c r="D116" s="56">
        <f t="shared" si="11"/>
        <v>9.9169047543583204</v>
      </c>
      <c r="E116" s="56">
        <f t="shared" si="12"/>
        <v>1.2864680691666441</v>
      </c>
      <c r="F116" s="56">
        <f t="shared" si="13"/>
        <v>11.362139060275057</v>
      </c>
      <c r="G116" s="56">
        <f t="shared" si="14"/>
        <v>10.49583800402069</v>
      </c>
      <c r="H116" s="56">
        <f t="shared" si="15"/>
        <v>1.2039353146845608</v>
      </c>
      <c r="I116" s="56">
        <f t="shared" si="16"/>
        <v>9.6870296872788941</v>
      </c>
      <c r="J116" s="56">
        <f t="shared" si="17"/>
        <v>10.219656641728042</v>
      </c>
      <c r="K116" s="56">
        <f t="shared" si="18"/>
        <v>2.1995569572260347</v>
      </c>
      <c r="L116" s="56"/>
    </row>
    <row r="117" spans="1:12" x14ac:dyDescent="0.25">
      <c r="A117" s="56">
        <v>66</v>
      </c>
      <c r="B117" s="56">
        <f t="shared" si="19"/>
        <v>1.4548992000000025</v>
      </c>
      <c r="C117" s="56">
        <f t="shared" si="10"/>
        <v>-1.1563784317687733</v>
      </c>
      <c r="D117" s="56">
        <f t="shared" si="11"/>
        <v>9.9329144223908408</v>
      </c>
      <c r="E117" s="56">
        <f t="shared" si="12"/>
        <v>1.1563784317687733</v>
      </c>
      <c r="F117" s="56">
        <f t="shared" si="13"/>
        <v>11.499812901056398</v>
      </c>
      <c r="G117" s="56">
        <f t="shared" si="14"/>
        <v>10.511475607666707</v>
      </c>
      <c r="H117" s="56">
        <f t="shared" si="15"/>
        <v>1.1822611396227583</v>
      </c>
      <c r="I117" s="56">
        <f t="shared" si="16"/>
        <v>9.821168563869584</v>
      </c>
      <c r="J117" s="56">
        <f t="shared" si="17"/>
        <v>10.248224444210337</v>
      </c>
      <c r="K117" s="56">
        <f t="shared" si="18"/>
        <v>2.1596654492573033</v>
      </c>
      <c r="L117" s="56"/>
    </row>
    <row r="118" spans="1:12" x14ac:dyDescent="0.25">
      <c r="A118" s="56">
        <v>67</v>
      </c>
      <c r="B118" s="56">
        <f t="shared" si="19"/>
        <v>1.4680064000000026</v>
      </c>
      <c r="C118" s="56">
        <f t="shared" si="10"/>
        <v>-1.0260901329132253</v>
      </c>
      <c r="D118" s="56">
        <f t="shared" si="11"/>
        <v>9.9472176531499557</v>
      </c>
      <c r="E118" s="56">
        <f t="shared" si="12"/>
        <v>1.0260901329132253</v>
      </c>
      <c r="F118" s="56">
        <f t="shared" si="13"/>
        <v>11.637689860158396</v>
      </c>
      <c r="G118" s="56">
        <f t="shared" si="14"/>
        <v>10.526832529836611</v>
      </c>
      <c r="H118" s="56">
        <f t="shared" si="15"/>
        <v>1.1611041184338582</v>
      </c>
      <c r="I118" s="56">
        <f t="shared" si="16"/>
        <v>9.9556784785168215</v>
      </c>
      <c r="J118" s="56">
        <f t="shared" si="17"/>
        <v>10.276274136572033</v>
      </c>
      <c r="K118" s="56">
        <f t="shared" si="18"/>
        <v>2.1204974198976578</v>
      </c>
      <c r="L118" s="56"/>
    </row>
    <row r="119" spans="1:12" x14ac:dyDescent="0.25">
      <c r="A119" s="56">
        <v>68</v>
      </c>
      <c r="B119" s="56">
        <f t="shared" si="19"/>
        <v>1.4811136000000027</v>
      </c>
      <c r="C119" s="56">
        <f t="shared" si="10"/>
        <v>-0.89562555563885438</v>
      </c>
      <c r="D119" s="56">
        <f t="shared" si="11"/>
        <v>9.9598119893945078</v>
      </c>
      <c r="E119" s="56">
        <f t="shared" si="12"/>
        <v>0.89562555563885438</v>
      </c>
      <c r="F119" s="56">
        <f t="shared" si="13"/>
        <v>11.775766302612992</v>
      </c>
      <c r="G119" s="56">
        <f t="shared" si="14"/>
        <v>10.541915447879733</v>
      </c>
      <c r="H119" s="56">
        <f t="shared" si="15"/>
        <v>1.1404489183153004</v>
      </c>
      <c r="I119" s="56">
        <f t="shared" si="16"/>
        <v>10.090552702016549</v>
      </c>
      <c r="J119" s="56">
        <f t="shared" si="17"/>
        <v>10.30381511533907</v>
      </c>
      <c r="K119" s="56">
        <f t="shared" si="18"/>
        <v>2.0820397480262263</v>
      </c>
      <c r="L119" s="56"/>
    </row>
    <row r="120" spans="1:12" x14ac:dyDescent="0.25">
      <c r="A120" s="56">
        <v>69</v>
      </c>
      <c r="B120" s="56">
        <f t="shared" si="19"/>
        <v>1.4942208000000028</v>
      </c>
      <c r="C120" s="56">
        <f t="shared" si="10"/>
        <v>-0.76500711326848381</v>
      </c>
      <c r="D120" s="56">
        <f t="shared" si="11"/>
        <v>9.9706952674649845</v>
      </c>
      <c r="E120" s="56">
        <f t="shared" si="12"/>
        <v>0.76500711326848381</v>
      </c>
      <c r="F120" s="56">
        <f t="shared" si="13"/>
        <v>11.914038679672096</v>
      </c>
      <c r="G120" s="56">
        <f t="shared" si="14"/>
        <v>10.556730841754167</v>
      </c>
      <c r="H120" s="56">
        <f t="shared" si="15"/>
        <v>1.1202807487580422</v>
      </c>
      <c r="I120" s="56">
        <f t="shared" si="16"/>
        <v>10.225784627206611</v>
      </c>
      <c r="J120" s="56">
        <f t="shared" si="17"/>
        <v>10.330856606620529</v>
      </c>
      <c r="K120" s="56">
        <f t="shared" si="18"/>
        <v>2.0442795504888327</v>
      </c>
      <c r="L120" s="56"/>
    </row>
    <row r="121" spans="1:12" x14ac:dyDescent="0.25">
      <c r="A121" s="56">
        <v>70</v>
      </c>
      <c r="B121" s="56">
        <f t="shared" si="19"/>
        <v>1.5073280000000029</v>
      </c>
      <c r="C121" s="56">
        <f t="shared" si="10"/>
        <v>-0.63425724555838003</v>
      </c>
      <c r="D121" s="56">
        <f t="shared" si="11"/>
        <v>9.9798656176552143</v>
      </c>
      <c r="E121" s="56">
        <f t="shared" si="12"/>
        <v>0.63425724555838003</v>
      </c>
      <c r="F121" s="56">
        <f t="shared" si="13"/>
        <v>12.052503526266271</v>
      </c>
      <c r="G121" s="56">
        <f t="shared" si="14"/>
        <v>10.571285000987741</v>
      </c>
      <c r="H121" s="56">
        <f t="shared" si="15"/>
        <v>1.1005853393012126</v>
      </c>
      <c r="I121" s="56">
        <f t="shared" si="16"/>
        <v>10.361367766753375</v>
      </c>
      <c r="J121" s="56">
        <f t="shared" si="17"/>
        <v>10.357407669199336</v>
      </c>
      <c r="K121" s="56">
        <f t="shared" si="18"/>
        <v>2.007204177782191</v>
      </c>
      <c r="L121" s="56"/>
    </row>
    <row r="122" spans="1:12" x14ac:dyDescent="0.25">
      <c r="A122" s="56">
        <v>71</v>
      </c>
      <c r="B122" s="56">
        <f t="shared" si="19"/>
        <v>1.520435200000003</v>
      </c>
      <c r="C122" s="56">
        <f t="shared" si="10"/>
        <v>-0.50339841484318792</v>
      </c>
      <c r="D122" s="56">
        <f t="shared" si="11"/>
        <v>9.9873214645335899</v>
      </c>
      <c r="E122" s="56">
        <f t="shared" si="12"/>
        <v>0.50339841484318792</v>
      </c>
      <c r="F122" s="56">
        <f t="shared" si="13"/>
        <v>12.191157458552787</v>
      </c>
      <c r="G122" s="56">
        <f t="shared" si="14"/>
        <v>10.585584031354321</v>
      </c>
      <c r="H122" s="56">
        <f t="shared" si="15"/>
        <v>1.0813489183235785</v>
      </c>
      <c r="I122" s="56">
        <f t="shared" si="16"/>
        <v>10.497295750978491</v>
      </c>
      <c r="J122" s="56">
        <f t="shared" si="17"/>
        <v>10.383477197566918</v>
      </c>
      <c r="K122" s="56">
        <f t="shared" si="18"/>
        <v>1.9708012098163832</v>
      </c>
      <c r="L122" s="56"/>
    </row>
    <row r="123" spans="1:12" x14ac:dyDescent="0.25">
      <c r="A123" s="56">
        <v>72</v>
      </c>
      <c r="B123" s="56">
        <f t="shared" si="19"/>
        <v>1.5335424000000031</v>
      </c>
      <c r="C123" s="56">
        <f t="shared" si="10"/>
        <v>-0.3724531021769858</v>
      </c>
      <c r="D123" s="56">
        <f t="shared" si="11"/>
        <v>9.9930615272137064</v>
      </c>
      <c r="E123" s="56">
        <f t="shared" si="12"/>
        <v>0.3724531021769858</v>
      </c>
      <c r="F123" s="56">
        <f t="shared" si="13"/>
        <v>12.32999717154939</v>
      </c>
      <c r="G123" s="56">
        <f t="shared" si="14"/>
        <v>10.599633861278594</v>
      </c>
      <c r="H123" s="56">
        <f t="shared" si="15"/>
        <v>1.0625581928177552</v>
      </c>
      <c r="I123" s="56">
        <f t="shared" si="16"/>
        <v>10.633562325725112</v>
      </c>
      <c r="J123" s="56">
        <f t="shared" si="17"/>
        <v>10.40907392490282</v>
      </c>
      <c r="K123" s="56">
        <f t="shared" si="18"/>
        <v>1.9350584517541753</v>
      </c>
      <c r="L123" s="56"/>
    </row>
    <row r="124" spans="1:12" x14ac:dyDescent="0.25">
      <c r="A124" s="56">
        <v>73</v>
      </c>
      <c r="B124" s="56">
        <f t="shared" si="19"/>
        <v>1.5466496000000032</v>
      </c>
      <c r="C124" s="56">
        <f t="shared" si="10"/>
        <v>-0.24144380347112565</v>
      </c>
      <c r="D124" s="56">
        <f t="shared" si="11"/>
        <v>9.9970848195744253</v>
      </c>
      <c r="E124" s="56">
        <f t="shared" si="12"/>
        <v>0.24144380347112565</v>
      </c>
      <c r="F124" s="56">
        <f t="shared" si="13"/>
        <v>12.469019436850298</v>
      </c>
      <c r="G124" s="56">
        <f t="shared" si="14"/>
        <v>10.613440247981918</v>
      </c>
      <c r="H124" s="56">
        <f t="shared" si="15"/>
        <v>1.0442003290962387</v>
      </c>
      <c r="I124" s="56">
        <f t="shared" si="16"/>
        <v>10.770161350262732</v>
      </c>
      <c r="J124" s="56">
        <f t="shared" si="17"/>
        <v>10.43420642600028</v>
      </c>
      <c r="K124" s="56">
        <f t="shared" si="18"/>
        <v>1.8999639299258042</v>
      </c>
      <c r="L124" s="56"/>
    </row>
    <row r="125" spans="1:12" x14ac:dyDescent="0.25">
      <c r="A125" s="56">
        <v>74</v>
      </c>
      <c r="B125" s="56">
        <f t="shared" si="19"/>
        <v>1.5597568000000033</v>
      </c>
      <c r="C125" s="56">
        <f t="shared" si="10"/>
        <v>-0.1103930256295198</v>
      </c>
      <c r="D125" s="56">
        <f t="shared" si="11"/>
        <v>9.9993906504292731</v>
      </c>
      <c r="E125" s="56">
        <f t="shared" si="12"/>
        <v>0.1103930256295198</v>
      </c>
      <c r="F125" s="56">
        <f t="shared" si="13"/>
        <v>12.608221100421131</v>
      </c>
      <c r="G125" s="56">
        <f t="shared" si="14"/>
        <v>10.627008783381136</v>
      </c>
      <c r="H125" s="56">
        <f t="shared" si="15"/>
        <v>1.0262629343812399</v>
      </c>
      <c r="I125" s="56">
        <f t="shared" si="16"/>
        <v>10.9070867952301</v>
      </c>
      <c r="J125" s="56">
        <f t="shared" si="17"/>
        <v>10.458883120138747</v>
      </c>
      <c r="K125" s="56">
        <f t="shared" si="18"/>
        <v>1.8655058878178505</v>
      </c>
      <c r="L125" s="56"/>
    </row>
    <row r="126" spans="1:12" x14ac:dyDescent="0.25">
      <c r="A126" s="56">
        <v>75</v>
      </c>
      <c r="B126" s="56">
        <f t="shared" si="19"/>
        <v>1.5728640000000034</v>
      </c>
      <c r="C126" s="56">
        <f t="shared" si="10"/>
        <v>2.0676717317960065E-2</v>
      </c>
      <c r="D126" s="56">
        <f t="shared" si="11"/>
        <v>9.9999786236452</v>
      </c>
      <c r="E126" s="56">
        <f t="shared" si="12"/>
        <v>-2.0676717317960065E-2</v>
      </c>
      <c r="F126" s="56">
        <f t="shared" si="13"/>
        <v>12.747599080469591</v>
      </c>
      <c r="G126" s="56">
        <f t="shared" si="14"/>
        <v>10.640344899751605</v>
      </c>
      <c r="H126" s="56">
        <f t="shared" si="15"/>
        <v>1.008734039233026</v>
      </c>
      <c r="I126" s="56">
        <f t="shared" si="16"/>
        <v>11.044332740615406</v>
      </c>
      <c r="J126" s="56">
        <f t="shared" si="17"/>
        <v>10.483112273904309</v>
      </c>
      <c r="K126" s="56">
        <f t="shared" si="18"/>
        <v>1.831672782134852</v>
      </c>
      <c r="L126" s="56"/>
    </row>
    <row r="127" spans="1:12" x14ac:dyDescent="0.25">
      <c r="A127" s="56">
        <v>76</v>
      </c>
      <c r="B127" s="56">
        <f t="shared" si="19"/>
        <v>1.5859712000000035</v>
      </c>
      <c r="C127" s="56">
        <f t="shared" si="10"/>
        <v>0.15174290808330865</v>
      </c>
      <c r="D127" s="56">
        <f t="shared" si="11"/>
        <v>9.9988486382106228</v>
      </c>
      <c r="E127" s="56">
        <f t="shared" si="12"/>
        <v>-0.15174290808330865</v>
      </c>
      <c r="F127" s="56">
        <f t="shared" si="13"/>
        <v>12.887150365388891</v>
      </c>
      <c r="G127" s="56">
        <f t="shared" si="14"/>
        <v>10.6534538751652</v>
      </c>
      <c r="H127" s="56">
        <f t="shared" si="15"/>
        <v>0.99160208077406176</v>
      </c>
      <c r="I127" s="56">
        <f t="shared" si="16"/>
        <v>11.181893373773091</v>
      </c>
      <c r="J127" s="56">
        <f t="shared" si="17"/>
        <v>10.506902003958954</v>
      </c>
      <c r="K127" s="56">
        <f t="shared" si="18"/>
        <v>1.7984532789323571</v>
      </c>
      <c r="L127" s="56"/>
    </row>
    <row r="128" spans="1:12" x14ac:dyDescent="0.25">
      <c r="A128" s="56">
        <v>77</v>
      </c>
      <c r="B128" s="56">
        <f t="shared" si="19"/>
        <v>1.5990784000000036</v>
      </c>
      <c r="C128" s="56">
        <f t="shared" si="10"/>
        <v>0.28278302998877203</v>
      </c>
      <c r="D128" s="56">
        <f t="shared" si="11"/>
        <v>9.9960008882527802</v>
      </c>
      <c r="E128" s="56">
        <f t="shared" si="12"/>
        <v>-0.28278302998877203</v>
      </c>
      <c r="F128" s="56">
        <f t="shared" si="13"/>
        <v>13.026872011771045</v>
      </c>
      <c r="G128" s="56">
        <f t="shared" si="14"/>
        <v>10.666340838713392</v>
      </c>
      <c r="H128" s="56">
        <f t="shared" si="15"/>
        <v>0.97485588666861878</v>
      </c>
      <c r="I128" s="56">
        <f t="shared" si="16"/>
        <v>11.319762987476643</v>
      </c>
      <c r="J128" s="56">
        <f t="shared" si="17"/>
        <v>10.530260279759627</v>
      </c>
      <c r="K128" s="56">
        <f t="shared" si="18"/>
        <v>1.7658362498200944</v>
      </c>
      <c r="L128" s="56"/>
    </row>
    <row r="129" spans="1:12" x14ac:dyDescent="0.25">
      <c r="A129" s="56">
        <v>78</v>
      </c>
      <c r="B129" s="56">
        <f t="shared" si="19"/>
        <v>1.6121856000000037</v>
      </c>
      <c r="C129" s="56">
        <f t="shared" si="10"/>
        <v>0.41377457083512836</v>
      </c>
      <c r="D129" s="56">
        <f t="shared" si="11"/>
        <v>9.9914358630043871</v>
      </c>
      <c r="E129" s="56">
        <f t="shared" si="12"/>
        <v>-0.41377457083512836</v>
      </c>
      <c r="F129" s="56">
        <f t="shared" si="13"/>
        <v>13.166761142487241</v>
      </c>
      <c r="G129" s="56">
        <f t="shared" si="14"/>
        <v>10.67901077552512</v>
      </c>
      <c r="H129" s="56">
        <f t="shared" si="15"/>
        <v>0.95848465981980646</v>
      </c>
      <c r="I129" s="56">
        <f t="shared" si="16"/>
        <v>11.457935978006695</v>
      </c>
      <c r="J129" s="56">
        <f t="shared" si="17"/>
        <v>10.553194926227958</v>
      </c>
      <c r="K129" s="56">
        <f t="shared" si="18"/>
        <v>1.7338107682340151</v>
      </c>
      <c r="L129" s="56"/>
    </row>
    <row r="130" spans="1:12" x14ac:dyDescent="0.25">
      <c r="A130" s="56">
        <v>79</v>
      </c>
      <c r="B130" s="56">
        <f t="shared" si="19"/>
        <v>1.6252928000000038</v>
      </c>
      <c r="C130" s="56">
        <f t="shared" si="10"/>
        <v>0.54469502676919845</v>
      </c>
      <c r="D130" s="56">
        <f t="shared" si="11"/>
        <v>9.9851543467195789</v>
      </c>
      <c r="E130" s="56">
        <f t="shared" si="12"/>
        <v>-0.54469502676919845</v>
      </c>
      <c r="F130" s="56">
        <f t="shared" si="13"/>
        <v>13.306814944832723</v>
      </c>
      <c r="G130" s="56">
        <f t="shared" si="14"/>
        <v>10.691468531588569</v>
      </c>
      <c r="H130" s="56">
        <f t="shared" si="15"/>
        <v>0.94247796374807513</v>
      </c>
      <c r="I130" s="56">
        <f t="shared" si="16"/>
        <v>11.596406843273822</v>
      </c>
      <c r="J130" s="56">
        <f t="shared" si="17"/>
        <v>10.575713626371577</v>
      </c>
      <c r="K130" s="56">
        <f t="shared" si="18"/>
        <v>1.7023661057759418</v>
      </c>
      <c r="L130" s="56"/>
    </row>
    <row r="131" spans="1:12" x14ac:dyDescent="0.25">
      <c r="A131" s="56">
        <v>80</v>
      </c>
      <c r="B131" s="56">
        <f t="shared" si="19"/>
        <v>1.6384000000000039</v>
      </c>
      <c r="C131" s="56">
        <f t="shared" si="10"/>
        <v>0.67552190614992347</v>
      </c>
      <c r="D131" s="56">
        <f t="shared" si="11"/>
        <v>9.9771574185391891</v>
      </c>
      <c r="E131" s="56">
        <f t="shared" si="12"/>
        <v>-0.67552190614992347</v>
      </c>
      <c r="F131" s="56">
        <f t="shared" si="13"/>
        <v>13.4470306687336</v>
      </c>
      <c r="G131" s="56">
        <f t="shared" si="14"/>
        <v>10.703718818385569</v>
      </c>
      <c r="H131" s="56">
        <f t="shared" si="15"/>
        <v>0.92682570861723879</v>
      </c>
      <c r="I131" s="56">
        <f t="shared" si="16"/>
        <v>11.735170180975341</v>
      </c>
      <c r="J131" s="56">
        <f t="shared" si="17"/>
        <v>10.597823923857892</v>
      </c>
      <c r="K131" s="56">
        <f t="shared" si="18"/>
        <v>1.6714917286195961</v>
      </c>
      <c r="L131" s="56"/>
    </row>
    <row r="132" spans="1:12" x14ac:dyDescent="0.25">
      <c r="A132" s="56">
        <v>81</v>
      </c>
      <c r="B132" s="56">
        <f t="shared" si="19"/>
        <v>1.6515072000000039</v>
      </c>
      <c r="C132" s="56">
        <f t="shared" si="10"/>
        <v>0.8062327334123438</v>
      </c>
      <c r="D132" s="56">
        <f t="shared" si="11"/>
        <v>9.9674464523053476</v>
      </c>
      <c r="E132" s="56">
        <f t="shared" si="12"/>
        <v>-0.8062327334123438</v>
      </c>
      <c r="F132" s="56">
        <f t="shared" si="13"/>
        <v>13.587405625013245</v>
      </c>
      <c r="G132" s="56">
        <f t="shared" si="14"/>
        <v>10.715766217346951</v>
      </c>
      <c r="H132" s="56">
        <f t="shared" si="15"/>
        <v>0.91151813787594416</v>
      </c>
      <c r="I132" s="56">
        <f t="shared" si="16"/>
        <v>11.87422068678557</v>
      </c>
      <c r="J132" s="56">
        <f t="shared" si="17"/>
        <v>10.619533225541179</v>
      </c>
      <c r="K132" s="56">
        <f t="shared" si="18"/>
        <v>1.6411772939818186</v>
      </c>
      <c r="L132" s="56"/>
    </row>
    <row r="133" spans="1:12" x14ac:dyDescent="0.25">
      <c r="A133" s="56">
        <v>82</v>
      </c>
      <c r="B133" s="56">
        <f t="shared" si="19"/>
        <v>1.664614400000004</v>
      </c>
      <c r="C133" s="56">
        <f t="shared" si="10"/>
        <v>0.93680505292881655</v>
      </c>
      <c r="D133" s="56">
        <f t="shared" si="11"/>
        <v>9.9560231163254649</v>
      </c>
      <c r="E133" s="56">
        <f t="shared" si="12"/>
        <v>-0.93680505292881655</v>
      </c>
      <c r="F133" s="56">
        <f t="shared" si="13"/>
        <v>13.727937183715948</v>
      </c>
      <c r="G133" s="56">
        <f t="shared" si="14"/>
        <v>10.727615184136608</v>
      </c>
      <c r="H133" s="56">
        <f t="shared" si="15"/>
        <v>0.89654581548424472</v>
      </c>
      <c r="I133" s="56">
        <f t="shared" si="16"/>
        <v>12.013553152578917</v>
      </c>
      <c r="J133" s="56">
        <f t="shared" si="17"/>
        <v>10.640848803943854</v>
      </c>
      <c r="K133" s="56">
        <f t="shared" si="18"/>
        <v>1.6114126466577763</v>
      </c>
      <c r="L133" s="56"/>
    </row>
    <row r="134" spans="1:12" x14ac:dyDescent="0.25">
      <c r="A134" s="56">
        <v>83</v>
      </c>
      <c r="B134" s="56">
        <f t="shared" si="19"/>
        <v>1.6777216000000041</v>
      </c>
      <c r="C134" s="56">
        <f t="shared" si="10"/>
        <v>1.0672164328668075</v>
      </c>
      <c r="D134" s="56">
        <f t="shared" si="11"/>
        <v>9.9428893730856256</v>
      </c>
      <c r="E134" s="56">
        <f t="shared" si="12"/>
        <v>-1.0672164328668075</v>
      </c>
      <c r="F134" s="56">
        <f t="shared" si="13"/>
        <v>13.868622772485637</v>
      </c>
      <c r="G134" s="56">
        <f t="shared" si="14"/>
        <v>10.739270052771852</v>
      </c>
      <c r="H134" s="56">
        <f t="shared" si="15"/>
        <v>0.88189961369662073</v>
      </c>
      <c r="I134" s="56">
        <f t="shared" si="16"/>
        <v>12.153162464685151</v>
      </c>
      <c r="J134" s="56">
        <f t="shared" si="17"/>
        <v>10.661777799692729</v>
      </c>
      <c r="K134" s="56">
        <f t="shared" si="18"/>
        <v>1.5821878156190139</v>
      </c>
      <c r="L134" s="56"/>
    </row>
    <row r="135" spans="1:12" x14ac:dyDescent="0.25">
      <c r="A135" s="56">
        <v>84</v>
      </c>
      <c r="B135" s="56">
        <f t="shared" si="19"/>
        <v>1.6908288000000042</v>
      </c>
      <c r="C135" s="56">
        <f t="shared" ref="C135:C198" si="20">-COS(B135)*$E$3</f>
        <v>1.1974444690425958</v>
      </c>
      <c r="D135" s="56">
        <f t="shared" ref="D135:D198" si="21">SIN(B135)*$F$3</f>
        <v>9.9280474789134292</v>
      </c>
      <c r="E135" s="56">
        <f t="shared" ref="E135:E198" si="22">COS(B135)*$E$3</f>
        <v>-1.1974444690425958</v>
      </c>
      <c r="F135" s="56">
        <f t="shared" ref="F135:F198" si="23">$C$3*(B135)*(B135)/(1-$B$3*(B135))</f>
        <v>14.009459874997583</v>
      </c>
      <c r="G135" s="56">
        <f t="shared" ref="G135:G198" si="24">$C$3*(B135)*(2-$B$3*B135)/((1-$B$3*(B135))*(1-$B$3*(B135)))</f>
        <v>10.750735039587163</v>
      </c>
      <c r="H135" s="56">
        <f t="shared" ref="H135:H198" si="25">$C$3*2/((1-$B$3*B135)*(1-$B$3*B135)*(1-$B$3*B135))</f>
        <v>0.86757070137431469</v>
      </c>
      <c r="I135" s="56">
        <f t="shared" ref="I135:I198" si="26">$K$3*EXP(-$I$3*B135)+$L$3+$C$3*B135/$I$3</f>
        <v>12.293043602176379</v>
      </c>
      <c r="J135" s="56">
        <f t="shared" ref="J135:J198" si="27">-$I$3*$K$3*EXP(-$I$3*B135)+$C$3/$I$3</f>
        <v>10.682327223911095</v>
      </c>
      <c r="K135" s="56">
        <f t="shared" ref="K135:K198" si="28">$I$3*$I$3*$K$3*EXP(-$I$3*B135)</f>
        <v>1.5534930106732063</v>
      </c>
      <c r="L135" s="56"/>
    </row>
    <row r="136" spans="1:12" x14ac:dyDescent="0.25">
      <c r="A136" s="56">
        <v>85</v>
      </c>
      <c r="B136" s="56">
        <f t="shared" ref="B136:B199" si="29">B135+$B$4</f>
        <v>1.7039360000000043</v>
      </c>
      <c r="C136" s="56">
        <f t="shared" si="20"/>
        <v>1.3274667887702285</v>
      </c>
      <c r="D136" s="56">
        <f t="shared" si="21"/>
        <v>9.9114999835903781</v>
      </c>
      <c r="E136" s="56">
        <f t="shared" si="22"/>
        <v>-1.3274667887702285</v>
      </c>
      <c r="F136" s="56">
        <f t="shared" si="23"/>
        <v>14.150446029441053</v>
      </c>
      <c r="G136" s="56">
        <f t="shared" si="24"/>
        <v>10.762014247047983</v>
      </c>
      <c r="H136" s="56">
        <f t="shared" si="25"/>
        <v>0.8535505328013181</v>
      </c>
      <c r="I136" s="56">
        <f t="shared" si="26"/>
        <v>12.433191635185024</v>
      </c>
      <c r="J136" s="56">
        <f t="shared" si="27"/>
        <v>10.702503960567419</v>
      </c>
      <c r="K136" s="56">
        <f t="shared" si="28"/>
        <v>1.5253186191844788</v>
      </c>
      <c r="L136" s="56"/>
    </row>
    <row r="137" spans="1:12" x14ac:dyDescent="0.25">
      <c r="A137" s="56">
        <v>86</v>
      </c>
      <c r="B137" s="56">
        <f t="shared" si="29"/>
        <v>1.7170432000000044</v>
      </c>
      <c r="C137" s="56">
        <f t="shared" si="20"/>
        <v>1.4572610547050624</v>
      </c>
      <c r="D137" s="56">
        <f t="shared" si="21"/>
        <v>9.8932497299138209</v>
      </c>
      <c r="E137" s="56">
        <f t="shared" si="22"/>
        <v>-1.4572610547050624</v>
      </c>
      <c r="F137" s="56">
        <f t="shared" si="23"/>
        <v>14.291578827051026</v>
      </c>
      <c r="G137" s="56">
        <f t="shared" si="24"/>
        <v>10.773111667421201</v>
      </c>
      <c r="H137" s="56">
        <f t="shared" si="25"/>
        <v>0.83983083697973548</v>
      </c>
      <c r="I137" s="56">
        <f t="shared" si="26"/>
        <v>12.57360172325237</v>
      </c>
      <c r="J137" s="56">
        <f t="shared" si="27"/>
        <v>10.722314768781445</v>
      </c>
      <c r="K137" s="56">
        <f t="shared" si="28"/>
        <v>1.497655202853224</v>
      </c>
      <c r="L137" s="56"/>
    </row>
    <row r="138" spans="1:12" x14ac:dyDescent="0.25">
      <c r="A138" s="56">
        <v>87</v>
      </c>
      <c r="B138" s="56">
        <f t="shared" si="29"/>
        <v>1.7301504000000045</v>
      </c>
      <c r="C138" s="56">
        <f t="shared" si="20"/>
        <v>1.5868049686812378</v>
      </c>
      <c r="D138" s="56">
        <f t="shared" si="21"/>
        <v>9.8732998532085787</v>
      </c>
      <c r="E138" s="56">
        <f t="shared" si="22"/>
        <v>-1.5868049686812378</v>
      </c>
      <c r="F138" s="56">
        <f t="shared" si="23"/>
        <v>14.432855910687088</v>
      </c>
      <c r="G138" s="56">
        <f t="shared" si="24"/>
        <v>10.784031186308255</v>
      </c>
      <c r="H138" s="56">
        <f t="shared" si="25"/>
        <v>0.82640360738152074</v>
      </c>
      <c r="I138" s="56">
        <f t="shared" si="26"/>
        <v>12.714269113707008</v>
      </c>
      <c r="J138" s="56">
        <f t="shared" si="27"/>
        <v>10.74176628508846</v>
      </c>
      <c r="K138" s="56">
        <f t="shared" si="28"/>
        <v>1.4704934945543051</v>
      </c>
      <c r="L138" s="56"/>
    </row>
    <row r="139" spans="1:12" x14ac:dyDescent="0.25">
      <c r="A139" s="56">
        <v>88</v>
      </c>
      <c r="B139" s="56">
        <f t="shared" si="29"/>
        <v>1.7432576000000046</v>
      </c>
      <c r="C139" s="56">
        <f t="shared" si="20"/>
        <v>1.7160762755424175</v>
      </c>
      <c r="D139" s="56">
        <f t="shared" si="21"/>
        <v>9.851653780788304</v>
      </c>
      <c r="E139" s="56">
        <f t="shared" si="22"/>
        <v>-1.7160762755424175</v>
      </c>
      <c r="F139" s="56">
        <f t="shared" si="23"/>
        <v>14.574274973457781</v>
      </c>
      <c r="G139" s="56">
        <f t="shared" si="24"/>
        <v>10.794776586046815</v>
      </c>
      <c r="H139" s="56">
        <f t="shared" si="25"/>
        <v>0.81326109213481979</v>
      </c>
      <c r="I139" s="56">
        <f t="shared" si="26"/>
        <v>12.85518914007271</v>
      </c>
      <c r="J139" s="56">
        <f t="shared" si="27"/>
        <v>10.760865025662518</v>
      </c>
      <c r="K139" s="56">
        <f t="shared" si="28"/>
        <v>1.443824395232612</v>
      </c>
      <c r="L139" s="56"/>
    </row>
    <row r="140" spans="1:12" x14ac:dyDescent="0.25">
      <c r="A140" s="56">
        <v>89</v>
      </c>
      <c r="B140" s="56">
        <f t="shared" si="29"/>
        <v>1.7563648000000047</v>
      </c>
      <c r="C140" s="56">
        <f t="shared" si="20"/>
        <v>1.8450527669651398</v>
      </c>
      <c r="D140" s="56">
        <f t="shared" si="21"/>
        <v>9.8283152313666804</v>
      </c>
      <c r="E140" s="56">
        <f t="shared" si="22"/>
        <v>-1.8450527669651398</v>
      </c>
      <c r="F140" s="56">
        <f t="shared" si="23"/>
        <v>14.715833757388719</v>
      </c>
      <c r="G140" s="56">
        <f t="shared" si="24"/>
        <v>10.805351548986593</v>
      </c>
      <c r="H140" s="56">
        <f t="shared" si="25"/>
        <v>0.8003957846242965</v>
      </c>
      <c r="I140" s="56">
        <f t="shared" si="26"/>
        <v>12.996357220505207</v>
      </c>
      <c r="J140" s="56">
        <f t="shared" si="27"/>
        <v>10.779617388499325</v>
      </c>
      <c r="K140" s="56">
        <f t="shared" si="28"/>
        <v>1.4176389708549191</v>
      </c>
      <c r="L140" s="56"/>
    </row>
    <row r="141" spans="1:12" x14ac:dyDescent="0.25">
      <c r="A141" s="56">
        <v>90</v>
      </c>
      <c r="B141" s="56">
        <f t="shared" si="29"/>
        <v>1.7694720000000048</v>
      </c>
      <c r="C141" s="56">
        <f t="shared" si="20"/>
        <v>1.9737122852741247</v>
      </c>
      <c r="D141" s="56">
        <f t="shared" si="21"/>
        <v>9.8032882144185667</v>
      </c>
      <c r="E141" s="56">
        <f t="shared" si="22"/>
        <v>-1.9737122852741247</v>
      </c>
      <c r="F141" s="56">
        <f t="shared" si="23"/>
        <v>14.857530052132821</v>
      </c>
      <c r="G141" s="56">
        <f t="shared" si="24"/>
        <v>10.815759660644504</v>
      </c>
      <c r="H141" s="56">
        <f t="shared" si="25"/>
        <v>0.78780041448589055</v>
      </c>
      <c r="I141" s="56">
        <f t="shared" si="26"/>
        <v>13.137768856257258</v>
      </c>
      <c r="J141" s="56">
        <f t="shared" si="27"/>
        <v>10.798029655559533</v>
      </c>
      <c r="K141" s="56">
        <f t="shared" si="28"/>
        <v>1.3919284494170183</v>
      </c>
      <c r="L141" s="56"/>
    </row>
    <row r="142" spans="1:12" x14ac:dyDescent="0.25">
      <c r="A142" s="56">
        <v>91</v>
      </c>
      <c r="B142" s="56">
        <f t="shared" si="29"/>
        <v>1.7825792000000049</v>
      </c>
      <c r="C142" s="56">
        <f t="shared" si="20"/>
        <v>2.1020327272488784</v>
      </c>
      <c r="D142" s="56">
        <f t="shared" si="21"/>
        <v>9.7765770294911825</v>
      </c>
      <c r="E142" s="56">
        <f t="shared" si="22"/>
        <v>-2.1020327272488784</v>
      </c>
      <c r="F142" s="56">
        <f t="shared" si="23"/>
        <v>14.99936169372115</v>
      </c>
      <c r="G142" s="56">
        <f t="shared" si="24"/>
        <v>10.826004412744318</v>
      </c>
      <c r="H142" s="56">
        <f t="shared" si="25"/>
        <v>0.77546793897749211</v>
      </c>
      <c r="I142" s="56">
        <f t="shared" si="26"/>
        <v>13.279419630171613</v>
      </c>
      <c r="J142" s="56">
        <f t="shared" si="27"/>
        <v>10.816107994873185</v>
      </c>
      <c r="K142" s="56">
        <f t="shared" si="28"/>
        <v>1.3666842180051386</v>
      </c>
      <c r="L142" s="56"/>
    </row>
    <row r="143" spans="1:12" x14ac:dyDescent="0.25">
      <c r="A143" s="56">
        <v>92</v>
      </c>
      <c r="B143" s="56">
        <f t="shared" si="29"/>
        <v>1.795686400000005</v>
      </c>
      <c r="C143" s="56">
        <f t="shared" si="20"/>
        <v>2.2299920479209443</v>
      </c>
      <c r="D143" s="56">
        <f t="shared" si="21"/>
        <v>9.7481862654654563</v>
      </c>
      <c r="E143" s="56">
        <f t="shared" si="22"/>
        <v>-2.2299920479209443</v>
      </c>
      <c r="F143" s="56">
        <f t="shared" si="23"/>
        <v>15.141326563352871</v>
      </c>
      <c r="G143" s="56">
        <f t="shared" si="24"/>
        <v>10.836089206145562</v>
      </c>
      <c r="H143" s="56">
        <f t="shared" si="25"/>
        <v>0.76339153470796761</v>
      </c>
      <c r="I143" s="56">
        <f t="shared" si="26"/>
        <v>13.421305205201268</v>
      </c>
      <c r="J143" s="56">
        <f t="shared" si="27"/>
        <v>10.833858462605958</v>
      </c>
      <c r="K143" s="56">
        <f t="shared" si="28"/>
        <v>1.341897819910657</v>
      </c>
      <c r="L143" s="56"/>
    </row>
    <row r="144" spans="1:12" x14ac:dyDescent="0.25">
      <c r="A144" s="56">
        <v>93</v>
      </c>
      <c r="B144" s="56">
        <f t="shared" si="29"/>
        <v>1.8087936000000051</v>
      </c>
      <c r="C144" s="56">
        <f t="shared" si="20"/>
        <v>2.3575682643611446</v>
      </c>
      <c r="D144" s="56">
        <f t="shared" si="21"/>
        <v>9.7181207997676786</v>
      </c>
      <c r="E144" s="56">
        <f t="shared" si="22"/>
        <v>-2.3575682643611446</v>
      </c>
      <c r="F144" s="56">
        <f t="shared" si="23"/>
        <v>15.283422586222864</v>
      </c>
      <c r="G144" s="56">
        <f t="shared" si="24"/>
        <v>10.846017353666268</v>
      </c>
      <c r="H144" s="56">
        <f t="shared" si="25"/>
        <v>0.75156458970788032</v>
      </c>
      <c r="I144" s="56">
        <f t="shared" si="26"/>
        <v>13.563421322956575</v>
      </c>
      <c r="J144" s="56">
        <f t="shared" si="27"/>
        <v>10.851287005087976</v>
      </c>
      <c r="K144" s="56">
        <f t="shared" si="28"/>
        <v>1.3175609517971345</v>
      </c>
      <c r="L144" s="56"/>
    </row>
    <row r="145" spans="1:12" x14ac:dyDescent="0.25">
      <c r="A145" s="56">
        <v>94</v>
      </c>
      <c r="B145" s="56">
        <f t="shared" si="29"/>
        <v>1.8219008000000052</v>
      </c>
      <c r="C145" s="56">
        <f t="shared" si="20"/>
        <v>2.4847394594561658</v>
      </c>
      <c r="D145" s="56">
        <f t="shared" si="21"/>
        <v>9.6863857975315799</v>
      </c>
      <c r="E145" s="56">
        <f t="shared" si="22"/>
        <v>-2.4847394594561658</v>
      </c>
      <c r="F145" s="56">
        <f t="shared" si="23"/>
        <v>15.425647730385721</v>
      </c>
      <c r="G145" s="56">
        <f t="shared" si="24"/>
        <v>10.855792082803926</v>
      </c>
      <c r="H145" s="56">
        <f t="shared" si="25"/>
        <v>0.73998069582611159</v>
      </c>
      <c r="I145" s="56">
        <f t="shared" si="26"/>
        <v>13.705763802278721</v>
      </c>
      <c r="J145" s="56">
        <f t="shared" si="27"/>
        <v>10.868399460805783</v>
      </c>
      <c r="K145" s="56">
        <f t="shared" si="28"/>
        <v>1.2936654609187399</v>
      </c>
      <c r="L145" s="56"/>
    </row>
    <row r="146" spans="1:12" x14ac:dyDescent="0.25">
      <c r="A146" s="56">
        <v>95</v>
      </c>
      <c r="B146" s="56">
        <f t="shared" si="29"/>
        <v>1.8350080000000053</v>
      </c>
      <c r="C146" s="56">
        <f t="shared" si="20"/>
        <v>2.6114837856738342</v>
      </c>
      <c r="D146" s="56">
        <f t="shared" si="21"/>
        <v>9.652986710710973</v>
      </c>
      <c r="E146" s="56">
        <f t="shared" si="22"/>
        <v>-2.6114837856738342</v>
      </c>
      <c r="F146" s="56">
        <f t="shared" si="23"/>
        <v>15.568000005654696</v>
      </c>
      <c r="G146" s="56">
        <f t="shared" si="24"/>
        <v>10.865416538358867</v>
      </c>
      <c r="H146" s="56">
        <f t="shared" si="25"/>
        <v>0.72863364143738352</v>
      </c>
      <c r="I146" s="56">
        <f t="shared" si="26"/>
        <v>13.848328537839029</v>
      </c>
      <c r="J146" s="56">
        <f t="shared" si="27"/>
        <v>10.885201562358224</v>
      </c>
      <c r="K146" s="56">
        <f t="shared" si="28"/>
        <v>1.2702033423891084</v>
      </c>
      <c r="L146" s="56"/>
    </row>
    <row r="147" spans="1:12" x14ac:dyDescent="0.25">
      <c r="A147" s="56">
        <v>96</v>
      </c>
      <c r="B147" s="56">
        <f t="shared" si="29"/>
        <v>1.8481152000000054</v>
      </c>
      <c r="C147" s="56">
        <f t="shared" si="20"/>
        <v>2.7377794688164419</v>
      </c>
      <c r="D147" s="56">
        <f t="shared" si="21"/>
        <v>9.6179292771431406</v>
      </c>
      <c r="E147" s="56">
        <f t="shared" si="22"/>
        <v>-2.7377794688164419</v>
      </c>
      <c r="F147" s="56">
        <f t="shared" si="23"/>
        <v>15.710477462534479</v>
      </c>
      <c r="G147" s="56">
        <f t="shared" si="24"/>
        <v>10.874893784964001</v>
      </c>
      <c r="H147" s="56">
        <f t="shared" si="25"/>
        <v>0.71751740444646117</v>
      </c>
      <c r="I147" s="56">
        <f t="shared" si="26"/>
        <v>13.991111498763701</v>
      </c>
      <c r="J147" s="56">
        <f t="shared" si="27"/>
        <v>10.901698938376843</v>
      </c>
      <c r="K147" s="56">
        <f t="shared" si="28"/>
        <v>1.2471667364997441</v>
      </c>
      <c r="L147" s="56"/>
    </row>
    <row r="148" spans="1:12" x14ac:dyDescent="0.25">
      <c r="A148" s="56">
        <v>97</v>
      </c>
      <c r="B148" s="56">
        <f t="shared" si="29"/>
        <v>1.8612224000000055</v>
      </c>
      <c r="C148" s="56">
        <f t="shared" si="20"/>
        <v>2.8636048117614714</v>
      </c>
      <c r="D148" s="56">
        <f t="shared" si="21"/>
        <v>9.5812195195630796</v>
      </c>
      <c r="E148" s="56">
        <f t="shared" si="22"/>
        <v>-2.8636048117614714</v>
      </c>
      <c r="F148" s="56">
        <f t="shared" si="23"/>
        <v>15.853078191186507</v>
      </c>
      <c r="G148" s="56">
        <f t="shared" si="24"/>
        <v>10.884226809524714</v>
      </c>
      <c r="H148" s="56">
        <f t="shared" si="25"/>
        <v>0.7066261455755205</v>
      </c>
      <c r="I148" s="56">
        <f t="shared" si="26"/>
        <v>14.134108727283504</v>
      </c>
      <c r="J148" s="56">
        <f t="shared" si="27"/>
        <v>10.917897115411431</v>
      </c>
      <c r="K148" s="56">
        <f t="shared" si="28"/>
        <v>1.2245479260870507</v>
      </c>
      <c r="L148" s="56"/>
    </row>
    <row r="149" spans="1:12" x14ac:dyDescent="0.25">
      <c r="A149" s="56">
        <v>98</v>
      </c>
      <c r="B149" s="56">
        <f t="shared" si="29"/>
        <v>1.8743296000000056</v>
      </c>
      <c r="C149" s="56">
        <f t="shared" si="20"/>
        <v>2.9889381981890777</v>
      </c>
      <c r="D149" s="56">
        <f t="shared" si="21"/>
        <v>9.5428637445688302</v>
      </c>
      <c r="E149" s="56">
        <f t="shared" si="22"/>
        <v>-2.9889381981890777</v>
      </c>
      <c r="F149" s="56">
        <f t="shared" si="23"/>
        <v>15.995800320425678</v>
      </c>
      <c r="G149" s="56">
        <f t="shared" si="24"/>
        <v>10.893418523572597</v>
      </c>
      <c r="H149" s="56">
        <f t="shared" si="25"/>
        <v>0.6959542019218522</v>
      </c>
      <c r="I149" s="56">
        <f t="shared" si="26"/>
        <v>14.277316337407921</v>
      </c>
      <c r="J149" s="56">
        <f t="shared" si="27"/>
        <v>10.933801519781428</v>
      </c>
      <c r="K149" s="56">
        <f t="shared" si="28"/>
        <v>1.2023393339471127</v>
      </c>
      <c r="L149" s="56"/>
    </row>
    <row r="150" spans="1:12" x14ac:dyDescent="0.25">
      <c r="A150" s="56">
        <v>99</v>
      </c>
      <c r="B150" s="56">
        <f t="shared" si="29"/>
        <v>1.8874368000000057</v>
      </c>
      <c r="C150" s="56">
        <f t="shared" si="20"/>
        <v>3.113758096295693</v>
      </c>
      <c r="D150" s="56">
        <f t="shared" si="21"/>
        <v>9.5028685415380245</v>
      </c>
      <c r="E150" s="56">
        <f t="shared" si="22"/>
        <v>-3.113758096295693</v>
      </c>
      <c r="F150" s="56">
        <f t="shared" si="23"/>
        <v>16.138642016747411</v>
      </c>
      <c r="G150" s="56">
        <f t="shared" si="24"/>
        <v>10.902471765536438</v>
      </c>
      <c r="H150" s="56">
        <f t="shared" si="25"/>
        <v>0.68549608077371815</v>
      </c>
      <c r="I150" s="56">
        <f t="shared" si="26"/>
        <v>14.420730513623361</v>
      </c>
      <c r="J150" s="56">
        <f t="shared" si="27"/>
        <v>10.949417479393682</v>
      </c>
      <c r="K150" s="56">
        <f t="shared" si="28"/>
        <v>1.1805335202973679</v>
      </c>
      <c r="L150" s="56"/>
    </row>
    <row r="151" spans="1:12" x14ac:dyDescent="0.25">
      <c r="A151" s="56">
        <v>100</v>
      </c>
      <c r="B151" s="56">
        <f t="shared" si="29"/>
        <v>1.9005440000000058</v>
      </c>
      <c r="C151" s="56">
        <f t="shared" si="20"/>
        <v>3.2380430624931074</v>
      </c>
      <c r="D151" s="56">
        <f t="shared" si="21"/>
        <v>9.461240781495853</v>
      </c>
      <c r="E151" s="56">
        <f t="shared" si="22"/>
        <v>-3.2380430624931074</v>
      </c>
      <c r="F151" s="56">
        <f t="shared" si="23"/>
        <v>16.281601483383881</v>
      </c>
      <c r="G151" s="56">
        <f t="shared" si="24"/>
        <v>10.91138930293374</v>
      </c>
      <c r="H151" s="56">
        <f t="shared" si="25"/>
        <v>0.67524645367277703</v>
      </c>
      <c r="I151" s="56">
        <f t="shared" si="26"/>
        <v>14.564347509614986</v>
      </c>
      <c r="J151" s="56">
        <f t="shared" si="27"/>
        <v>10.9647502255273</v>
      </c>
      <c r="K151" s="56">
        <f t="shared" si="28"/>
        <v>1.1591231802843096</v>
      </c>
      <c r="L151" s="56"/>
    </row>
    <row r="152" spans="1:12" x14ac:dyDescent="0.25">
      <c r="A152" s="56">
        <v>101</v>
      </c>
      <c r="B152" s="56">
        <f t="shared" si="29"/>
        <v>1.9136512000000059</v>
      </c>
      <c r="C152" s="56">
        <f t="shared" si="20"/>
        <v>3.3617717450923985</v>
      </c>
      <c r="D152" s="56">
        <f t="shared" si="21"/>
        <v>9.4179876159346492</v>
      </c>
      <c r="E152" s="56">
        <f t="shared" si="22"/>
        <v>-3.3617717450923985</v>
      </c>
      <c r="F152" s="56">
        <f t="shared" si="23"/>
        <v>16.424676959388552</v>
      </c>
      <c r="G152" s="56">
        <f t="shared" si="24"/>
        <v>10.920173834486031</v>
      </c>
      <c r="H152" s="56">
        <f t="shared" si="25"/>
        <v>0.66520015071207705</v>
      </c>
      <c r="I152" s="56">
        <f t="shared" si="26"/>
        <v>14.708163647011714</v>
      </c>
      <c r="J152" s="56">
        <f t="shared" si="27"/>
        <v>10.979804894586097</v>
      </c>
      <c r="K152" s="56">
        <f t="shared" si="28"/>
        <v>1.1381011415363937</v>
      </c>
      <c r="L152" s="56"/>
    </row>
    <row r="153" spans="1:12" x14ac:dyDescent="0.25">
      <c r="A153" s="56">
        <v>102</v>
      </c>
      <c r="B153" s="56">
        <f t="shared" si="29"/>
        <v>1.926758400000006</v>
      </c>
      <c r="C153" s="56">
        <f t="shared" si="20"/>
        <v>3.4849228879720702</v>
      </c>
      <c r="D153" s="56">
        <f t="shared" si="21"/>
        <v>9.3731164755852898</v>
      </c>
      <c r="E153" s="56">
        <f t="shared" si="22"/>
        <v>-3.4849228879720702</v>
      </c>
      <c r="F153" s="56">
        <f t="shared" si="23"/>
        <v>16.567866718747904</v>
      </c>
      <c r="G153" s="56">
        <f t="shared" si="24"/>
        <v>10.928827992160892</v>
      </c>
      <c r="H153" s="56">
        <f t="shared" si="25"/>
        <v>0.65535215505915356</v>
      </c>
      <c r="I153" s="56">
        <f t="shared" si="26"/>
        <v>14.852175314153964</v>
      </c>
      <c r="J153" s="56">
        <f t="shared" si="27"/>
        <v>10.994586529819262</v>
      </c>
      <c r="K153" s="56">
        <f t="shared" si="28"/>
        <v>1.1174603617613257</v>
      </c>
      <c r="L153" s="56"/>
    </row>
    <row r="154" spans="1:12" x14ac:dyDescent="0.25">
      <c r="A154" s="56">
        <v>103</v>
      </c>
      <c r="B154" s="56">
        <f t="shared" si="29"/>
        <v>1.9398656000000061</v>
      </c>
      <c r="C154" s="56">
        <f t="shared" si="20"/>
        <v>3.6074753342297727</v>
      </c>
      <c r="D154" s="56">
        <f t="shared" si="21"/>
        <v>9.326635069140627</v>
      </c>
      <c r="E154" s="56">
        <f t="shared" si="22"/>
        <v>-3.6074753342297727</v>
      </c>
      <c r="F154" s="56">
        <f t="shared" si="23"/>
        <v>16.711169069519453</v>
      </c>
      <c r="G154" s="56">
        <f t="shared" si="24"/>
        <v>10.937354343143602</v>
      </c>
      <c r="H154" s="56">
        <f t="shared" si="25"/>
        <v>0.64569759769427892</v>
      </c>
      <c r="I154" s="56">
        <f t="shared" si="26"/>
        <v>14.996378964883776</v>
      </c>
      <c r="J154" s="56">
        <f t="shared" si="27"/>
        <v>11.009100083010834</v>
      </c>
      <c r="K154" s="56">
        <f t="shared" si="28"/>
        <v>1.0971939263869208</v>
      </c>
      <c r="L154" s="56"/>
    </row>
    <row r="155" spans="1:12" x14ac:dyDescent="0.25">
      <c r="A155" s="56">
        <v>104</v>
      </c>
      <c r="B155" s="56">
        <f t="shared" si="29"/>
        <v>1.9529728000000062</v>
      </c>
      <c r="C155" s="56">
        <f t="shared" si="20"/>
        <v>3.7294080298169825</v>
      </c>
      <c r="D155" s="56">
        <f t="shared" si="21"/>
        <v>9.2785513819311589</v>
      </c>
      <c r="E155" s="56">
        <f t="shared" si="22"/>
        <v>-3.7294080298169825</v>
      </c>
      <c r="F155" s="56">
        <f t="shared" si="23"/>
        <v>16.854582352995223</v>
      </c>
      <c r="G155" s="56">
        <f t="shared" si="24"/>
        <v>10.945755391741226</v>
      </c>
      <c r="H155" s="56">
        <f t="shared" si="25"/>
        <v>0.6362317523544091</v>
      </c>
      <c r="I155" s="56">
        <f t="shared" si="26"/>
        <v>15.140771117356877</v>
      </c>
      <c r="J155" s="56">
        <f t="shared" si="27"/>
        <v>11.023350416138522</v>
      </c>
      <c r="K155" s="56">
        <f t="shared" si="28"/>
        <v>1.077295046244755</v>
      </c>
      <c r="L155" s="56"/>
    </row>
    <row r="156" spans="1:12" x14ac:dyDescent="0.25">
      <c r="A156" s="56">
        <v>105</v>
      </c>
      <c r="B156" s="56">
        <f t="shared" si="29"/>
        <v>1.9660800000000063</v>
      </c>
      <c r="C156" s="56">
        <f t="shared" si="20"/>
        <v>3.8507000271560039</v>
      </c>
      <c r="D156" s="56">
        <f t="shared" si="21"/>
        <v>9.2288736745531814</v>
      </c>
      <c r="E156" s="56">
        <f t="shared" si="22"/>
        <v>-3.8507000271560039</v>
      </c>
      <c r="F156" s="56">
        <f t="shared" si="23"/>
        <v>16.998104942889675</v>
      </c>
      <c r="G156" s="56">
        <f t="shared" si="24"/>
        <v>10.954033581221667</v>
      </c>
      <c r="H156" s="56">
        <f t="shared" si="25"/>
        <v>0.62695003067381927</v>
      </c>
      <c r="I156" s="56">
        <f t="shared" si="26"/>
        <v>15.285348352876252</v>
      </c>
      <c r="J156" s="56">
        <f t="shared" si="27"/>
        <v>11.03734230300245</v>
      </c>
      <c r="K156" s="56">
        <f t="shared" si="28"/>
        <v>1.0577570552958209</v>
      </c>
      <c r="L156" s="56"/>
    </row>
    <row r="157" spans="1:12" x14ac:dyDescent="0.25">
      <c r="A157" s="56">
        <v>106</v>
      </c>
      <c r="B157" s="56">
        <f t="shared" si="29"/>
        <v>1.9791872000000064</v>
      </c>
      <c r="C157" s="56">
        <f t="shared" si="20"/>
        <v>3.9713304887386878</v>
      </c>
      <c r="D157" s="56">
        <f t="shared" si="21"/>
        <v>9.1776104814496531</v>
      </c>
      <c r="E157" s="56">
        <f t="shared" si="22"/>
        <v>-3.9713304887386878</v>
      </c>
      <c r="F157" s="56">
        <f t="shared" si="23"/>
        <v>17.141735244551384</v>
      </c>
      <c r="G157" s="56">
        <f t="shared" si="24"/>
        <v>10.962191295590314</v>
      </c>
      <c r="H157" s="56">
        <f t="shared" si="25"/>
        <v>0.61784797751286491</v>
      </c>
      <c r="I157" s="56">
        <f t="shared" si="26"/>
        <v>15.430107314746911</v>
      </c>
      <c r="J157" s="56">
        <f t="shared" si="27"/>
        <v>11.051080430824362</v>
      </c>
      <c r="K157" s="56">
        <f t="shared" si="28"/>
        <v>1.0385734083974332</v>
      </c>
      <c r="L157" s="56"/>
    </row>
    <row r="158" spans="1:12" x14ac:dyDescent="0.25">
      <c r="A158" s="56">
        <v>107</v>
      </c>
      <c r="B158" s="56">
        <f t="shared" si="29"/>
        <v>1.9922944000000065</v>
      </c>
      <c r="C158" s="56">
        <f t="shared" si="20"/>
        <v>4.0912786907062353</v>
      </c>
      <c r="D158" s="56">
        <f t="shared" si="21"/>
        <v>9.1247706094440026</v>
      </c>
      <c r="E158" s="56">
        <f t="shared" si="22"/>
        <v>-4.0912786907062353</v>
      </c>
      <c r="F158" s="56">
        <f t="shared" si="23"/>
        <v>17.285471694197604</v>
      </c>
      <c r="G158" s="56">
        <f t="shared" si="24"/>
        <v>10.970230861306652</v>
      </c>
      <c r="H158" s="56">
        <f t="shared" si="25"/>
        <v>0.60892126646671463</v>
      </c>
      <c r="I158" s="56">
        <f t="shared" si="26"/>
        <v>15.57504470715142</v>
      </c>
      <c r="J158" s="56">
        <f t="shared" si="27"/>
        <v>11.064569401817812</v>
      </c>
      <c r="K158" s="56">
        <f t="shared" si="28"/>
        <v>1.019737679110637</v>
      </c>
      <c r="L158" s="56"/>
    </row>
    <row r="159" spans="1:12" x14ac:dyDescent="0.25">
      <c r="A159" s="56">
        <v>108</v>
      </c>
      <c r="B159" s="56">
        <f t="shared" si="29"/>
        <v>2.0054016000000066</v>
      </c>
      <c r="C159" s="56">
        <f t="shared" si="20"/>
        <v>4.2105240264094785</v>
      </c>
      <c r="D159" s="56">
        <f t="shared" si="21"/>
        <v>9.0703631362271544</v>
      </c>
      <c r="E159" s="56">
        <f t="shared" si="22"/>
        <v>-4.2105240264094785</v>
      </c>
      <c r="F159" s="56">
        <f t="shared" si="23"/>
        <v>17.429312758170873</v>
      </c>
      <c r="G159" s="56">
        <f t="shared" si="24"/>
        <v>10.978154548943088</v>
      </c>
      <c r="H159" s="56">
        <f t="shared" si="25"/>
        <v>0.60016569554628796</v>
      </c>
      <c r="I159" s="56">
        <f t="shared" si="26"/>
        <v>15.720157294045777</v>
      </c>
      <c r="J159" s="56">
        <f t="shared" si="27"/>
        <v>11.077813734729894</v>
      </c>
      <c r="K159" s="56">
        <f t="shared" si="28"/>
        <v>1.0012435575473742</v>
      </c>
      <c r="L159" s="56"/>
    </row>
    <row r="160" spans="1:12" x14ac:dyDescent="0.25">
      <c r="A160" s="56">
        <v>109</v>
      </c>
      <c r="B160" s="56">
        <f t="shared" si="29"/>
        <v>2.0185088000000064</v>
      </c>
      <c r="C160" s="56">
        <f t="shared" si="20"/>
        <v>4.3290460099490238</v>
      </c>
      <c r="D160" s="56">
        <f t="shared" si="21"/>
        <v>9.0143974087980201</v>
      </c>
      <c r="E160" s="56">
        <f t="shared" si="22"/>
        <v>-4.3290460099490238</v>
      </c>
      <c r="F160" s="56">
        <f t="shared" si="23"/>
        <v>17.573256932217152</v>
      </c>
      <c r="G160" s="56">
        <f t="shared" si="24"/>
        <v>10.98596457478833</v>
      </c>
      <c r="H160" s="56">
        <f t="shared" si="25"/>
        <v>0.59157718302401152</v>
      </c>
      <c r="I160" s="56">
        <f t="shared" si="26"/>
        <v>15.865441898075403</v>
      </c>
      <c r="J160" s="56">
        <f t="shared" si="27"/>
        <v>11.090817866354998</v>
      </c>
      <c r="K160" s="56">
        <f t="shared" si="28"/>
        <v>0.98308484825670284</v>
      </c>
      <c r="L160" s="56"/>
    </row>
    <row r="161" spans="1:12" x14ac:dyDescent="0.25">
      <c r="A161" s="56">
        <v>110</v>
      </c>
      <c r="B161" s="56">
        <f t="shared" si="29"/>
        <v>2.0316160000000063</v>
      </c>
      <c r="C161" s="56">
        <f t="shared" si="20"/>
        <v>4.4468242796946562</v>
      </c>
      <c r="D161" s="56">
        <f t="shared" si="21"/>
        <v>8.9568830418577026</v>
      </c>
      <c r="E161" s="56">
        <f t="shared" si="22"/>
        <v>-4.4468242796946562</v>
      </c>
      <c r="F161" s="56">
        <f t="shared" si="23"/>
        <v>17.71730274078444</v>
      </c>
      <c r="G161" s="56">
        <f t="shared" si="24"/>
        <v>10.993663102397292</v>
      </c>
      <c r="H161" s="56">
        <f t="shared" si="25"/>
        <v>0.58315176343734454</v>
      </c>
      <c r="I161" s="56">
        <f t="shared" si="26"/>
        <v>16.010895399510712</v>
      </c>
      <c r="J161" s="56">
        <f t="shared" si="27"/>
        <v>11.103586153021125</v>
      </c>
      <c r="K161" s="56">
        <f t="shared" si="28"/>
        <v>0.96525546814934271</v>
      </c>
      <c r="L161" s="56"/>
    </row>
    <row r="162" spans="1:12" x14ac:dyDescent="0.25">
      <c r="A162" s="56">
        <v>111</v>
      </c>
      <c r="B162" s="56">
        <f t="shared" si="29"/>
        <v>2.0447232000000062</v>
      </c>
      <c r="C162" s="56">
        <f t="shared" si="20"/>
        <v>4.5638386017833907</v>
      </c>
      <c r="D162" s="56">
        <f t="shared" si="21"/>
        <v>8.8978299161577485</v>
      </c>
      <c r="E162" s="56">
        <f t="shared" si="22"/>
        <v>-4.5638386017833907</v>
      </c>
      <c r="F162" s="56">
        <f t="shared" si="23"/>
        <v>17.861448736341515</v>
      </c>
      <c r="G162" s="56">
        <f t="shared" si="24"/>
        <v>11.001252244089656</v>
      </c>
      <c r="H162" s="56">
        <f t="shared" si="25"/>
        <v>0.57488558374337151</v>
      </c>
      <c r="I162" s="56">
        <f t="shared" si="26"/>
        <v>16.156514735202002</v>
      </c>
      <c r="J162" s="56">
        <f t="shared" si="27"/>
        <v>11.116122872049225</v>
      </c>
      <c r="K162" s="56">
        <f t="shared" si="28"/>
        <v>0.94774944445987119</v>
      </c>
      <c r="L162" s="56"/>
    </row>
    <row r="163" spans="1:12" x14ac:dyDescent="0.25">
      <c r="A163" s="56">
        <v>112</v>
      </c>
      <c r="B163" s="56">
        <f t="shared" si="29"/>
        <v>2.0578304000000061</v>
      </c>
      <c r="C163" s="56">
        <f t="shared" si="20"/>
        <v>4.6800688735955669</v>
      </c>
      <c r="D163" s="56">
        <f t="shared" si="21"/>
        <v>8.8372481768026585</v>
      </c>
      <c r="E163" s="56">
        <f t="shared" si="22"/>
        <v>-4.6800688735955669</v>
      </c>
      <c r="F163" s="56">
        <f t="shared" si="23"/>
        <v>18.005693498715928</v>
      </c>
      <c r="G163" s="56">
        <f t="shared" si="24"/>
        <v>11.008734062398968</v>
      </c>
      <c r="H163" s="56">
        <f t="shared" si="25"/>
        <v>0.56677489961806293</v>
      </c>
      <c r="I163" s="56">
        <f t="shared" si="26"/>
        <v>16.302296897553369</v>
      </c>
      <c r="J163" s="56">
        <f t="shared" si="27"/>
        <v>11.12843222318609</v>
      </c>
      <c r="K163" s="56">
        <f t="shared" si="28"/>
        <v>0.93056091274587038</v>
      </c>
      <c r="L163" s="56"/>
    </row>
    <row r="164" spans="1:12" x14ac:dyDescent="0.25">
      <c r="A164" s="56">
        <v>113</v>
      </c>
      <c r="B164" s="56">
        <f t="shared" si="29"/>
        <v>2.0709376000000059</v>
      </c>
      <c r="C164" s="56">
        <f t="shared" si="20"/>
        <v>4.7954951272084108</v>
      </c>
      <c r="D164" s="56">
        <f t="shared" si="21"/>
        <v>8.7751482315069964</v>
      </c>
      <c r="E164" s="56">
        <f t="shared" si="22"/>
        <v>-4.7954951272084108</v>
      </c>
      <c r="F164" s="56">
        <f t="shared" si="23"/>
        <v>18.150035634450653</v>
      </c>
      <c r="G164" s="56">
        <f t="shared" si="24"/>
        <v>11.016110571474133</v>
      </c>
      <c r="H164" s="56">
        <f t="shared" si="25"/>
        <v>0.55881607189411242</v>
      </c>
      <c r="I164" s="56">
        <f t="shared" si="26"/>
        <v>16.448238933515103</v>
      </c>
      <c r="J164" s="56">
        <f t="shared" si="27"/>
        <v>11.140518330011254</v>
      </c>
      <c r="K164" s="56">
        <f t="shared" si="28"/>
        <v>0.91368411492336377</v>
      </c>
      <c r="L164" s="56"/>
    </row>
    <row r="165" spans="1:12" x14ac:dyDescent="0.25">
      <c r="A165" s="56">
        <v>114</v>
      </c>
      <c r="B165" s="56">
        <f t="shared" si="29"/>
        <v>2.0840448000000058</v>
      </c>
      <c r="C165" s="56">
        <f t="shared" si="20"/>
        <v>4.9100975328264429</v>
      </c>
      <c r="D165" s="56">
        <f t="shared" si="21"/>
        <v>8.7115407488073942</v>
      </c>
      <c r="E165" s="56">
        <f t="shared" si="22"/>
        <v>-4.9100975328264429</v>
      </c>
      <c r="F165" s="56">
        <f t="shared" si="23"/>
        <v>18.294473776178847</v>
      </c>
      <c r="G165" s="56">
        <f t="shared" si="24"/>
        <v>11.023383738435127</v>
      </c>
      <c r="H165" s="56">
        <f t="shared" si="25"/>
        <v>0.55100556313153948</v>
      </c>
      <c r="I165" s="56">
        <f t="shared" si="26"/>
        <v>16.594337943594478</v>
      </c>
      <c r="J165" s="56">
        <f t="shared" si="27"/>
        <v>11.152385241318367</v>
      </c>
      <c r="K165" s="56">
        <f t="shared" si="28"/>
        <v>0.89711339733788442</v>
      </c>
      <c r="L165" s="56"/>
    </row>
    <row r="166" spans="1:12" x14ac:dyDescent="0.25">
      <c r="A166" s="56">
        <v>115</v>
      </c>
      <c r="B166" s="56">
        <f t="shared" si="29"/>
        <v>2.0971520000000057</v>
      </c>
      <c r="C166" s="56">
        <f t="shared" si="20"/>
        <v>5.0238564021881684</v>
      </c>
      <c r="D166" s="56">
        <f t="shared" si="21"/>
        <v>8.6464366562297172</v>
      </c>
      <c r="E166" s="56">
        <f t="shared" si="22"/>
        <v>-5.0238564021881684</v>
      </c>
      <c r="F166" s="56">
        <f t="shared" si="23"/>
        <v>18.439006582016102</v>
      </c>
      <c r="G166" s="56">
        <f t="shared" si="24"/>
        <v>11.030555484684564</v>
      </c>
      <c r="H166" s="56">
        <f t="shared" si="25"/>
        <v>0.54333993431551675</v>
      </c>
      <c r="I166" s="56">
        <f t="shared" si="26"/>
        <v>16.740591080884414</v>
      </c>
      <c r="J166" s="56">
        <f t="shared" si="27"/>
        <v>11.16403693247152</v>
      </c>
      <c r="K166" s="56">
        <f t="shared" si="28"/>
        <v>0.88084320887052503</v>
      </c>
      <c r="L166" s="56"/>
    </row>
    <row r="167" spans="1:12" x14ac:dyDescent="0.25">
      <c r="A167" s="56">
        <v>116</v>
      </c>
      <c r="B167" s="56">
        <f t="shared" si="29"/>
        <v>2.1102592000000056</v>
      </c>
      <c r="C167" s="56">
        <f t="shared" si="20"/>
        <v>5.1367521919484407</v>
      </c>
      <c r="D167" s="56">
        <f t="shared" si="21"/>
        <v>8.5798471384117843</v>
      </c>
      <c r="E167" s="56">
        <f t="shared" si="22"/>
        <v>-5.1367521919484407</v>
      </c>
      <c r="F167" s="56">
        <f t="shared" si="23"/>
        <v>18.583632734969544</v>
      </c>
      <c r="G167" s="56">
        <f t="shared" si="24"/>
        <v>11.037627687176814</v>
      </c>
      <c r="H167" s="56">
        <f t="shared" si="25"/>
        <v>0.53581584167613516</v>
      </c>
      <c r="I167" s="56">
        <f t="shared" si="26"/>
        <v>16.886995550109795</v>
      </c>
      <c r="J167" s="56">
        <f t="shared" si="27"/>
        <v>11.17547730673699</v>
      </c>
      <c r="K167" s="56">
        <f t="shared" si="28"/>
        <v>0.86486809907833495</v>
      </c>
      <c r="L167" s="56"/>
    </row>
    <row r="168" spans="1:12" x14ac:dyDescent="0.25">
      <c r="A168" s="56">
        <v>117</v>
      </c>
      <c r="B168" s="56">
        <f t="shared" si="29"/>
        <v>2.1233664000000054</v>
      </c>
      <c r="C168" s="56">
        <f t="shared" si="20"/>
        <v>5.2487655070359374</v>
      </c>
      <c r="D168" s="56">
        <f t="shared" si="21"/>
        <v>8.5117836351818639</v>
      </c>
      <c r="E168" s="56">
        <f t="shared" si="22"/>
        <v>-5.2487655070359374</v>
      </c>
      <c r="F168" s="56">
        <f t="shared" si="23"/>
        <v>18.728350942363342</v>
      </c>
      <c r="G168" s="56">
        <f t="shared" si="24"/>
        <v>11.044602179646191</v>
      </c>
      <c r="H168" s="56">
        <f t="shared" si="25"/>
        <v>0.52843003362506802</v>
      </c>
      <c r="I168" s="56">
        <f t="shared" si="26"/>
        <v>17.033548606691035</v>
      </c>
      <c r="J168" s="56">
        <f t="shared" si="27"/>
        <v>11.186710196590802</v>
      </c>
      <c r="K168" s="56">
        <f t="shared" si="28"/>
        <v>0.849182716368448</v>
      </c>
      <c r="L168" s="56"/>
    </row>
    <row r="169" spans="1:12" x14ac:dyDescent="0.25">
      <c r="A169" s="56">
        <v>118</v>
      </c>
      <c r="B169" s="56">
        <f t="shared" si="29"/>
        <v>2.1364736000000053</v>
      </c>
      <c r="C169" s="56">
        <f t="shared" si="20"/>
        <v>5.3598771039851627</v>
      </c>
      <c r="D169" s="56">
        <f t="shared" si="21"/>
        <v>8.4422578395933652</v>
      </c>
      <c r="E169" s="56">
        <f t="shared" si="22"/>
        <v>-5.3598771039851627</v>
      </c>
      <c r="F169" s="56">
        <f t="shared" si="23"/>
        <v>18.873159935280075</v>
      </c>
      <c r="G169" s="56">
        <f t="shared" si="24"/>
        <v>11.05148075379573</v>
      </c>
      <c r="H169" s="56">
        <f t="shared" si="25"/>
        <v>0.52117934780431785</v>
      </c>
      <c r="I169" s="56">
        <f t="shared" si="26"/>
        <v>17.180247555824678</v>
      </c>
      <c r="J169" s="56">
        <f t="shared" si="27"/>
        <v>11.197739365002603</v>
      </c>
      <c r="K169" s="56">
        <f t="shared" si="28"/>
        <v>0.83378180620532016</v>
      </c>
      <c r="L169" s="56"/>
    </row>
    <row r="170" spans="1:12" x14ac:dyDescent="0.25">
      <c r="A170" s="56">
        <v>119</v>
      </c>
      <c r="B170" s="56">
        <f t="shared" si="29"/>
        <v>2.1495808000000052</v>
      </c>
      <c r="C170" s="56">
        <f t="shared" si="20"/>
        <v>5.4700678942423941</v>
      </c>
      <c r="D170" s="56">
        <f t="shared" si="21"/>
        <v>8.3712816959160179</v>
      </c>
      <c r="E170" s="56">
        <f t="shared" si="22"/>
        <v>-5.4700678942423941</v>
      </c>
      <c r="F170" s="56">
        <f t="shared" si="23"/>
        <v>19.018058468017365</v>
      </c>
      <c r="G170" s="56">
        <f t="shared" si="24"/>
        <v>11.058265160448</v>
      </c>
      <c r="H170" s="56">
        <f t="shared" si="25"/>
        <v>0.51406070824245687</v>
      </c>
      <c r="I170" s="56">
        <f t="shared" si="26"/>
        <v>17.327089751580651</v>
      </c>
      <c r="J170" s="56">
        <f t="shared" si="27"/>
        <v>11.20856850669623</v>
      </c>
      <c r="K170" s="56">
        <f t="shared" si="28"/>
        <v>0.81866020935048411</v>
      </c>
      <c r="L170" s="56"/>
    </row>
    <row r="171" spans="1:12" x14ac:dyDescent="0.25">
      <c r="A171" s="56">
        <v>120</v>
      </c>
      <c r="B171" s="56">
        <f t="shared" si="29"/>
        <v>2.1626880000000051</v>
      </c>
      <c r="C171" s="56">
        <f t="shared" si="20"/>
        <v>5.5793189474450342</v>
      </c>
      <c r="D171" s="56">
        <f t="shared" si="21"/>
        <v>8.2988673975838907</v>
      </c>
      <c r="E171" s="56">
        <f t="shared" si="22"/>
        <v>-5.5793189474450342</v>
      </c>
      <c r="F171" s="56">
        <f t="shared" si="23"/>
        <v>19.163045317559401</v>
      </c>
      <c r="G171" s="56">
        <f t="shared" si="24"/>
        <v>11.064957110659323</v>
      </c>
      <c r="H171" s="56">
        <f t="shared" si="25"/>
        <v>0.50707112261397502</v>
      </c>
      <c r="I171" s="56">
        <f t="shared" si="26"/>
        <v>17.474072596015858</v>
      </c>
      <c r="J171" s="56">
        <f t="shared" si="27"/>
        <v>11.219201249387435</v>
      </c>
      <c r="K171" s="56">
        <f t="shared" si="28"/>
        <v>0.80381286013422459</v>
      </c>
      <c r="L171" s="56"/>
    </row>
    <row r="172" spans="1:12" x14ac:dyDescent="0.25">
      <c r="A172" s="56">
        <v>121</v>
      </c>
      <c r="B172" s="56">
        <f t="shared" si="29"/>
        <v>2.1757952000000049</v>
      </c>
      <c r="C172" s="56">
        <f t="shared" si="20"/>
        <v>5.6876114946737699</v>
      </c>
      <c r="D172" s="56">
        <f t="shared" si="21"/>
        <v>8.2250273851005993</v>
      </c>
      <c r="E172" s="56">
        <f t="shared" si="22"/>
        <v>-5.6876114946737699</v>
      </c>
      <c r="F172" s="56">
        <f t="shared" si="23"/>
        <v>19.308119283062847</v>
      </c>
      <c r="G172" s="56">
        <f t="shared" si="24"/>
        <v>11.071558276798712</v>
      </c>
      <c r="H172" s="56">
        <f t="shared" si="25"/>
        <v>0.50020767959754775</v>
      </c>
      <c r="I172" s="56">
        <f t="shared" si="26"/>
        <v>17.621193538303938</v>
      </c>
      <c r="J172" s="56">
        <f t="shared" si="27"/>
        <v>11.229641154999156</v>
      </c>
      <c r="K172" s="56">
        <f t="shared" si="28"/>
        <v>0.78923478475860331</v>
      </c>
      <c r="L172" s="56"/>
    </row>
    <row r="173" spans="1:12" x14ac:dyDescent="0.25">
      <c r="A173" s="56">
        <v>122</v>
      </c>
      <c r="B173" s="56">
        <f t="shared" si="29"/>
        <v>2.1889024000000048</v>
      </c>
      <c r="C173" s="56">
        <f t="shared" si="20"/>
        <v>5.7949269316770007</v>
      </c>
      <c r="D173" s="56">
        <f t="shared" si="21"/>
        <v>8.1497743439020791</v>
      </c>
      <c r="E173" s="56">
        <f t="shared" si="22"/>
        <v>-5.7949269316770007</v>
      </c>
      <c r="F173" s="56">
        <f t="shared" si="23"/>
        <v>19.453279185356614</v>
      </c>
      <c r="G173" s="56">
        <f t="shared" si="24"/>
        <v>11.078070293592813</v>
      </c>
      <c r="H173" s="56">
        <f t="shared" si="25"/>
        <v>0.49346754632922774</v>
      </c>
      <c r="I173" s="56">
        <f t="shared" si="26"/>
        <v>17.768450073880686</v>
      </c>
      <c r="J173" s="56">
        <f t="shared" si="27"/>
        <v>11.239891720854734</v>
      </c>
      <c r="K173" s="56">
        <f t="shared" si="28"/>
        <v>0.77492109963125722</v>
      </c>
      <c r="L173" s="56"/>
    </row>
    <row r="174" spans="1:12" x14ac:dyDescent="0.25">
      <c r="A174" s="56">
        <v>123</v>
      </c>
      <c r="B174" s="56">
        <f t="shared" si="29"/>
        <v>2.2020096000000047</v>
      </c>
      <c r="C174" s="56">
        <f t="shared" si="20"/>
        <v>5.9012468220669847</v>
      </c>
      <c r="D174" s="56">
        <f t="shared" si="21"/>
        <v>8.0731212021772798</v>
      </c>
      <c r="E174" s="56">
        <f t="shared" si="22"/>
        <v>-5.9012468220669847</v>
      </c>
      <c r="F174" s="56">
        <f t="shared" si="23"/>
        <v>19.598523866455153</v>
      </c>
      <c r="G174" s="56">
        <f t="shared" si="24"/>
        <v>11.084494759138076</v>
      </c>
      <c r="H174" s="56">
        <f t="shared" si="25"/>
        <v>0.4868479659467374</v>
      </c>
      <c r="I174" s="56">
        <f t="shared" si="26"/>
        <v>17.91583974360508</v>
      </c>
      <c r="J174" s="56">
        <f t="shared" si="27"/>
        <v>11.249956380849511</v>
      </c>
      <c r="K174" s="56">
        <f t="shared" si="28"/>
        <v>0.76086700972941435</v>
      </c>
      <c r="L174" s="56"/>
    </row>
    <row r="175" spans="1:12" x14ac:dyDescent="0.25">
      <c r="A175" s="56">
        <v>124</v>
      </c>
      <c r="B175" s="56">
        <f t="shared" si="29"/>
        <v>2.2151168000000045</v>
      </c>
      <c r="C175" s="56">
        <f t="shared" si="20"/>
        <v>6.0065529004871347</v>
      </c>
      <c r="D175" s="56">
        <f t="shared" si="21"/>
        <v>7.9950811286471382</v>
      </c>
      <c r="E175" s="56">
        <f t="shared" si="22"/>
        <v>-6.0065529004871347</v>
      </c>
      <c r="F175" s="56">
        <f t="shared" si="23"/>
        <v>19.743852189084798</v>
      </c>
      <c r="G175" s="56">
        <f t="shared" si="24"/>
        <v>11.09083323588132</v>
      </c>
      <c r="H175" s="56">
        <f t="shared" si="25"/>
        <v>0.48034625522121627</v>
      </c>
      <c r="I175" s="56">
        <f t="shared" si="26"/>
        <v>18.063360132935451</v>
      </c>
      <c r="J175" s="56">
        <f t="shared" si="27"/>
        <v>11.25983850660117</v>
      </c>
      <c r="K175" s="56">
        <f t="shared" si="28"/>
        <v>0.7470678069935851</v>
      </c>
      <c r="L175" s="56"/>
    </row>
    <row r="176" spans="1:12" x14ac:dyDescent="0.25">
      <c r="A176" s="56">
        <v>125</v>
      </c>
      <c r="B176" s="56">
        <f t="shared" si="29"/>
        <v>2.2282240000000044</v>
      </c>
      <c r="C176" s="56">
        <f t="shared" si="20"/>
        <v>6.1108270757499392</v>
      </c>
      <c r="D176" s="56">
        <f t="shared" si="21"/>
        <v>7.9156675303022572</v>
      </c>
      <c r="E176" s="56">
        <f t="shared" si="22"/>
        <v>-6.1108270757499392</v>
      </c>
      <c r="F176" s="56">
        <f t="shared" si="23"/>
        <v>19.889263036222776</v>
      </c>
      <c r="G176" s="56">
        <f t="shared" si="24"/>
        <v>11.097087251569791</v>
      </c>
      <c r="H176" s="56">
        <f t="shared" si="25"/>
        <v>0.47395980227292961</v>
      </c>
      <c r="I176" s="56">
        <f t="shared" si="26"/>
        <v>18.211008871120647</v>
      </c>
      <c r="J176" s="56">
        <f t="shared" si="27"/>
        <v>11.269541408579208</v>
      </c>
      <c r="K176" s="56">
        <f t="shared" si="28"/>
        <v>0.73351886875038053</v>
      </c>
      <c r="L176" s="56"/>
    </row>
    <row r="177" spans="1:12" x14ac:dyDescent="0.25">
      <c r="A177" s="56">
        <v>126</v>
      </c>
      <c r="B177" s="56">
        <f t="shared" si="29"/>
        <v>2.2413312000000043</v>
      </c>
      <c r="C177" s="56">
        <f t="shared" si="20"/>
        <v>6.2140514339449666</v>
      </c>
      <c r="D177" s="56">
        <f t="shared" si="21"/>
        <v>7.8348940500996243</v>
      </c>
      <c r="E177" s="56">
        <f t="shared" si="22"/>
        <v>-6.2140514339449666</v>
      </c>
      <c r="F177" s="56">
        <f t="shared" si="23"/>
        <v>20.034755310648407</v>
      </c>
      <c r="G177" s="56">
        <f t="shared" si="24"/>
        <v>11.103258300171804</v>
      </c>
      <c r="H177" s="56">
        <f t="shared" si="25"/>
        <v>0.46768606436760862</v>
      </c>
      <c r="I177" s="56">
        <f t="shared" si="26"/>
        <v>18.358783630405824</v>
      </c>
      <c r="J177" s="56">
        <f t="shared" si="27"/>
        <v>11.279068337213928</v>
      </c>
      <c r="K177" s="56">
        <f t="shared" si="28"/>
        <v>0.72021565616393624</v>
      </c>
      <c r="L177" s="56"/>
    </row>
    <row r="178" spans="1:12" x14ac:dyDescent="0.25">
      <c r="A178" s="56">
        <v>127</v>
      </c>
      <c r="B178" s="56">
        <f t="shared" si="29"/>
        <v>2.2544384000000042</v>
      </c>
      <c r="C178" s="56">
        <f t="shared" si="20"/>
        <v>6.3162082415163976</v>
      </c>
      <c r="D178" s="56">
        <f t="shared" si="21"/>
        <v>7.7527745646188064</v>
      </c>
      <c r="E178" s="56">
        <f t="shared" si="22"/>
        <v>-6.3162082415163976</v>
      </c>
      <c r="F178" s="56">
        <f t="shared" si="23"/>
        <v>20.180327934506295</v>
      </c>
      <c r="G178" s="56">
        <f t="shared" si="24"/>
        <v>11.109347842769063</v>
      </c>
      <c r="H178" s="56">
        <f t="shared" si="25"/>
        <v>0.4615225657902341</v>
      </c>
      <c r="I178" s="56">
        <f t="shared" si="26"/>
        <v>18.506682125252656</v>
      </c>
      <c r="J178" s="56">
        <f t="shared" si="27"/>
        <v>11.288422483985329</v>
      </c>
      <c r="K178" s="56">
        <f t="shared" si="28"/>
        <v>0.70715371271542371</v>
      </c>
      <c r="L178" s="56"/>
    </row>
    <row r="179" spans="1:12" x14ac:dyDescent="0.25">
      <c r="A179" s="56">
        <v>128</v>
      </c>
      <c r="B179" s="56">
        <f t="shared" si="29"/>
        <v>2.267545600000004</v>
      </c>
      <c r="C179" s="56">
        <f t="shared" si="20"/>
        <v>6.4172799483095888</v>
      </c>
      <c r="D179" s="56">
        <f t="shared" si="21"/>
        <v>7.6693231816780081</v>
      </c>
      <c r="E179" s="56">
        <f t="shared" si="22"/>
        <v>-6.4172799483095888</v>
      </c>
      <c r="F179" s="56">
        <f t="shared" si="23"/>
        <v>20.32597984888092</v>
      </c>
      <c r="G179" s="56">
        <f t="shared" si="24"/>
        <v>11.115357308421542</v>
      </c>
      <c r="H179" s="56">
        <f t="shared" si="25"/>
        <v>0.45546689579321242</v>
      </c>
      <c r="I179" s="56">
        <f t="shared" si="26"/>
        <v>18.654702111573709</v>
      </c>
      <c r="J179" s="56">
        <f t="shared" si="27"/>
        <v>11.297606982492225</v>
      </c>
      <c r="K179" s="56">
        <f t="shared" si="28"/>
        <v>0.6943286627101346</v>
      </c>
      <c r="L179" s="56"/>
    </row>
    <row r="180" spans="1:12" x14ac:dyDescent="0.25">
      <c r="A180" s="56">
        <v>129</v>
      </c>
      <c r="B180" s="56">
        <f t="shared" si="29"/>
        <v>2.2806528000000039</v>
      </c>
      <c r="C180" s="56">
        <f t="shared" si="20"/>
        <v>6.5172491905861207</v>
      </c>
      <c r="D180" s="56">
        <f t="shared" si="21"/>
        <v>7.5845542379103961</v>
      </c>
      <c r="E180" s="56">
        <f t="shared" si="22"/>
        <v>-6.5172491905861207</v>
      </c>
      <c r="F180" s="56">
        <f t="shared" si="23"/>
        <v>20.471710013382502</v>
      </c>
      <c r="G180" s="56">
        <f t="shared" si="24"/>
        <v>11.121288095005983</v>
      </c>
      <c r="H180" s="56">
        <f t="shared" si="25"/>
        <v>0.44951670661603227</v>
      </c>
      <c r="I180" s="56">
        <f t="shared" si="26"/>
        <v>18.802841385980646</v>
      </c>
      <c r="J180" s="56">
        <f t="shared" si="27"/>
        <v>11.306624909501997</v>
      </c>
      <c r="K180" s="56">
        <f t="shared" si="28"/>
        <v>0.68173620981164251</v>
      </c>
      <c r="L180" s="56"/>
    </row>
    <row r="181" spans="1:12" x14ac:dyDescent="0.25">
      <c r="A181" s="56">
        <v>130</v>
      </c>
      <c r="B181" s="56">
        <f t="shared" si="29"/>
        <v>2.2937600000000038</v>
      </c>
      <c r="C181" s="56">
        <f t="shared" si="20"/>
        <v>6.6160987940068274</v>
      </c>
      <c r="D181" s="56">
        <f t="shared" si="21"/>
        <v>7.4984822963011251</v>
      </c>
      <c r="E181" s="56">
        <f t="shared" si="22"/>
        <v>-6.6160987940068274</v>
      </c>
      <c r="F181" s="56">
        <f t="shared" si="23"/>
        <v>20.61751740574358</v>
      </c>
      <c r="G181" s="56">
        <f t="shared" si="24"/>
        <v>11.127141570028884</v>
      </c>
      <c r="H181" s="56">
        <f t="shared" si="25"/>
        <v>0.44366971157360735</v>
      </c>
      <c r="I181" s="56">
        <f t="shared" si="26"/>
        <v>18.951097785046159</v>
      </c>
      <c r="J181" s="56">
        <f t="shared" si="27"/>
        <v>11.315479285981288</v>
      </c>
      <c r="K181" s="56">
        <f t="shared" si="28"/>
        <v>0.6693721356025476</v>
      </c>
      <c r="L181" s="56"/>
    </row>
    <row r="182" spans="1:12" x14ac:dyDescent="0.25">
      <c r="A182" s="56">
        <v>131</v>
      </c>
      <c r="B182" s="56">
        <f t="shared" si="29"/>
        <v>2.3068672000000037</v>
      </c>
      <c r="C182" s="56">
        <f t="shared" si="20"/>
        <v>6.7138117765822773</v>
      </c>
      <c r="D182" s="56">
        <f t="shared" si="21"/>
        <v>7.4111221436854713</v>
      </c>
      <c r="E182" s="56">
        <f t="shared" si="22"/>
        <v>-6.7138117765822773</v>
      </c>
      <c r="F182" s="56">
        <f t="shared" si="23"/>
        <v>20.763401021426176</v>
      </c>
      <c r="G182" s="56">
        <f t="shared" si="24"/>
        <v>11.132919071414845</v>
      </c>
      <c r="H182" s="56">
        <f t="shared" si="25"/>
        <v>0.43792368321064368</v>
      </c>
      <c r="I182" s="56">
        <f t="shared" si="26"/>
        <v>19.099469184579167</v>
      </c>
      <c r="J182" s="56">
        <f t="shared" si="27"/>
        <v>11.324173078108029</v>
      </c>
      <c r="K182" s="56">
        <f t="shared" si="28"/>
        <v>0.65723229817132633</v>
      </c>
      <c r="L182" s="56"/>
    </row>
    <row r="183" spans="1:12" x14ac:dyDescent="0.25">
      <c r="A183" s="56">
        <v>132</v>
      </c>
      <c r="B183" s="56">
        <f t="shared" si="29"/>
        <v>2.3199744000000035</v>
      </c>
      <c r="C183" s="56">
        <f t="shared" si="20"/>
        <v>6.8103713515902164</v>
      </c>
      <c r="D183" s="56">
        <f t="shared" si="21"/>
        <v>7.3224887882085046</v>
      </c>
      <c r="E183" s="56">
        <f t="shared" si="22"/>
        <v>-6.8103713515902164</v>
      </c>
      <c r="F183" s="56">
        <f t="shared" si="23"/>
        <v>20.909359873239062</v>
      </c>
      <c r="G183" s="56">
        <f t="shared" si="24"/>
        <v>11.138621908271174</v>
      </c>
      <c r="H183" s="56">
        <f t="shared" si="25"/>
        <v>0.43227645151946986</v>
      </c>
      <c r="I183" s="56">
        <f t="shared" si="26"/>
        <v>19.247953498913258</v>
      </c>
      <c r="J183" s="56">
        <f t="shared" si="27"/>
        <v>11.332709198265071</v>
      </c>
      <c r="K183" s="56">
        <f t="shared" si="28"/>
        <v>0.64531263072480871</v>
      </c>
      <c r="L183" s="56"/>
    </row>
    <row r="184" spans="1:12" x14ac:dyDescent="0.25">
      <c r="A184" s="56">
        <v>133</v>
      </c>
      <c r="B184" s="56">
        <f t="shared" si="29"/>
        <v>2.3330816000000034</v>
      </c>
      <c r="C184" s="56">
        <f t="shared" si="20"/>
        <v>6.9057609304594703</v>
      </c>
      <c r="D184" s="56">
        <f t="shared" si="21"/>
        <v>7.2325974567467499</v>
      </c>
      <c r="E184" s="56">
        <f t="shared" si="22"/>
        <v>-6.9057609304594703</v>
      </c>
      <c r="F184" s="56">
        <f t="shared" si="23"/>
        <v>21.05539299096495</v>
      </c>
      <c r="G184" s="56">
        <f t="shared" si="24"/>
        <v>11.144251361629498</v>
      </c>
      <c r="H184" s="56">
        <f t="shared" si="25"/>
        <v>0.42672590221889145</v>
      </c>
      <c r="I184" s="56">
        <f t="shared" si="26"/>
        <v>19.396548680207992</v>
      </c>
      <c r="J184" s="56">
        <f t="shared" si="27"/>
        <v>11.341090506015849</v>
      </c>
      <c r="K184" s="56">
        <f t="shared" si="28"/>
        <v>0.63360914022581905</v>
      </c>
      <c r="L184" s="56"/>
    </row>
    <row r="185" spans="1:12" x14ac:dyDescent="0.25">
      <c r="A185" s="56">
        <v>134</v>
      </c>
      <c r="B185" s="56">
        <f t="shared" si="29"/>
        <v>2.3461888000000033</v>
      </c>
      <c r="C185" s="56">
        <f t="shared" si="20"/>
        <v>6.9999641256197878</v>
      </c>
      <c r="D185" s="56">
        <f t="shared" si="21"/>
        <v>7.1414635922922685</v>
      </c>
      <c r="E185" s="56">
        <f t="shared" si="22"/>
        <v>-6.9999641256197878</v>
      </c>
      <c r="F185" s="56">
        <f t="shared" si="23"/>
        <v>21.201499420997234</v>
      </c>
      <c r="G185" s="56">
        <f t="shared" si="24"/>
        <v>11.149808685165244</v>
      </c>
      <c r="H185" s="56">
        <f t="shared" si="25"/>
        <v>0.42126997509172548</v>
      </c>
      <c r="I185" s="56">
        <f t="shared" si="26"/>
        <v>19.545252717762885</v>
      </c>
      <c r="J185" s="56">
        <f t="shared" si="27"/>
        <v>11.349319809062303</v>
      </c>
      <c r="K185" s="56">
        <f t="shared" si="28"/>
        <v>0.62211790605552697</v>
      </c>
      <c r="L185" s="56"/>
    </row>
    <row r="186" spans="1:12" x14ac:dyDescent="0.25">
      <c r="A186" s="56">
        <v>135</v>
      </c>
      <c r="B186" s="56">
        <f t="shared" si="29"/>
        <v>2.3592960000000032</v>
      </c>
      <c r="C186" s="56">
        <f t="shared" si="20"/>
        <v>7.0929647533171716</v>
      </c>
      <c r="D186" s="56">
        <f t="shared" si="21"/>
        <v>7.049102851299609</v>
      </c>
      <c r="E186" s="56">
        <f t="shared" si="22"/>
        <v>-7.0929647533171716</v>
      </c>
      <c r="F186" s="56">
        <f t="shared" si="23"/>
        <v>21.347678225986041</v>
      </c>
      <c r="G186" s="56">
        <f t="shared" si="24"/>
        <v>11.155295105895677</v>
      </c>
      <c r="H186" s="56">
        <f t="shared" si="25"/>
        <v>0.41590666237877638</v>
      </c>
      <c r="I186" s="56">
        <f t="shared" si="26"/>
        <v>19.694063637343824</v>
      </c>
      <c r="J186" s="56">
        <f t="shared" si="27"/>
        <v>11.357399864185451</v>
      </c>
      <c r="K186" s="56">
        <f t="shared" si="28"/>
        <v>0.61083507870005704</v>
      </c>
      <c r="L186" s="56"/>
    </row>
    <row r="187" spans="1:12" x14ac:dyDescent="0.25">
      <c r="A187" s="56">
        <v>136</v>
      </c>
      <c r="B187" s="56">
        <f t="shared" si="29"/>
        <v>2.372403200000003</v>
      </c>
      <c r="C187" s="56">
        <f t="shared" si="20"/>
        <v>7.1847468363941811</v>
      </c>
      <c r="D187" s="56">
        <f t="shared" si="21"/>
        <v>6.9555311009960841</v>
      </c>
      <c r="E187" s="56">
        <f t="shared" si="22"/>
        <v>-7.1847468363941811</v>
      </c>
      <c r="F187" s="56">
        <f t="shared" si="23"/>
        <v>21.493928484493239</v>
      </c>
      <c r="G187" s="56">
        <f t="shared" si="24"/>
        <v>11.160711824857239</v>
      </c>
      <c r="H187" s="56">
        <f t="shared" si="25"/>
        <v>0.41063400722710275</v>
      </c>
      <c r="I187" s="56">
        <f t="shared" si="26"/>
        <v>19.842979500521725</v>
      </c>
      <c r="J187" s="56">
        <f t="shared" si="27"/>
        <v>11.365333378168907</v>
      </c>
      <c r="K187" s="56">
        <f t="shared" si="28"/>
        <v>0.59975687846091696</v>
      </c>
      <c r="L187" s="56"/>
    </row>
    <row r="188" spans="1:12" x14ac:dyDescent="0.25">
      <c r="A188" s="56">
        <v>137</v>
      </c>
      <c r="B188" s="56">
        <f t="shared" si="29"/>
        <v>2.3855104000000029</v>
      </c>
      <c r="C188" s="56">
        <f t="shared" si="20"/>
        <v>7.2752946070347546</v>
      </c>
      <c r="D188" s="56">
        <f t="shared" si="21"/>
        <v>6.8607644166558446</v>
      </c>
      <c r="E188" s="56">
        <f t="shared" si="22"/>
        <v>-7.2752946070347546</v>
      </c>
      <c r="F188" s="56">
        <f t="shared" si="23"/>
        <v>21.640249290656264</v>
      </c>
      <c r="G188" s="56">
        <f t="shared" si="24"/>
        <v>11.16606001776292</v>
      </c>
      <c r="H188" s="56">
        <f t="shared" si="25"/>
        <v>0.4054501021905248</v>
      </c>
      <c r="I188" s="56">
        <f t="shared" si="26"/>
        <v>19.991998404023146</v>
      </c>
      <c r="J188" s="56">
        <f t="shared" si="27"/>
        <v>11.37312300870563</v>
      </c>
      <c r="K188" s="56">
        <f t="shared" si="28"/>
        <v>0.58887959418881586</v>
      </c>
      <c r="L188" s="56"/>
    </row>
    <row r="189" spans="1:12" x14ac:dyDescent="0.25">
      <c r="A189" s="56">
        <v>138</v>
      </c>
      <c r="B189" s="56">
        <f t="shared" si="29"/>
        <v>2.3986176000000028</v>
      </c>
      <c r="C189" s="56">
        <f t="shared" si="20"/>
        <v>7.364592509473054</v>
      </c>
      <c r="D189" s="56">
        <f t="shared" si="21"/>
        <v>6.7648190788382054</v>
      </c>
      <c r="E189" s="56">
        <f t="shared" si="22"/>
        <v>-7.364592509473054</v>
      </c>
      <c r="F189" s="56">
        <f t="shared" si="23"/>
        <v>21.786639753860392</v>
      </c>
      <c r="G189" s="56">
        <f t="shared" si="24"/>
        <v>11.171340835640265</v>
      </c>
      <c r="H189" s="56">
        <f t="shared" si="25"/>
        <v>0.40035308778039563</v>
      </c>
      <c r="I189" s="56">
        <f t="shared" si="26"/>
        <v>20.1411184790927</v>
      </c>
      <c r="J189" s="56">
        <f t="shared" si="27"/>
        <v>11.380771365288247</v>
      </c>
      <c r="K189" s="56">
        <f t="shared" si="28"/>
        <v>0.57819958204044553</v>
      </c>
      <c r="L189" s="56"/>
    </row>
    <row r="190" spans="1:12" x14ac:dyDescent="0.25">
      <c r="A190" s="56">
        <v>139</v>
      </c>
      <c r="B190" s="56">
        <f t="shared" si="29"/>
        <v>2.4117248000000027</v>
      </c>
      <c r="C190" s="56">
        <f t="shared" si="20"/>
        <v>7.4526252026658852</v>
      </c>
      <c r="D190" s="56">
        <f t="shared" si="21"/>
        <v>6.6677115705907122</v>
      </c>
      <c r="E190" s="56">
        <f t="shared" si="22"/>
        <v>-7.4526252026658852</v>
      </c>
      <c r="F190" s="56">
        <f t="shared" si="23"/>
        <v>21.933098998419265</v>
      </c>
      <c r="G190" s="56">
        <f t="shared" si="24"/>
        <v>11.176555405450767</v>
      </c>
      <c r="H190" s="56">
        <f t="shared" si="25"/>
        <v>0.39534115106475515</v>
      </c>
      <c r="I190" s="56">
        <f t="shared" si="26"/>
        <v>20.290337890867072</v>
      </c>
      <c r="J190" s="56">
        <f t="shared" si="27"/>
        <v>11.388281010083219</v>
      </c>
      <c r="K190" s="56">
        <f t="shared" si="28"/>
        <v>0.56771326425780821</v>
      </c>
      <c r="L190" s="56"/>
    </row>
    <row r="191" spans="1:12" x14ac:dyDescent="0.25">
      <c r="A191" s="56">
        <v>140</v>
      </c>
      <c r="B191" s="56">
        <f t="shared" si="29"/>
        <v>2.4248320000000025</v>
      </c>
      <c r="C191" s="56">
        <f t="shared" si="20"/>
        <v>7.5393775629282445</v>
      </c>
      <c r="D191" s="56">
        <f t="shared" si="21"/>
        <v>6.5694585746174061</v>
      </c>
      <c r="E191" s="56">
        <f t="shared" si="22"/>
        <v>-7.5393775629282445</v>
      </c>
      <c r="F191" s="56">
        <f t="shared" si="23"/>
        <v>22.079626163263402</v>
      </c>
      <c r="G191" s="56">
        <f t="shared" si="24"/>
        <v>11.181704830691135</v>
      </c>
      <c r="H191" s="56">
        <f t="shared" si="25"/>
        <v>0.39041252431405171</v>
      </c>
      <c r="I191" s="56">
        <f t="shared" si="26"/>
        <v>20.43965483776028</v>
      </c>
      <c r="J191" s="56">
        <f t="shared" si="27"/>
        <v>11.395654458789156</v>
      </c>
      <c r="K191" s="56">
        <f t="shared" si="28"/>
        <v>0.55741712796968224</v>
      </c>
      <c r="L191" s="56"/>
    </row>
    <row r="192" spans="1:12" x14ac:dyDescent="0.25">
      <c r="A192" s="56">
        <v>141</v>
      </c>
      <c r="B192" s="56">
        <f t="shared" si="29"/>
        <v>2.4379392000000024</v>
      </c>
      <c r="C192" s="56">
        <f t="shared" si="20"/>
        <v>7.6248346865314947</v>
      </c>
      <c r="D192" s="56">
        <f t="shared" si="21"/>
        <v>6.4700769704128085</v>
      </c>
      <c r="E192" s="56">
        <f t="shared" si="22"/>
        <v>-7.6248346865314947</v>
      </c>
      <c r="F192" s="56">
        <f t="shared" si="23"/>
        <v>22.226220401636493</v>
      </c>
      <c r="G192" s="56">
        <f t="shared" si="24"/>
        <v>11.186790191977169</v>
      </c>
      <c r="H192" s="56">
        <f t="shared" si="25"/>
        <v>0.38556548369170118</v>
      </c>
      <c r="I192" s="56">
        <f t="shared" si="26"/>
        <v>20.5890675508602</v>
      </c>
      <c r="J192" s="56">
        <f t="shared" si="27"/>
        <v>11.402894181479569</v>
      </c>
      <c r="K192" s="56">
        <f t="shared" si="28"/>
        <v>0.54730772401482708</v>
      </c>
      <c r="L192" s="56"/>
    </row>
    <row r="193" spans="1:12" x14ac:dyDescent="0.25">
      <c r="A193" s="56">
        <v>142</v>
      </c>
      <c r="B193" s="56">
        <f t="shared" si="29"/>
        <v>2.4510464000000023</v>
      </c>
      <c r="C193" s="56">
        <f t="shared" si="20"/>
        <v>7.7089818922637763</v>
      </c>
      <c r="D193" s="56">
        <f t="shared" si="21"/>
        <v>6.3695838313620783</v>
      </c>
      <c r="E193" s="56">
        <f t="shared" si="22"/>
        <v>-7.7089818922637763</v>
      </c>
      <c r="F193" s="56">
        <f t="shared" si="23"/>
        <v>22.37288088079924</v>
      </c>
      <c r="G193" s="56">
        <f t="shared" si="24"/>
        <v>11.191812547610709</v>
      </c>
      <c r="H193" s="56">
        <f t="shared" si="25"/>
        <v>0.38079834798781731</v>
      </c>
      <c r="I193" s="56">
        <f t="shared" si="26"/>
        <v>20.738574293335976</v>
      </c>
      <c r="J193" s="56">
        <f t="shared" si="27"/>
        <v>11.410002603430328</v>
      </c>
      <c r="K193" s="56">
        <f t="shared" si="28"/>
        <v>0.53738166578652846</v>
      </c>
      <c r="L193" s="56"/>
    </row>
    <row r="194" spans="1:12" x14ac:dyDescent="0.25">
      <c r="A194" s="56">
        <v>143</v>
      </c>
      <c r="B194" s="56">
        <f t="shared" si="29"/>
        <v>2.4641536000000022</v>
      </c>
      <c r="C194" s="56">
        <f t="shared" si="20"/>
        <v>7.7918047239521906</v>
      </c>
      <c r="D194" s="56">
        <f t="shared" si="21"/>
        <v>6.2679964218078759</v>
      </c>
      <c r="E194" s="56">
        <f t="shared" si="22"/>
        <v>-7.7918047239521906</v>
      </c>
      <c r="F194" s="56">
        <f t="shared" si="23"/>
        <v>22.519606781740478</v>
      </c>
      <c r="G194" s="56">
        <f t="shared" si="24"/>
        <v>11.196772934130289</v>
      </c>
      <c r="H194" s="56">
        <f t="shared" si="25"/>
        <v>0.37610947739451944</v>
      </c>
      <c r="I194" s="56">
        <f t="shared" si="26"/>
        <v>20.888173359856179</v>
      </c>
      <c r="J194" s="56">
        <f t="shared" si="27"/>
        <v>11.416982105932121</v>
      </c>
      <c r="K194" s="56">
        <f t="shared" si="28"/>
        <v>0.52763562809809839</v>
      </c>
      <c r="L194" s="56"/>
    </row>
    <row r="195" spans="1:12" x14ac:dyDescent="0.25">
      <c r="A195" s="56">
        <v>144</v>
      </c>
      <c r="B195" s="56">
        <f t="shared" si="29"/>
        <v>2.477260800000002</v>
      </c>
      <c r="C195" s="56">
        <f t="shared" si="20"/>
        <v>7.8732889529463037</v>
      </c>
      <c r="D195" s="56">
        <f t="shared" si="21"/>
        <v>6.165332194084411</v>
      </c>
      <c r="E195" s="56">
        <f t="shared" si="22"/>
        <v>-7.8732889529463037</v>
      </c>
      <c r="F195" s="56">
        <f t="shared" si="23"/>
        <v>22.666397298895482</v>
      </c>
      <c r="G195" s="56">
        <f t="shared" si="24"/>
        <v>11.201672366845999</v>
      </c>
      <c r="H195" s="56">
        <f t="shared" si="25"/>
        <v>0.37149727232129076</v>
      </c>
      <c r="I195" s="56">
        <f t="shared" si="26"/>
        <v>21.037863076017551</v>
      </c>
      <c r="J195" s="56">
        <f t="shared" si="27"/>
        <v>11.423835027088179</v>
      </c>
      <c r="K195" s="56">
        <f t="shared" si="28"/>
        <v>0.5180663460689543</v>
      </c>
      <c r="L195" s="56"/>
    </row>
    <row r="196" spans="1:12" x14ac:dyDescent="0.25">
      <c r="A196" s="56">
        <v>145</v>
      </c>
      <c r="B196" s="56">
        <f t="shared" si="29"/>
        <v>2.4903680000000019</v>
      </c>
      <c r="C196" s="56">
        <f t="shared" si="20"/>
        <v>7.9534205805625842</v>
      </c>
      <c r="D196" s="56">
        <f t="shared" si="21"/>
        <v>6.0616087855191969</v>
      </c>
      <c r="E196" s="56">
        <f t="shared" si="22"/>
        <v>-7.9534205805625842</v>
      </c>
      <c r="F196" s="56">
        <f t="shared" si="23"/>
        <v>22.813251639871115</v>
      </c>
      <c r="G196" s="56">
        <f t="shared" si="24"/>
        <v>11.206511840359058</v>
      </c>
      <c r="H196" s="56">
        <f t="shared" si="25"/>
        <v>0.36696017224891514</v>
      </c>
      <c r="I196" s="56">
        <f t="shared" si="26"/>
        <v>21.187641797784067</v>
      </c>
      <c r="J196" s="56">
        <f t="shared" si="27"/>
        <v>11.430563662597526</v>
      </c>
      <c r="K196" s="56">
        <f t="shared" si="28"/>
        <v>0.50867061403089697</v>
      </c>
      <c r="L196" s="56"/>
    </row>
    <row r="197" spans="1:12" x14ac:dyDescent="0.25">
      <c r="A197" s="56">
        <v>146</v>
      </c>
      <c r="B197" s="56">
        <f t="shared" si="29"/>
        <v>2.5034752000000018</v>
      </c>
      <c r="C197" s="56">
        <f t="shared" si="20"/>
        <v>8.0321858404893227</v>
      </c>
      <c r="D197" s="56">
        <f t="shared" si="21"/>
        <v>5.9568440154030267</v>
      </c>
      <c r="E197" s="56">
        <f t="shared" si="22"/>
        <v>-8.0321858404893227</v>
      </c>
      <c r="F197" s="56">
        <f t="shared" si="23"/>
        <v>22.960169025177716</v>
      </c>
      <c r="G197" s="56">
        <f t="shared" si="24"/>
        <v>11.211292329066632</v>
      </c>
      <c r="H197" s="56">
        <f t="shared" si="25"/>
        <v>0.36249665462058805</v>
      </c>
      <c r="I197" s="56">
        <f t="shared" si="26"/>
        <v>21.337507910936182</v>
      </c>
      <c r="J197" s="56">
        <f t="shared" si="27"/>
        <v>11.437170266524031</v>
      </c>
      <c r="K197" s="56">
        <f t="shared" si="28"/>
        <v>0.49944528445422448</v>
      </c>
      <c r="L197" s="56"/>
    </row>
    <row r="198" spans="1:12" x14ac:dyDescent="0.25">
      <c r="A198" s="56">
        <v>147</v>
      </c>
      <c r="B198" s="56">
        <f t="shared" si="29"/>
        <v>2.5165824000000017</v>
      </c>
      <c r="C198" s="56">
        <f t="shared" si="20"/>
        <v>8.1095712011516223</v>
      </c>
      <c r="D198" s="56">
        <f t="shared" si="21"/>
        <v>5.8510558819286809</v>
      </c>
      <c r="E198" s="56">
        <f t="shared" si="22"/>
        <v>-8.1095712011516223</v>
      </c>
      <c r="F198" s="56">
        <f t="shared" si="23"/>
        <v>23.10714868796752</v>
      </c>
      <c r="G198" s="56">
        <f t="shared" si="24"/>
        <v>11.216014787652343</v>
      </c>
      <c r="H198" s="56">
        <f t="shared" si="25"/>
        <v>0.35810523376885045</v>
      </c>
      <c r="I198" s="56">
        <f t="shared" si="26"/>
        <v>21.487459830530103</v>
      </c>
      <c r="J198" s="56">
        <f t="shared" si="27"/>
        <v>11.443657052051512</v>
      </c>
      <c r="K198" s="56">
        <f t="shared" si="28"/>
        <v>0.4903872668933254</v>
      </c>
      <c r="L198" s="56"/>
    </row>
    <row r="199" spans="1:12" x14ac:dyDescent="0.25">
      <c r="A199" s="56">
        <v>148</v>
      </c>
      <c r="B199" s="56">
        <f t="shared" si="29"/>
        <v>2.5296896000000015</v>
      </c>
      <c r="C199" s="56">
        <f t="shared" ref="C199:C231" si="30">-COS(B199)*$E$3</f>
        <v>8.185563368036096</v>
      </c>
      <c r="D199" s="56">
        <f t="shared" ref="D199:D231" si="31">SIN(B199)*$F$3</f>
        <v>5.7442625590989129</v>
      </c>
      <c r="E199" s="56">
        <f t="shared" ref="E199:E231" si="32">COS(B199)*$E$3</f>
        <v>-8.185563368036096</v>
      </c>
      <c r="F199" s="56">
        <f t="shared" ref="F199:F231" si="33">$C$3*(B199)*(B199)/(1-$B$3*(B199))</f>
        <v>23.254189873779435</v>
      </c>
      <c r="G199" s="56">
        <f t="shared" ref="G199:G231" si="34">$C$3*(B199)*(2-$B$3*B199)/((1-$B$3*(B199))*(1-$B$3*(B199)))</f>
        <v>11.220680151562945</v>
      </c>
      <c r="H199" s="56">
        <f t="shared" ref="H199:H231" si="35">$C$3*2/((1-$B$3*B199)*(1-$B$3*B199)*(1-$B$3*B199))</f>
        <v>0.35378445987704682</v>
      </c>
      <c r="I199" s="56">
        <f t="shared" ref="I199:I231" si="36">$K$3*EXP(-$I$3*B199)+$L$3+$C$3*B199/$I$3</f>
        <v>21.637496000366824</v>
      </c>
      <c r="J199" s="56">
        <f t="shared" ref="J199:J231" si="37">-$I$3*$K$3*EXP(-$I$3*B199)+$C$3/$I$3</f>
        <v>11.450026192225135</v>
      </c>
      <c r="K199" s="56">
        <f t="shared" ref="K199:K231" si="38">$I$3*$I$3*$K$3*EXP(-$I$3*B199)</f>
        <v>0.48149352695139186</v>
      </c>
      <c r="L199" s="56"/>
    </row>
    <row r="200" spans="1:12" x14ac:dyDescent="0.25">
      <c r="A200" s="56">
        <v>149</v>
      </c>
      <c r="B200" s="56">
        <f t="shared" ref="B200:B231" si="39">B199+$B$4</f>
        <v>2.5427968000000014</v>
      </c>
      <c r="C200" s="56">
        <f t="shared" si="30"/>
        <v>8.2601492859747818</v>
      </c>
      <c r="D200" s="56">
        <f t="shared" si="31"/>
        <v>5.6364823936042168</v>
      </c>
      <c r="E200" s="56">
        <f t="shared" si="32"/>
        <v>-8.2601492859747818</v>
      </c>
      <c r="F200" s="56">
        <f t="shared" si="33"/>
        <v>23.401291840289886</v>
      </c>
      <c r="G200" s="56">
        <f t="shared" si="34"/>
        <v>11.225289337471589</v>
      </c>
      <c r="H200" s="56">
        <f t="shared" si="35"/>
        <v>0.34953291797406411</v>
      </c>
      <c r="I200" s="56">
        <f t="shared" si="36"/>
        <v>21.787614892470799</v>
      </c>
      <c r="J200" s="56">
        <f t="shared" si="37"/>
        <v>11.456279820679384</v>
      </c>
      <c r="K200" s="56">
        <f t="shared" si="38"/>
        <v>0.47276108526390886</v>
      </c>
      <c r="L200" s="56"/>
    </row>
    <row r="201" spans="1:12" x14ac:dyDescent="0.25">
      <c r="A201" s="56">
        <v>150</v>
      </c>
      <c r="B201" s="56">
        <f t="shared" si="39"/>
        <v>2.5559040000000013</v>
      </c>
      <c r="C201" s="56">
        <f t="shared" si="30"/>
        <v>8.3333161413879981</v>
      </c>
      <c r="D201" s="56">
        <f t="shared" si="31"/>
        <v>5.5277339016709401</v>
      </c>
      <c r="E201" s="56">
        <f t="shared" si="32"/>
        <v>-8.3333161413879981</v>
      </c>
      <c r="F201" s="56">
        <f t="shared" si="33"/>
        <v>23.54845385706977</v>
      </c>
      <c r="G201" s="56">
        <f t="shared" si="34"/>
        <v>11.229843243728153</v>
      </c>
      <c r="H201" s="56">
        <f t="shared" si="35"/>
        <v>0.34534922696115777</v>
      </c>
      <c r="I201" s="56">
        <f t="shared" si="36"/>
        <v>21.937815006578095</v>
      </c>
      <c r="J201" s="56">
        <f t="shared" si="37"/>
        <v>11.462420032352814</v>
      </c>
      <c r="K201" s="56">
        <f t="shared" si="38"/>
        <v>0.46418701650058136</v>
      </c>
      <c r="L201" s="56"/>
    </row>
    <row r="202" spans="1:12" x14ac:dyDescent="0.25">
      <c r="A202" s="56">
        <v>151</v>
      </c>
      <c r="B202" s="56">
        <f t="shared" si="39"/>
        <v>2.5690112000000012</v>
      </c>
      <c r="C202" s="56">
        <f t="shared" si="30"/>
        <v>8.4050513644856597</v>
      </c>
      <c r="D202" s="56">
        <f t="shared" si="31"/>
        <v>5.4180357658802647</v>
      </c>
      <c r="E202" s="56">
        <f t="shared" si="32"/>
        <v>-8.4050513644856597</v>
      </c>
      <c r="F202" s="56">
        <f t="shared" si="33"/>
        <v>23.695675205347136</v>
      </c>
      <c r="G202" s="56">
        <f t="shared" si="34"/>
        <v>11.234342750797</v>
      </c>
      <c r="H202" s="56">
        <f t="shared" si="35"/>
        <v>0.34123203866971491</v>
      </c>
      <c r="I202" s="56">
        <f t="shared" si="36"/>
        <v>22.088094869633792</v>
      </c>
      <c r="J202" s="56">
        <f t="shared" si="37"/>
        <v>11.468448884189849</v>
      </c>
      <c r="K202" s="56">
        <f t="shared" si="38"/>
        <v>0.45576844838536085</v>
      </c>
      <c r="L202" s="56"/>
    </row>
    <row r="203" spans="1:12" x14ac:dyDescent="0.25">
      <c r="A203" s="56">
        <v>152</v>
      </c>
      <c r="B203" s="56">
        <f t="shared" si="39"/>
        <v>2.582118400000001</v>
      </c>
      <c r="C203" s="56">
        <f t="shared" si="30"/>
        <v>8.4753426314267131</v>
      </c>
      <c r="D203" s="56">
        <f t="shared" si="31"/>
        <v>5.307406831958609</v>
      </c>
      <c r="E203" s="56">
        <f t="shared" si="32"/>
        <v>-8.4753426314267131</v>
      </c>
      <c r="F203" s="56">
        <f t="shared" si="33"/>
        <v>23.842955177775583</v>
      </c>
      <c r="G203" s="56">
        <f t="shared" si="34"/>
        <v>11.238788721682594</v>
      </c>
      <c r="H203" s="56">
        <f t="shared" si="35"/>
        <v>0.3371800369488544</v>
      </c>
      <c r="I203" s="56">
        <f t="shared" si="36"/>
        <v>22.238453035298519</v>
      </c>
      <c r="J203" s="56">
        <f t="shared" si="37"/>
        <v>11.474368395829845</v>
      </c>
      <c r="K203" s="56">
        <f t="shared" si="38"/>
        <v>0.44750256073424505</v>
      </c>
      <c r="L203" s="56"/>
    </row>
    <row r="204" spans="1:12" x14ac:dyDescent="0.25">
      <c r="A204" s="56">
        <v>153</v>
      </c>
      <c r="B204" s="56">
        <f t="shared" si="39"/>
        <v>2.5952256000000009</v>
      </c>
      <c r="C204" s="56">
        <f t="shared" si="30"/>
        <v>8.5441778664363355</v>
      </c>
      <c r="D204" s="56">
        <f t="shared" si="31"/>
        <v>5.1958661055400022</v>
      </c>
      <c r="E204" s="56">
        <f t="shared" si="32"/>
        <v>-8.5441778664363355</v>
      </c>
      <c r="F204" s="56">
        <f t="shared" si="33"/>
        <v>23.990293078208122</v>
      </c>
      <c r="G204" s="56">
        <f t="shared" si="34"/>
        <v>11.243182002343332</v>
      </c>
      <c r="H204" s="56">
        <f t="shared" si="35"/>
        <v>0.3331919367818032</v>
      </c>
      <c r="I204" s="56">
        <f t="shared" si="36"/>
        <v>22.388888083463961</v>
      </c>
      <c r="J204" s="56">
        <f t="shared" si="37"/>
        <v>11.480180550283666</v>
      </c>
      <c r="K204" s="56">
        <f t="shared" si="38"/>
        <v>0.43938658451052803</v>
      </c>
      <c r="L204" s="56"/>
    </row>
    <row r="205" spans="1:12" x14ac:dyDescent="0.25">
      <c r="A205" s="56">
        <v>154</v>
      </c>
      <c r="B205" s="56">
        <f t="shared" si="39"/>
        <v>2.6083328000000008</v>
      </c>
      <c r="C205" s="56">
        <f t="shared" si="30"/>
        <v>8.6115452438805047</v>
      </c>
      <c r="D205" s="56">
        <f t="shared" si="31"/>
        <v>5.0834327489009894</v>
      </c>
      <c r="E205" s="56">
        <f t="shared" si="32"/>
        <v>-8.6115452438805047</v>
      </c>
      <c r="F205" s="56">
        <f t="shared" si="33"/>
        <v>24.137688221476402</v>
      </c>
      <c r="G205" s="56">
        <f t="shared" si="34"/>
        <v>11.247523422093991</v>
      </c>
      <c r="H205" s="56">
        <f t="shared" si="35"/>
        <v>0.3292664834300349</v>
      </c>
      <c r="I205" s="56">
        <f t="shared" si="36"/>
        <v>22.539398619777092</v>
      </c>
      <c r="J205" s="56">
        <f t="shared" si="37"/>
        <v>11.485887294597985</v>
      </c>
      <c r="K205" s="56">
        <f t="shared" si="38"/>
        <v>0.4314178008971859</v>
      </c>
      <c r="L205" s="56"/>
    </row>
    <row r="206" spans="1:12" x14ac:dyDescent="0.25">
      <c r="A206" s="56">
        <v>155</v>
      </c>
      <c r="B206" s="56">
        <f t="shared" si="39"/>
        <v>2.6214400000000007</v>
      </c>
      <c r="C206" s="56">
        <f t="shared" si="30"/>
        <v>8.6774331902975952</v>
      </c>
      <c r="D206" s="56">
        <f t="shared" si="31"/>
        <v>4.9701260776686249</v>
      </c>
      <c r="E206" s="56">
        <f t="shared" si="32"/>
        <v>-8.6774331902975952</v>
      </c>
      <c r="F206" s="56">
        <f t="shared" si="33"/>
        <v>24.285139933175127</v>
      </c>
      <c r="G206" s="56">
        <f t="shared" si="34"/>
        <v>11.251813793997131</v>
      </c>
      <c r="H206" s="56">
        <f t="shared" si="35"/>
        <v>0.32540245160418912</v>
      </c>
      <c r="I206" s="56">
        <f t="shared" si="36"/>
        <v>22.689983275173091</v>
      </c>
      <c r="J206" s="56">
        <f t="shared" si="37"/>
        <v>11.491490540507524</v>
      </c>
      <c r="K206" s="56">
        <f t="shared" si="38"/>
        <v>0.42359354038608443</v>
      </c>
      <c r="L206" s="56"/>
    </row>
    <row r="207" spans="1:12" x14ac:dyDescent="0.25">
      <c r="A207" s="56">
        <v>156</v>
      </c>
      <c r="B207" s="56">
        <f t="shared" si="39"/>
        <v>2.6345472000000005</v>
      </c>
      <c r="C207" s="56">
        <f t="shared" si="30"/>
        <v>8.7418303863866598</v>
      </c>
      <c r="D207" s="56">
        <f t="shared" si="31"/>
        <v>4.8559655575021203</v>
      </c>
      <c r="E207" s="56">
        <f t="shared" si="32"/>
        <v>-8.7418303863866598</v>
      </c>
      <c r="F207" s="56">
        <f t="shared" si="33"/>
        <v>24.432647549451548</v>
      </c>
      <c r="G207" s="56">
        <f t="shared" si="34"/>
        <v>11.256053915243793</v>
      </c>
      <c r="H207" s="56">
        <f t="shared" si="35"/>
        <v>0.32159864466083682</v>
      </c>
      <c r="I207" s="56">
        <f t="shared" si="36"/>
        <v>22.84064070541671</v>
      </c>
      <c r="J207" s="56">
        <f t="shared" si="37"/>
        <v>11.496992165075495</v>
      </c>
      <c r="K207" s="56">
        <f t="shared" si="38"/>
        <v>0.41591118188370435</v>
      </c>
      <c r="L207" s="56"/>
    </row>
    <row r="208" spans="1:12" x14ac:dyDescent="0.25">
      <c r="A208" s="56">
        <v>157</v>
      </c>
      <c r="B208" s="56">
        <f t="shared" si="39"/>
        <v>2.6476544000000004</v>
      </c>
      <c r="C208" s="56">
        <f t="shared" si="30"/>
        <v>8.8047257689520393</v>
      </c>
      <c r="D208" s="56">
        <f t="shared" si="31"/>
        <v>4.7409708007487144</v>
      </c>
      <c r="E208" s="56">
        <f t="shared" si="32"/>
        <v>-8.8047257689520393</v>
      </c>
      <c r="F208" s="56">
        <f t="shared" si="33"/>
        <v>24.580210416799883</v>
      </c>
      <c r="G208" s="56">
        <f t="shared" si="34"/>
        <v>11.260244567523845</v>
      </c>
      <c r="H208" s="56">
        <f t="shared" si="35"/>
        <v>0.31785389382418522</v>
      </c>
      <c r="I208" s="56">
        <f t="shared" si="36"/>
        <v>22.991369590651971</v>
      </c>
      <c r="J208" s="56">
        <f t="shared" si="37"/>
        <v>11.502394011322393</v>
      </c>
      <c r="K208" s="56">
        <f t="shared" si="38"/>
        <v>0.408368151833088</v>
      </c>
      <c r="L208" s="56"/>
    </row>
    <row r="209" spans="1:12" x14ac:dyDescent="0.25">
      <c r="A209" s="56">
        <v>158</v>
      </c>
      <c r="B209" s="56">
        <f t="shared" si="39"/>
        <v>2.6607616000000003</v>
      </c>
      <c r="C209" s="56">
        <f t="shared" si="30"/>
        <v>8.8661085328039846</v>
      </c>
      <c r="D209" s="56">
        <f t="shared" si="31"/>
        <v>4.6251615630743519</v>
      </c>
      <c r="E209" s="56">
        <f t="shared" si="32"/>
        <v>-8.8661085328039846</v>
      </c>
      <c r="F209" s="56">
        <f t="shared" si="33"/>
        <v>24.727827891860489</v>
      </c>
      <c r="G209" s="56">
        <f t="shared" si="34"/>
        <v>11.264386517386285</v>
      </c>
      <c r="H209" s="56">
        <f t="shared" si="35"/>
        <v>0.3141670574318573</v>
      </c>
      <c r="I209" s="56">
        <f t="shared" si="36"/>
        <v>23.142168634960001</v>
      </c>
      <c r="J209" s="56">
        <f t="shared" si="37"/>
        <v>11.50769788884341</v>
      </c>
      <c r="K209" s="56">
        <f t="shared" si="38"/>
        <v>0.40096192335170783</v>
      </c>
      <c r="L209" s="56"/>
    </row>
    <row r="210" spans="1:12" x14ac:dyDescent="0.25">
      <c r="A210" s="56">
        <v>159</v>
      </c>
      <c r="B210" s="56">
        <f t="shared" si="39"/>
        <v>2.6738688000000002</v>
      </c>
      <c r="C210" s="56">
        <f t="shared" si="30"/>
        <v>8.9259681326149334</v>
      </c>
      <c r="D210" s="56">
        <f t="shared" si="31"/>
        <v>4.5085577400697288</v>
      </c>
      <c r="E210" s="56">
        <f t="shared" si="32"/>
        <v>-8.9259681326149334</v>
      </c>
      <c r="F210" s="56">
        <f t="shared" si="33"/>
        <v>24.875499341223726</v>
      </c>
      <c r="G210" s="56">
        <f t="shared" si="34"/>
        <v>11.268480516589783</v>
      </c>
      <c r="H210" s="56">
        <f t="shared" si="35"/>
        <v>0.3105370202039075</v>
      </c>
      <c r="I210" s="56">
        <f t="shared" si="36"/>
        <v>23.293036565924915</v>
      </c>
      <c r="J210" s="56">
        <f t="shared" si="37"/>
        <v>11.512905574414635</v>
      </c>
      <c r="K210" s="56">
        <f t="shared" si="38"/>
        <v>0.39369001538497139</v>
      </c>
      <c r="L210" s="56"/>
    </row>
    <row r="211" spans="1:12" x14ac:dyDescent="0.25">
      <c r="A211" s="56">
        <v>160</v>
      </c>
      <c r="B211" s="56">
        <f t="shared" si="39"/>
        <v>2.686976</v>
      </c>
      <c r="C211" s="56">
        <f t="shared" si="30"/>
        <v>8.9842942847311775</v>
      </c>
      <c r="D211" s="56">
        <f t="shared" si="31"/>
        <v>4.3911793638323084</v>
      </c>
      <c r="E211" s="56">
        <f t="shared" si="32"/>
        <v>-8.9842942847311775</v>
      </c>
      <c r="F211" s="56">
        <f t="shared" si="33"/>
        <v>25.023224141238362</v>
      </c>
      <c r="G211" s="56">
        <f t="shared" si="34"/>
        <v>11.272527302443853</v>
      </c>
      <c r="H211" s="56">
        <f t="shared" si="35"/>
        <v>0.30696269253427749</v>
      </c>
      <c r="I211" s="56">
        <f t="shared" si="36"/>
        <v>23.443972134207563</v>
      </c>
      <c r="J211" s="56">
        <f t="shared" si="37"/>
        <v>11.518018812588268</v>
      </c>
      <c r="K211" s="56">
        <f t="shared" si="38"/>
        <v>0.38654999187507977</v>
      </c>
      <c r="L211" s="56"/>
    </row>
    <row r="212" spans="1:12" x14ac:dyDescent="0.25">
      <c r="A212" s="56">
        <v>161</v>
      </c>
      <c r="B212" s="56">
        <f t="shared" si="39"/>
        <v>2.7000831999999999</v>
      </c>
      <c r="C212" s="56">
        <f t="shared" si="30"/>
        <v>9.0410769689395334</v>
      </c>
      <c r="D212" s="56">
        <f t="shared" si="31"/>
        <v>4.2730465995248794</v>
      </c>
      <c r="E212" s="56">
        <f t="shared" si="32"/>
        <v>-9.0410769689395334</v>
      </c>
      <c r="F212" s="56">
        <f t="shared" si="33"/>
        <v>25.171001677824322</v>
      </c>
      <c r="G212" s="56">
        <f t="shared" si="34"/>
        <v>11.276527598140797</v>
      </c>
      <c r="H212" s="56">
        <f t="shared" si="35"/>
        <v>0.30344300980391259</v>
      </c>
      <c r="I212" s="56">
        <f t="shared" si="36"/>
        <v>23.594974113127002</v>
      </c>
      <c r="J212" s="56">
        <f t="shared" si="37"/>
        <v>11.523039316277041</v>
      </c>
      <c r="K212" s="56">
        <f t="shared" si="38"/>
        <v>0.37953946094495794</v>
      </c>
      <c r="L212" s="56"/>
    </row>
    <row r="213" spans="1:12" x14ac:dyDescent="0.25">
      <c r="A213" s="56">
        <v>162</v>
      </c>
      <c r="B213" s="56">
        <f t="shared" si="39"/>
        <v>2.7131903999999998</v>
      </c>
      <c r="C213" s="56">
        <f t="shared" si="30"/>
        <v>9.0963064301888004</v>
      </c>
      <c r="D213" s="56">
        <f t="shared" si="31"/>
        <v>4.1541797419112605</v>
      </c>
      <c r="E213" s="56">
        <f t="shared" si="32"/>
        <v>-9.0963064301888004</v>
      </c>
      <c r="F213" s="56">
        <f t="shared" si="33"/>
        <v>25.318831346289837</v>
      </c>
      <c r="G213" s="56">
        <f t="shared" si="34"/>
        <v>11.280482113078859</v>
      </c>
      <c r="H213" s="56">
        <f t="shared" si="35"/>
        <v>0.29997693171480322</v>
      </c>
      <c r="I213" s="56">
        <f t="shared" si="36"/>
        <v>23.746041298249573</v>
      </c>
      <c r="J213" s="56">
        <f t="shared" si="37"/>
        <v>11.527968767328032</v>
      </c>
      <c r="K213" s="56">
        <f t="shared" si="38"/>
        <v>0.37265607409698664</v>
      </c>
      <c r="L213" s="56"/>
    </row>
    <row r="214" spans="1:12" x14ac:dyDescent="0.25">
      <c r="A214" s="56">
        <v>163</v>
      </c>
      <c r="B214" s="56">
        <f t="shared" si="39"/>
        <v>2.7262975999999997</v>
      </c>
      <c r="C214" s="56">
        <f t="shared" si="30"/>
        <v>9.1499731802656186</v>
      </c>
      <c r="D214" s="56">
        <f t="shared" si="31"/>
        <v>4.0345992118697325</v>
      </c>
      <c r="E214" s="56">
        <f t="shared" si="32"/>
        <v>-9.1499731802656186</v>
      </c>
      <c r="F214" s="56">
        <f t="shared" si="33"/>
        <v>25.466712551152664</v>
      </c>
      <c r="G214" s="56">
        <f t="shared" si="34"/>
        <v>11.284391543176742</v>
      </c>
      <c r="H214" s="56">
        <f t="shared" si="35"/>
        <v>0.29656344164423254</v>
      </c>
      <c r="I214" s="56">
        <f t="shared" si="36"/>
        <v>23.897172506985395</v>
      </c>
      <c r="J214" s="56">
        <f t="shared" si="37"/>
        <v>11.532808817086078</v>
      </c>
      <c r="K214" s="56">
        <f t="shared" si="38"/>
        <v>0.36589752542626519</v>
      </c>
      <c r="L214" s="56"/>
    </row>
    <row r="215" spans="1:12" x14ac:dyDescent="0.25">
      <c r="A215" s="56">
        <v>164</v>
      </c>
      <c r="B215" s="56">
        <f t="shared" si="39"/>
        <v>2.7394047999999995</v>
      </c>
      <c r="C215" s="56">
        <f t="shared" si="30"/>
        <v>9.202067999424532</v>
      </c>
      <c r="D215" s="56">
        <f t="shared" si="31"/>
        <v>3.9143255528848133</v>
      </c>
      <c r="E215" s="56">
        <f t="shared" si="32"/>
        <v>-9.202067999424532</v>
      </c>
      <c r="F215" s="56">
        <f t="shared" si="33"/>
        <v>25.614644705965446</v>
      </c>
      <c r="G215" s="56">
        <f t="shared" si="34"/>
        <v>11.288256571179797</v>
      </c>
      <c r="H215" s="56">
        <f t="shared" si="35"/>
        <v>0.29320154601854626</v>
      </c>
      <c r="I215" s="56">
        <f t="shared" si="36"/>
        <v>24.048366578192251</v>
      </c>
      <c r="J215" s="56">
        <f t="shared" si="37"/>
        <v>11.537561086946969</v>
      </c>
      <c r="K215" s="56">
        <f t="shared" si="38"/>
        <v>0.35926155084814432</v>
      </c>
      <c r="L215" s="56"/>
    </row>
    <row r="216" spans="1:12" x14ac:dyDescent="0.25">
      <c r="A216" s="56">
        <v>165</v>
      </c>
      <c r="B216" s="56">
        <f t="shared" si="39"/>
        <v>2.7525119999999994</v>
      </c>
      <c r="C216" s="56">
        <f t="shared" si="30"/>
        <v>9.2525819379718826</v>
      </c>
      <c r="D216" s="56">
        <f t="shared" si="31"/>
        <v>3.7933794275179582</v>
      </c>
      <c r="E216" s="56">
        <f t="shared" si="32"/>
        <v>-9.2525819379718826</v>
      </c>
      <c r="F216" s="56">
        <f t="shared" si="33"/>
        <v>25.762627233145018</v>
      </c>
      <c r="G216" s="56">
        <f t="shared" si="34"/>
        <v>11.292077866958136</v>
      </c>
      <c r="H216" s="56">
        <f t="shared" si="35"/>
        <v>0.28989027370578058</v>
      </c>
      <c r="I216" s="56">
        <f t="shared" si="36"/>
        <v>24.199622371786546</v>
      </c>
      <c r="J216" s="56">
        <f t="shared" si="37"/>
        <v>11.542227168900606</v>
      </c>
      <c r="K216" s="56">
        <f t="shared" si="38"/>
        <v>0.35274592733976684</v>
      </c>
      <c r="L216" s="56"/>
    </row>
    <row r="217" spans="1:12" x14ac:dyDescent="0.25">
      <c r="A217" s="56">
        <v>166</v>
      </c>
      <c r="B217" s="56">
        <f t="shared" si="39"/>
        <v>2.7656191999999993</v>
      </c>
      <c r="C217" s="56">
        <f t="shared" si="30"/>
        <v>9.3015063178033532</v>
      </c>
      <c r="D217" s="56">
        <f t="shared" si="31"/>
        <v>3.6717816138578163</v>
      </c>
      <c r="E217" s="56">
        <f t="shared" si="32"/>
        <v>-9.3015063178033532</v>
      </c>
      <c r="F217" s="56">
        <f t="shared" si="33"/>
        <v>25.910659563805538</v>
      </c>
      <c r="G217" s="56">
        <f t="shared" si="34"/>
        <v>11.295856087796897</v>
      </c>
      <c r="H217" s="56">
        <f t="shared" si="35"/>
        <v>0.28662867542651305</v>
      </c>
      <c r="I217" s="56">
        <f t="shared" si="36"/>
        <v>24.350938768361452</v>
      </c>
      <c r="J217" s="56">
        <f t="shared" si="37"/>
        <v>11.546808626064319</v>
      </c>
      <c r="K217" s="56">
        <f t="shared" si="38"/>
        <v>0.34634847219536435</v>
      </c>
      <c r="L217" s="56"/>
    </row>
    <row r="218" spans="1:12" x14ac:dyDescent="0.25">
      <c r="A218" s="56">
        <v>167</v>
      </c>
      <c r="B218" s="56">
        <f t="shared" si="39"/>
        <v>2.7787263999999992</v>
      </c>
      <c r="C218" s="56">
        <f t="shared" si="30"/>
        <v>9.3488327338948203</v>
      </c>
      <c r="D218" s="56">
        <f t="shared" si="31"/>
        <v>3.5495530019506289</v>
      </c>
      <c r="E218" s="56">
        <f t="shared" si="32"/>
        <v>-9.3488327338948203</v>
      </c>
      <c r="F218" s="56">
        <f t="shared" si="33"/>
        <v>26.058741137595405</v>
      </c>
      <c r="G218" s="56">
        <f t="shared" si="34"/>
        <v>11.2995918786789</v>
      </c>
      <c r="H218" s="56">
        <f t="shared" si="35"/>
        <v>0.28341582318232417</v>
      </c>
      <c r="I218" s="56">
        <f t="shared" si="36"/>
        <v>24.502314668811856</v>
      </c>
      <c r="J218" s="56">
        <f t="shared" si="37"/>
        <v>11.551306993206492</v>
      </c>
      <c r="K218" s="56">
        <f t="shared" si="38"/>
        <v>0.34006704229506129</v>
      </c>
      <c r="L218" s="56"/>
    </row>
    <row r="219" spans="1:12" x14ac:dyDescent="0.25">
      <c r="A219" s="56">
        <v>168</v>
      </c>
      <c r="B219" s="56">
        <f t="shared" si="39"/>
        <v>2.791833599999999</v>
      </c>
      <c r="C219" s="56">
        <f t="shared" si="30"/>
        <v>9.3945530557463091</v>
      </c>
      <c r="D219" s="56">
        <f t="shared" si="31"/>
        <v>3.4267145902113989</v>
      </c>
      <c r="E219" s="56">
        <f t="shared" si="32"/>
        <v>-9.3945530557463091</v>
      </c>
      <c r="F219" s="56">
        <f t="shared" si="33"/>
        <v>26.206871402537814</v>
      </c>
      <c r="G219" s="56">
        <f t="shared" si="34"/>
        <v>11.303285872559936</v>
      </c>
      <c r="H219" s="56">
        <f t="shared" si="35"/>
        <v>0.28025080970127864</v>
      </c>
      <c r="I219" s="56">
        <f t="shared" si="36"/>
        <v>24.653748993966197</v>
      </c>
      <c r="J219" s="56">
        <f t="shared" si="37"/>
        <v>11.55572377726071</v>
      </c>
      <c r="K219" s="56">
        <f t="shared" si="38"/>
        <v>0.33389953338693806</v>
      </c>
      <c r="L219" s="56"/>
    </row>
    <row r="220" spans="1:12" x14ac:dyDescent="0.25">
      <c r="A220" s="56">
        <v>169</v>
      </c>
      <c r="B220" s="56">
        <f t="shared" si="39"/>
        <v>2.8049407999999989</v>
      </c>
      <c r="C220" s="56">
        <f t="shared" si="30"/>
        <v>9.4386594287787915</v>
      </c>
      <c r="D220" s="56">
        <f t="shared" si="31"/>
        <v>3.3032874818164433</v>
      </c>
      <c r="E220" s="56">
        <f t="shared" si="32"/>
        <v>-9.4386594287787915</v>
      </c>
      <c r="F220" s="56">
        <f t="shared" si="33"/>
        <v>26.355049814874882</v>
      </c>
      <c r="G220" s="56">
        <f t="shared" si="34"/>
        <v>11.306938690636887</v>
      </c>
      <c r="H220" s="56">
        <f t="shared" si="35"/>
        <v>0.2771327478998582</v>
      </c>
      <c r="I220" s="56">
        <f t="shared" si="36"/>
        <v>24.805240684224923</v>
      </c>
      <c r="J220" s="56">
        <f t="shared" si="37"/>
        <v>11.560060457830582</v>
      </c>
      <c r="K220" s="56">
        <f t="shared" si="38"/>
        <v>0.32784387938211568</v>
      </c>
      <c r="L220" s="56"/>
    </row>
    <row r="221" spans="1:12" x14ac:dyDescent="0.25">
      <c r="A221" s="56">
        <v>170</v>
      </c>
      <c r="B221" s="56">
        <f t="shared" si="39"/>
        <v>2.8180479999999988</v>
      </c>
      <c r="C221" s="56">
        <f t="shared" si="30"/>
        <v>9.4811442756835582</v>
      </c>
      <c r="D221" s="56">
        <f t="shared" si="31"/>
        <v>3.1792928810779468</v>
      </c>
      <c r="E221" s="56">
        <f t="shared" si="32"/>
        <v>-9.4811442756835582</v>
      </c>
      <c r="F221" s="56">
        <f t="shared" si="33"/>
        <v>26.503275838915254</v>
      </c>
      <c r="G221" s="56">
        <f t="shared" si="34"/>
        <v>11.3105509426089</v>
      </c>
      <c r="H221" s="56">
        <f t="shared" si="35"/>
        <v>0.27406077036080012</v>
      </c>
      <c r="I221" s="56">
        <f t="shared" si="36"/>
        <v>24.956788699205561</v>
      </c>
      <c r="J221" s="56">
        <f t="shared" si="37"/>
        <v>11.564318487685389</v>
      </c>
      <c r="K221" s="56">
        <f t="shared" si="38"/>
        <v>0.32189805166262575</v>
      </c>
      <c r="L221" s="56"/>
    </row>
    <row r="222" spans="1:12" x14ac:dyDescent="0.25">
      <c r="A222" s="56">
        <v>171</v>
      </c>
      <c r="B222" s="56">
        <f t="shared" si="39"/>
        <v>2.8311551999999987</v>
      </c>
      <c r="C222" s="56">
        <f t="shared" si="30"/>
        <v>9.5220002977239808</v>
      </c>
      <c r="D222" s="56">
        <f t="shared" si="31"/>
        <v>3.0547520898011404</v>
      </c>
      <c r="E222" s="56">
        <f t="shared" si="32"/>
        <v>-9.5220002977239808</v>
      </c>
      <c r="F222" s="56">
        <f t="shared" si="33"/>
        <v>26.651548946885075</v>
      </c>
      <c r="G222" s="56">
        <f t="shared" si="34"/>
        <v>11.314123226931832</v>
      </c>
      <c r="H222" s="56">
        <f t="shared" si="35"/>
        <v>0.27103402882631322</v>
      </c>
      <c r="I222" s="56">
        <f t="shared" si="36"/>
        <v>25.108392017394181</v>
      </c>
      <c r="J222" s="56">
        <f t="shared" si="37"/>
        <v>11.568499293246765</v>
      </c>
      <c r="K222" s="56">
        <f t="shared" si="38"/>
        <v>0.31606005840183149</v>
      </c>
      <c r="L222" s="56"/>
    </row>
    <row r="223" spans="1:12" x14ac:dyDescent="0.25">
      <c r="A223" s="56">
        <v>172</v>
      </c>
      <c r="B223" s="56">
        <f t="shared" si="39"/>
        <v>2.8442623999999985</v>
      </c>
      <c r="C223" s="56">
        <f t="shared" si="30"/>
        <v>9.5612204759894066</v>
      </c>
      <c r="D223" s="56">
        <f t="shared" si="31"/>
        <v>2.9296865036247324</v>
      </c>
      <c r="E223" s="56">
        <f t="shared" si="32"/>
        <v>-9.5612204759894066</v>
      </c>
      <c r="F223" s="56">
        <f t="shared" si="33"/>
        <v>26.799868618782231</v>
      </c>
      <c r="G223" s="56">
        <f t="shared" si="34"/>
        <v>11.317656131066105</v>
      </c>
      <c r="H223" s="56">
        <f t="shared" si="35"/>
        <v>0.26805169370616344</v>
      </c>
      <c r="I223" s="56">
        <f t="shared" si="36"/>
        <v>25.260049635803163</v>
      </c>
      <c r="J223" s="56">
        <f t="shared" si="37"/>
        <v>11.572604275066537</v>
      </c>
      <c r="K223" s="56">
        <f t="shared" si="38"/>
        <v>0.31032794389717466</v>
      </c>
      <c r="L223" s="56"/>
    </row>
    <row r="224" spans="1:12" x14ac:dyDescent="0.25">
      <c r="A224" s="56">
        <v>173</v>
      </c>
      <c r="B224" s="56">
        <f t="shared" si="39"/>
        <v>2.8573695999999984</v>
      </c>
      <c r="C224" s="56">
        <f t="shared" si="30"/>
        <v>9.5987980726009816</v>
      </c>
      <c r="D224" s="56">
        <f t="shared" si="31"/>
        <v>2.8041176083452153</v>
      </c>
      <c r="E224" s="56">
        <f t="shared" si="32"/>
        <v>-9.5987980726009816</v>
      </c>
      <c r="F224" s="56">
        <f t="shared" si="33"/>
        <v>26.948234342233828</v>
      </c>
      <c r="G224" s="56">
        <f t="shared" si="34"/>
        <v>11.321150231718267</v>
      </c>
      <c r="H224" s="56">
        <f t="shared" si="35"/>
        <v>0.26511295360014187</v>
      </c>
      <c r="I224" s="56">
        <f t="shared" si="36"/>
        <v>25.411760569635263</v>
      </c>
      <c r="J224" s="56">
        <f t="shared" si="37"/>
        <v>11.576634808295907</v>
      </c>
      <c r="K224" s="56">
        <f t="shared" si="38"/>
        <v>0.30469978791502339</v>
      </c>
      <c r="L224" s="56"/>
    </row>
    <row r="225" spans="1:12" x14ac:dyDescent="0.25">
      <c r="A225" s="56">
        <v>174</v>
      </c>
      <c r="B225" s="56">
        <f t="shared" si="39"/>
        <v>2.8704767999999983</v>
      </c>
      <c r="C225" s="56">
        <f t="shared" si="30"/>
        <v>9.6347266318691887</v>
      </c>
      <c r="D225" s="56">
        <f t="shared" si="31"/>
        <v>2.6780669762256917</v>
      </c>
      <c r="E225" s="56">
        <f t="shared" si="32"/>
        <v>-9.6347266318691887</v>
      </c>
      <c r="F225" s="56">
        <f t="shared" si="33"/>
        <v>27.096645612356792</v>
      </c>
      <c r="G225" s="56">
        <f t="shared" si="34"/>
        <v>11.324606095076351</v>
      </c>
      <c r="H225" s="56">
        <f t="shared" si="35"/>
        <v>0.26221701483444204</v>
      </c>
      <c r="I225" s="56">
        <f t="shared" si="36"/>
        <v>25.563523851953629</v>
      </c>
      <c r="J225" s="56">
        <f t="shared" si="37"/>
        <v>11.580592243146119</v>
      </c>
      <c r="K225" s="56">
        <f t="shared" si="38"/>
        <v>0.29917370504740265</v>
      </c>
      <c r="L225" s="56"/>
    </row>
    <row r="226" spans="1:12" x14ac:dyDescent="0.25">
      <c r="A226" s="56">
        <v>175</v>
      </c>
      <c r="B226" s="56">
        <f t="shared" si="39"/>
        <v>2.8835839999999981</v>
      </c>
      <c r="C226" s="56">
        <f t="shared" si="30"/>
        <v>9.6689999814029122</v>
      </c>
      <c r="D226" s="56">
        <f t="shared" si="31"/>
        <v>2.5515562622898367</v>
      </c>
      <c r="E226" s="56">
        <f t="shared" si="32"/>
        <v>-9.6689999814029122</v>
      </c>
      <c r="F226" s="56">
        <f t="shared" si="33"/>
        <v>27.245101931621534</v>
      </c>
      <c r="G226" s="56">
        <f t="shared" si="34"/>
        <v>11.328024277039265</v>
      </c>
      <c r="H226" s="56">
        <f t="shared" si="35"/>
        <v>0.25936310101149351</v>
      </c>
      <c r="I226" s="56">
        <f t="shared" si="36"/>
        <v>25.715338533357965</v>
      </c>
      <c r="J226" s="56">
        <f t="shared" si="37"/>
        <v>11.584477905340778</v>
      </c>
      <c r="K226" s="56">
        <f t="shared" si="38"/>
        <v>0.29374784408039034</v>
      </c>
      <c r="L226" s="56"/>
    </row>
    <row r="227" spans="1:12" x14ac:dyDescent="0.25">
      <c r="A227" s="56">
        <v>176</v>
      </c>
      <c r="B227" s="56">
        <f t="shared" si="39"/>
        <v>2.896691199999998</v>
      </c>
      <c r="C227" s="56">
        <f t="shared" si="30"/>
        <v>9.701612233169838</v>
      </c>
      <c r="D227" s="56">
        <f t="shared" si="31"/>
        <v>2.424607200601649</v>
      </c>
      <c r="E227" s="56">
        <f t="shared" si="32"/>
        <v>-9.701612233169838</v>
      </c>
      <c r="F227" s="56">
        <f t="shared" si="33"/>
        <v>27.393602809718505</v>
      </c>
      <c r="G227" s="56">
        <f t="shared" si="34"/>
        <v>11.331405323440334</v>
      </c>
      <c r="H227" s="56">
        <f t="shared" si="35"/>
        <v>0.25655045257281206</v>
      </c>
      <c r="I227" s="56">
        <f t="shared" si="36"/>
        <v>25.867203681666439</v>
      </c>
      <c r="J227" s="56">
        <f t="shared" si="37"/>
        <v>11.588293096559955</v>
      </c>
      <c r="K227" s="56">
        <f t="shared" si="38"/>
        <v>0.28842038737396863</v>
      </c>
      <c r="L227" s="56"/>
    </row>
    <row r="228" spans="1:12" x14ac:dyDescent="0.25">
      <c r="A228" s="56">
        <v>177</v>
      </c>
      <c r="B228" s="56">
        <f t="shared" si="39"/>
        <v>2.9097983999999979</v>
      </c>
      <c r="C228" s="56">
        <f t="shared" si="30"/>
        <v>9.732557784507982</v>
      </c>
      <c r="D228" s="56">
        <f t="shared" si="31"/>
        <v>2.2972416005316196</v>
      </c>
      <c r="E228" s="56">
        <f t="shared" si="32"/>
        <v>-9.732557784507982</v>
      </c>
      <c r="F228" s="56">
        <f t="shared" si="33"/>
        <v>27.542147763427739</v>
      </c>
      <c r="G228" s="56">
        <f t="shared" si="34"/>
        <v>11.33474977026523</v>
      </c>
      <c r="H228" s="56">
        <f t="shared" si="35"/>
        <v>0.25377832637444758</v>
      </c>
      <c r="I228" s="56">
        <f t="shared" si="36"/>
        <v>26.019118381603402</v>
      </c>
      <c r="J228" s="56">
        <f t="shared" si="37"/>
        <v>11.592039094876251</v>
      </c>
      <c r="K228" s="56">
        <f t="shared" si="38"/>
        <v>0.28318955025312242</v>
      </c>
      <c r="L228" s="56"/>
    </row>
    <row r="229" spans="1:12" x14ac:dyDescent="0.25">
      <c r="A229" s="56">
        <v>178</v>
      </c>
      <c r="B229" s="56">
        <f t="shared" si="39"/>
        <v>2.9229055999999978</v>
      </c>
      <c r="C229" s="56">
        <f t="shared" si="30"/>
        <v>9.7618313190882215</v>
      </c>
      <c r="D229" s="56">
        <f t="shared" si="31"/>
        <v>2.1694813430099629</v>
      </c>
      <c r="E229" s="56">
        <f t="shared" si="32"/>
        <v>-9.7618313190882215</v>
      </c>
      <c r="F229" s="56">
        <f t="shared" si="33"/>
        <v>27.690736316491186</v>
      </c>
      <c r="G229" s="56">
        <f t="shared" si="34"/>
        <v>11.338058143864412</v>
      </c>
      <c r="H229" s="56">
        <f t="shared" si="35"/>
        <v>0.25104599527462096</v>
      </c>
      <c r="I229" s="56">
        <f t="shared" si="36"/>
        <v>26.17108173449278</v>
      </c>
      <c r="J229" s="56">
        <f t="shared" si="37"/>
        <v>11.595717155182943</v>
      </c>
      <c r="K229" s="56">
        <f t="shared" si="38"/>
        <v>0.27805358040998152</v>
      </c>
      <c r="L229" s="56"/>
    </row>
    <row r="230" spans="1:12" x14ac:dyDescent="0.25">
      <c r="A230" s="56">
        <v>179</v>
      </c>
      <c r="B230" s="56">
        <f t="shared" si="39"/>
        <v>2.9360127999999976</v>
      </c>
      <c r="C230" s="56">
        <f t="shared" si="30"/>
        <v>9.7894278078276091</v>
      </c>
      <c r="D230" s="56">
        <f t="shared" si="31"/>
        <v>2.0413483767675573</v>
      </c>
      <c r="E230" s="56">
        <f t="shared" si="32"/>
        <v>-9.7894278078276091</v>
      </c>
      <c r="F230" s="56">
        <f t="shared" si="33"/>
        <v>27.839367999487735</v>
      </c>
      <c r="G230" s="56">
        <f t="shared" si="34"/>
        <v>11.341330961160212</v>
      </c>
      <c r="H230" s="56">
        <f t="shared" si="35"/>
        <v>0.24835274773315588</v>
      </c>
      <c r="I230" s="56">
        <f t="shared" si="36"/>
        <v>26.323092857957057</v>
      </c>
      <c r="J230" s="56">
        <f t="shared" si="37"/>
        <v>11.599328509614367</v>
      </c>
      <c r="K230" s="56">
        <f t="shared" si="38"/>
        <v>0.27301075731680374</v>
      </c>
      <c r="L230" s="56"/>
    </row>
    <row r="231" spans="1:12" x14ac:dyDescent="0.25">
      <c r="A231" s="56">
        <v>180</v>
      </c>
      <c r="B231" s="56">
        <f t="shared" si="39"/>
        <v>2.9491199999999975</v>
      </c>
      <c r="C231" s="56">
        <f t="shared" si="30"/>
        <v>9.8153425097533535</v>
      </c>
      <c r="D231" s="56">
        <f t="shared" si="31"/>
        <v>1.9128647145652358</v>
      </c>
      <c r="E231" s="56">
        <f t="shared" si="32"/>
        <v>-9.8153425097533535</v>
      </c>
      <c r="F231" s="56">
        <f t="shared" si="33"/>
        <v>27.988042349711034</v>
      </c>
      <c r="G231" s="56">
        <f t="shared" si="34"/>
        <v>11.344568729848795</v>
      </c>
      <c r="H231" s="56">
        <f t="shared" si="35"/>
        <v>0.24569788742233226</v>
      </c>
      <c r="I231" s="56">
        <f t="shared" si="36"/>
        <v>26.475150885621638</v>
      </c>
      <c r="J231" s="56">
        <f t="shared" si="37"/>
        <v>11.602874367958677</v>
      </c>
      <c r="K231" s="56">
        <f t="shared" si="38"/>
        <v>0.26805939164960713</v>
      </c>
      <c r="L231" s="5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topLeftCell="A31" workbookViewId="0">
      <selection activeCell="G9" sqref="G9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29.4257812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59" t="s">
        <v>12</v>
      </c>
      <c r="E4" s="59"/>
      <c r="F4" s="59"/>
      <c r="G4" s="59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1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 s="63">
        <f>1/I8</f>
        <v>2.4999999999999999E-8</v>
      </c>
      <c r="J7" s="63">
        <f>1/J8</f>
        <v>6.3999999999999997E-6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2">
        <f>E8*F9</f>
        <v>160000000</v>
      </c>
      <c r="G8" s="8">
        <f>F8/G9</f>
        <v>80000000</v>
      </c>
      <c r="H8" s="8">
        <f>G8/2</f>
        <v>40000000</v>
      </c>
      <c r="I8" s="65">
        <f>H8/I9</f>
        <v>40000000</v>
      </c>
      <c r="J8" s="65">
        <f>$H$8/J9</f>
        <v>156250</v>
      </c>
    </row>
    <row r="9" spans="2:13" ht="15.75" thickBot="1" x14ac:dyDescent="0.3">
      <c r="D9" s="4">
        <v>4</v>
      </c>
      <c r="E9" s="4">
        <v>5</v>
      </c>
      <c r="F9" s="23">
        <v>128</v>
      </c>
      <c r="G9" s="4">
        <v>2</v>
      </c>
      <c r="H9" s="64">
        <v>2</v>
      </c>
      <c r="I9" s="64">
        <v>1</v>
      </c>
      <c r="J9" s="64">
        <v>256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40</v>
      </c>
    </row>
    <row r="13" spans="2:13" ht="15.75" thickBot="1" x14ac:dyDescent="0.3">
      <c r="D13" s="7">
        <f>(D9*E9*G9)</f>
        <v>40</v>
      </c>
      <c r="E13" s="9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0"/>
    </row>
    <row r="15" spans="2:13" ht="15.75" thickBot="1" x14ac:dyDescent="0.3">
      <c r="C15" s="19" t="s">
        <v>19</v>
      </c>
      <c r="D15" s="18">
        <v>4.1780793463627496E-3</v>
      </c>
      <c r="E15" s="20" t="s">
        <v>188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6" t="str">
        <f t="shared" ref="G15" si="1">CONCATENATE(IF(D15&lt;0.000001,"n",IF(D15&lt;0.001,"u",IF(D15&lt;1,"m",IF(D15&gt;1000000,"M",IF(D15&gt;1000,"K",""))))),E15)</f>
        <v>m˚/sec</v>
      </c>
      <c r="I15" s="19" t="s">
        <v>19</v>
      </c>
      <c r="J15" s="18">
        <v>4.1780793463627496E-3</v>
      </c>
      <c r="K15" s="20" t="s">
        <v>188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6" t="str">
        <f t="shared" ref="M15" si="3">CONCATENATE(IF(J15&lt;0.000001,"n",IF(J15&lt;0.001,"u",IF(J15&lt;1,"m",IF(J15&gt;1000000,"M",IF(J15&gt;1000,"K",""))))),K15)</f>
        <v>m˚/sec</v>
      </c>
    </row>
    <row r="16" spans="2:13" x14ac:dyDescent="0.25">
      <c r="C16" s="16" t="s">
        <v>14</v>
      </c>
      <c r="D16" s="17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6" t="s">
        <v>14</v>
      </c>
      <c r="J16" s="17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 x14ac:dyDescent="0.25">
      <c r="C17" s="11" t="s">
        <v>15</v>
      </c>
      <c r="D17" s="12">
        <v>1</v>
      </c>
      <c r="E17" s="20" t="s">
        <v>30</v>
      </c>
      <c r="F17" s="3">
        <f t="shared" si="4"/>
        <v>1</v>
      </c>
      <c r="G17" t="str">
        <f t="shared" si="5"/>
        <v>˚</v>
      </c>
      <c r="I17" s="11" t="s">
        <v>15</v>
      </c>
      <c r="J17" s="12">
        <v>1</v>
      </c>
      <c r="K17" s="20" t="s">
        <v>30</v>
      </c>
      <c r="L17" s="3">
        <f t="shared" si="6"/>
        <v>1</v>
      </c>
      <c r="M17" t="str">
        <f t="shared" si="7"/>
        <v>˚</v>
      </c>
    </row>
    <row r="18" spans="3:13" x14ac:dyDescent="0.25">
      <c r="C18" s="11" t="s">
        <v>16</v>
      </c>
      <c r="D18" s="13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1" t="s">
        <v>16</v>
      </c>
      <c r="J18" s="13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 x14ac:dyDescent="0.25">
      <c r="C19" s="11" t="s">
        <v>17</v>
      </c>
      <c r="D19" s="12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1" t="s">
        <v>17</v>
      </c>
      <c r="J19" s="12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 x14ac:dyDescent="0.3">
      <c r="C20" s="14" t="s">
        <v>18</v>
      </c>
      <c r="D20" s="15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4" t="s">
        <v>18</v>
      </c>
      <c r="J20" s="15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 x14ac:dyDescent="0.25">
      <c r="C21" s="24" t="s">
        <v>24</v>
      </c>
      <c r="D21">
        <f>D20/$I$7</f>
        <v>2991805.3162111309</v>
      </c>
      <c r="E21" t="s">
        <v>25</v>
      </c>
      <c r="F21" s="3">
        <f t="shared" si="4"/>
        <v>2.9918053162111309</v>
      </c>
      <c r="G21" t="str">
        <f t="shared" si="5"/>
        <v>Mtact</v>
      </c>
      <c r="I21" s="24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 x14ac:dyDescent="0.25">
      <c r="C22" s="24" t="s">
        <v>99</v>
      </c>
      <c r="D22">
        <f>D21/65536</f>
        <v>45.651326236131759</v>
      </c>
      <c r="E22" t="s">
        <v>25</v>
      </c>
      <c r="F22" s="3">
        <f>IF(D22&lt;0.000001,D22*1000000000,IF(D22&lt;0.001,D22*1000000,IF(D22&lt;1,D22*1000,IF(D22&gt;1000000,D22/1000000,IF(D22&gt;1000,D22/1000,D22)))))</f>
        <v>45.651326236131759</v>
      </c>
      <c r="G22" t="str">
        <f>CONCATENATE(IF(D22&lt;0.000001,"n",IF(D22&lt;0.001,"u",IF(D22&lt;1,"m",IF(D22&gt;1000000,"M",IF(D22&gt;1000,"K",""))))),E22)</f>
        <v>tact</v>
      </c>
      <c r="I22" s="24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 x14ac:dyDescent="0.25">
      <c r="C23" s="24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4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 x14ac:dyDescent="0.25">
      <c r="C24" s="24" t="s">
        <v>29</v>
      </c>
      <c r="D24">
        <f>$I$7</f>
        <v>2.4999999999999999E-8</v>
      </c>
      <c r="E24" t="s">
        <v>13</v>
      </c>
      <c r="F24" s="3">
        <f t="shared" si="4"/>
        <v>25</v>
      </c>
      <c r="G24" t="str">
        <f t="shared" si="5"/>
        <v>ns</v>
      </c>
      <c r="I24" s="24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 x14ac:dyDescent="0.3">
      <c r="C25" s="24" t="s">
        <v>31</v>
      </c>
      <c r="D25">
        <f>65536/D21</f>
        <v>2.1905168643458331E-2</v>
      </c>
      <c r="F25" s="3">
        <f t="shared" si="4"/>
        <v>21.905168643458332</v>
      </c>
      <c r="G25" t="str">
        <f t="shared" si="5"/>
        <v>m</v>
      </c>
      <c r="I25" s="24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 x14ac:dyDescent="0.3">
      <c r="C26" s="25" t="s">
        <v>28</v>
      </c>
      <c r="D26" s="18">
        <v>5</v>
      </c>
      <c r="E26" s="20" t="s">
        <v>188</v>
      </c>
      <c r="F26" s="3">
        <f t="shared" si="4"/>
        <v>5</v>
      </c>
      <c r="G26" s="56" t="str">
        <f t="shared" si="5"/>
        <v>˚/sec</v>
      </c>
      <c r="I26" s="25" t="s">
        <v>28</v>
      </c>
      <c r="J26" s="18">
        <v>5</v>
      </c>
      <c r="K26" s="20" t="s">
        <v>188</v>
      </c>
      <c r="L26" s="3">
        <f t="shared" si="6"/>
        <v>5</v>
      </c>
      <c r="M26" s="56" t="str">
        <f t="shared" si="7"/>
        <v>˚/sec</v>
      </c>
    </row>
    <row r="27" spans="3:13" x14ac:dyDescent="0.25">
      <c r="C27" s="16" t="s">
        <v>14</v>
      </c>
      <c r="D27" s="17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6" t="s">
        <v>14</v>
      </c>
      <c r="J27" s="17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 x14ac:dyDescent="0.25">
      <c r="C28" s="11" t="s">
        <v>15</v>
      </c>
      <c r="D28" s="12">
        <v>1</v>
      </c>
      <c r="E28" s="20" t="s">
        <v>30</v>
      </c>
      <c r="F28" s="3">
        <f t="shared" si="8"/>
        <v>1</v>
      </c>
      <c r="G28" t="str">
        <f t="shared" si="9"/>
        <v>˚</v>
      </c>
      <c r="I28" s="11" t="s">
        <v>15</v>
      </c>
      <c r="J28" s="12">
        <v>1</v>
      </c>
      <c r="K28" s="20" t="s">
        <v>30</v>
      </c>
      <c r="L28" s="3">
        <f t="shared" si="10"/>
        <v>1</v>
      </c>
      <c r="M28" t="str">
        <f t="shared" si="11"/>
        <v>˚</v>
      </c>
    </row>
    <row r="29" spans="3:13" x14ac:dyDescent="0.25">
      <c r="C29" s="11" t="s">
        <v>16</v>
      </c>
      <c r="D29" s="13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1" t="s">
        <v>16</v>
      </c>
      <c r="J29" s="13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 x14ac:dyDescent="0.25">
      <c r="C30" s="11" t="s">
        <v>17</v>
      </c>
      <c r="D30" s="12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1" t="s">
        <v>17</v>
      </c>
      <c r="J30" s="12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 x14ac:dyDescent="0.3">
      <c r="C31" s="14" t="s">
        <v>18</v>
      </c>
      <c r="D31" s="15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4" t="s">
        <v>18</v>
      </c>
      <c r="J31" s="15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 x14ac:dyDescent="0.25">
      <c r="C32" s="24" t="s">
        <v>24</v>
      </c>
      <c r="D32">
        <f>D31/$I$7</f>
        <v>2500</v>
      </c>
      <c r="E32" t="s">
        <v>25</v>
      </c>
      <c r="F32" s="3">
        <f t="shared" si="8"/>
        <v>2.5</v>
      </c>
      <c r="G32" t="str">
        <f t="shared" si="9"/>
        <v>Ktact</v>
      </c>
      <c r="I32" s="24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 x14ac:dyDescent="0.25">
      <c r="C33" s="24" t="s">
        <v>99</v>
      </c>
      <c r="D33">
        <f>D32/65536</f>
        <v>3.814697265625E-2</v>
      </c>
      <c r="E33" t="s">
        <v>25</v>
      </c>
      <c r="F33" s="3">
        <f t="shared" si="8"/>
        <v>38.14697265625</v>
      </c>
      <c r="G33" t="str">
        <f t="shared" si="9"/>
        <v>mtact</v>
      </c>
      <c r="I33" s="24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 x14ac:dyDescent="0.25">
      <c r="C34" s="24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4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 x14ac:dyDescent="0.25">
      <c r="C35" s="24" t="s">
        <v>31</v>
      </c>
      <c r="D35">
        <f>65536/D32</f>
        <v>26.214400000000001</v>
      </c>
      <c r="F35" s="3">
        <f t="shared" si="8"/>
        <v>26.214400000000001</v>
      </c>
      <c r="G35" t="str">
        <f t="shared" si="9"/>
        <v/>
      </c>
      <c r="I35" s="24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 x14ac:dyDescent="0.3">
      <c r="L36" s="3"/>
    </row>
    <row r="37" spans="3:13" ht="15.75" thickBot="1" x14ac:dyDescent="0.3">
      <c r="C37" s="25" t="s">
        <v>28</v>
      </c>
      <c r="D37" s="18">
        <v>15</v>
      </c>
      <c r="E37" s="20" t="s">
        <v>188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6" t="str">
        <f t="shared" ref="G37" si="13">CONCATENATE(IF(D37&lt;0.000001,"n",IF(D37&lt;0.001,"u",IF(D37&lt;1,"m",IF(D37&gt;1000000,"M",IF(D37&gt;1000,"K",""))))),E37)</f>
        <v>˚/sec</v>
      </c>
      <c r="I37" s="25" t="s">
        <v>28</v>
      </c>
      <c r="J37" s="18">
        <v>15</v>
      </c>
      <c r="K37" s="20" t="s">
        <v>188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6" t="str">
        <f t="shared" ref="M37" si="15">CONCATENATE(IF(J37&lt;0.000001,"n",IF(J37&lt;0.001,"u",IF(J37&lt;1,"m",IF(J37&gt;1000000,"M",IF(J37&gt;1000,"K",""))))),K37)</f>
        <v>˚/sec</v>
      </c>
    </row>
    <row r="38" spans="3:13" x14ac:dyDescent="0.25">
      <c r="C38" s="16" t="s">
        <v>14</v>
      </c>
      <c r="D38" s="17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6" t="s">
        <v>14</v>
      </c>
      <c r="J38" s="17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 x14ac:dyDescent="0.25">
      <c r="C39" s="11" t="s">
        <v>15</v>
      </c>
      <c r="D39" s="12">
        <v>1</v>
      </c>
      <c r="E39" s="20" t="s">
        <v>30</v>
      </c>
      <c r="F39" s="3">
        <f t="shared" si="16"/>
        <v>1</v>
      </c>
      <c r="G39" t="str">
        <f t="shared" si="17"/>
        <v>˚</v>
      </c>
      <c r="I39" s="11" t="s">
        <v>15</v>
      </c>
      <c r="J39" s="12">
        <v>1</v>
      </c>
      <c r="K39" s="20" t="s">
        <v>30</v>
      </c>
      <c r="L39" s="3">
        <f t="shared" si="18"/>
        <v>1</v>
      </c>
      <c r="M39" t="str">
        <f t="shared" si="19"/>
        <v>˚</v>
      </c>
    </row>
    <row r="40" spans="3:13" x14ac:dyDescent="0.25">
      <c r="C40" s="11" t="s">
        <v>16</v>
      </c>
      <c r="D40" s="13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1" t="s">
        <v>16</v>
      </c>
      <c r="J40" s="13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 x14ac:dyDescent="0.25">
      <c r="C41" s="11" t="s">
        <v>17</v>
      </c>
      <c r="D41" s="12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1" t="s">
        <v>17</v>
      </c>
      <c r="J41" s="12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 x14ac:dyDescent="0.3">
      <c r="C42" s="14" t="s">
        <v>18</v>
      </c>
      <c r="D42" s="15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4" t="s">
        <v>18</v>
      </c>
      <c r="J42" s="15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 x14ac:dyDescent="0.25">
      <c r="C43" s="24" t="s">
        <v>24</v>
      </c>
      <c r="D43">
        <f>D42/$I$7</f>
        <v>833.33333333333337</v>
      </c>
      <c r="E43" t="s">
        <v>25</v>
      </c>
      <c r="F43" s="3">
        <f t="shared" si="16"/>
        <v>833.33333333333337</v>
      </c>
      <c r="G43" t="str">
        <f t="shared" si="17"/>
        <v>tact</v>
      </c>
      <c r="I43" s="24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 x14ac:dyDescent="0.25">
      <c r="C44" s="24" t="s">
        <v>99</v>
      </c>
      <c r="D44">
        <f>D43/65536</f>
        <v>1.2715657552083334E-2</v>
      </c>
      <c r="E44" t="s">
        <v>25</v>
      </c>
      <c r="F44" s="3">
        <f t="shared" si="16"/>
        <v>12.715657552083334</v>
      </c>
      <c r="G44" t="str">
        <f t="shared" si="17"/>
        <v>mtact</v>
      </c>
      <c r="I44" s="24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 x14ac:dyDescent="0.25">
      <c r="C45" s="24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4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 x14ac:dyDescent="0.25">
      <c r="C46" s="24" t="s">
        <v>31</v>
      </c>
      <c r="D46">
        <f>65536/D43</f>
        <v>78.643199999999993</v>
      </c>
      <c r="F46" s="3">
        <f t="shared" si="16"/>
        <v>78.643199999999993</v>
      </c>
      <c r="G46" t="str">
        <f t="shared" si="17"/>
        <v/>
      </c>
      <c r="I46" s="24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 x14ac:dyDescent="0.3"/>
    <row r="48" spans="3:13" ht="15.75" thickBot="1" x14ac:dyDescent="0.3">
      <c r="C48" s="25" t="s">
        <v>28</v>
      </c>
      <c r="D48" s="18">
        <v>20</v>
      </c>
      <c r="E48" s="20" t="s">
        <v>188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6" t="str">
        <f t="shared" ref="G48:G57" si="21">CONCATENATE(IF(D48&lt;0.000001,"n",IF(D48&lt;0.001,"u",IF(D48&lt;1,"m",IF(D48&gt;1000000,"M",IF(D48&gt;1000,"K",""))))),E48)</f>
        <v>˚/sec</v>
      </c>
      <c r="H48" s="56"/>
      <c r="I48" s="25" t="s">
        <v>28</v>
      </c>
      <c r="J48" s="18">
        <v>20</v>
      </c>
      <c r="K48" s="20" t="s">
        <v>188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6" t="str">
        <f t="shared" ref="M48:M57" si="23">CONCATENATE(IF(J48&lt;0.000001,"n",IF(J48&lt;0.001,"u",IF(J48&lt;1,"m",IF(J48&gt;1000000,"M",IF(J48&gt;1000,"K",""))))),K48)</f>
        <v>˚/sec</v>
      </c>
    </row>
    <row r="49" spans="3:13" x14ac:dyDescent="0.25">
      <c r="C49" s="16" t="s">
        <v>14</v>
      </c>
      <c r="D49" s="17">
        <f>200*16</f>
        <v>3200</v>
      </c>
      <c r="E49" s="56" t="s">
        <v>21</v>
      </c>
      <c r="F49" s="3">
        <f t="shared" si="20"/>
        <v>3.2</v>
      </c>
      <c r="G49" s="56" t="str">
        <f t="shared" si="21"/>
        <v>Kstep</v>
      </c>
      <c r="H49" s="56"/>
      <c r="I49" s="16" t="s">
        <v>14</v>
      </c>
      <c r="J49" s="17">
        <f>200*16</f>
        <v>3200</v>
      </c>
      <c r="K49" s="56" t="s">
        <v>21</v>
      </c>
      <c r="L49" s="3">
        <f t="shared" si="22"/>
        <v>3.2</v>
      </c>
      <c r="M49" s="56" t="str">
        <f t="shared" si="23"/>
        <v>Kstep</v>
      </c>
    </row>
    <row r="50" spans="3:13" x14ac:dyDescent="0.25">
      <c r="C50" s="11" t="s">
        <v>15</v>
      </c>
      <c r="D50" s="12">
        <v>1</v>
      </c>
      <c r="E50" s="20" t="s">
        <v>30</v>
      </c>
      <c r="F50" s="3">
        <f t="shared" si="20"/>
        <v>1</v>
      </c>
      <c r="G50" s="56" t="str">
        <f t="shared" si="21"/>
        <v>˚</v>
      </c>
      <c r="H50" s="56"/>
      <c r="I50" s="11" t="s">
        <v>15</v>
      </c>
      <c r="J50" s="12">
        <v>1</v>
      </c>
      <c r="K50" s="20" t="s">
        <v>30</v>
      </c>
      <c r="L50" s="3">
        <f t="shared" si="22"/>
        <v>1</v>
      </c>
      <c r="M50" s="56" t="str">
        <f t="shared" si="23"/>
        <v>˚</v>
      </c>
    </row>
    <row r="51" spans="3:13" x14ac:dyDescent="0.25">
      <c r="C51" s="11" t="s">
        <v>16</v>
      </c>
      <c r="D51" s="13">
        <f>1/D48</f>
        <v>0.05</v>
      </c>
      <c r="E51" s="56" t="s">
        <v>13</v>
      </c>
      <c r="F51" s="3">
        <f t="shared" si="20"/>
        <v>50</v>
      </c>
      <c r="G51" s="56" t="str">
        <f t="shared" si="21"/>
        <v>ms</v>
      </c>
      <c r="H51" s="56"/>
      <c r="I51" s="11" t="s">
        <v>16</v>
      </c>
      <c r="J51" s="13">
        <f>1/J48</f>
        <v>0.05</v>
      </c>
      <c r="K51" s="56" t="s">
        <v>13</v>
      </c>
      <c r="L51" s="3">
        <f t="shared" si="22"/>
        <v>50</v>
      </c>
      <c r="M51" s="56" t="str">
        <f t="shared" si="23"/>
        <v>ms</v>
      </c>
    </row>
    <row r="52" spans="3:13" x14ac:dyDescent="0.25">
      <c r="C52" s="11" t="s">
        <v>17</v>
      </c>
      <c r="D52" s="12">
        <f>D49/D51</f>
        <v>64000</v>
      </c>
      <c r="E52" s="56" t="s">
        <v>23</v>
      </c>
      <c r="F52" s="3">
        <f t="shared" si="20"/>
        <v>64</v>
      </c>
      <c r="G52" s="56" t="str">
        <f t="shared" si="21"/>
        <v>KHz</v>
      </c>
      <c r="H52" s="56"/>
      <c r="I52" s="11" t="s">
        <v>17</v>
      </c>
      <c r="J52" s="12">
        <f>J49/J51</f>
        <v>64000</v>
      </c>
      <c r="K52" s="56" t="s">
        <v>23</v>
      </c>
      <c r="L52" s="3">
        <f t="shared" si="22"/>
        <v>64</v>
      </c>
      <c r="M52" s="56" t="str">
        <f t="shared" si="23"/>
        <v>KHz</v>
      </c>
    </row>
    <row r="53" spans="3:13" ht="15.75" thickBot="1" x14ac:dyDescent="0.3">
      <c r="C53" s="14" t="s">
        <v>18</v>
      </c>
      <c r="D53" s="15">
        <f>1/D52</f>
        <v>1.5625E-5</v>
      </c>
      <c r="E53" s="56" t="s">
        <v>13</v>
      </c>
      <c r="F53" s="3">
        <f t="shared" si="20"/>
        <v>15.625</v>
      </c>
      <c r="G53" s="56" t="str">
        <f t="shared" si="21"/>
        <v>us</v>
      </c>
      <c r="H53" s="56"/>
      <c r="I53" s="14" t="s">
        <v>18</v>
      </c>
      <c r="J53" s="15">
        <f>1/J52</f>
        <v>1.5625E-5</v>
      </c>
      <c r="K53" s="56" t="s">
        <v>13</v>
      </c>
      <c r="L53" s="3">
        <f t="shared" si="22"/>
        <v>15.625</v>
      </c>
      <c r="M53" s="56" t="str">
        <f t="shared" si="23"/>
        <v>us</v>
      </c>
    </row>
    <row r="54" spans="3:13" x14ac:dyDescent="0.25">
      <c r="C54" s="24" t="s">
        <v>24</v>
      </c>
      <c r="D54" s="56">
        <f>D53/$I$7</f>
        <v>625</v>
      </c>
      <c r="E54" s="56" t="s">
        <v>25</v>
      </c>
      <c r="F54" s="3">
        <f t="shared" si="20"/>
        <v>625</v>
      </c>
      <c r="G54" s="56" t="str">
        <f t="shared" si="21"/>
        <v>tact</v>
      </c>
      <c r="H54" s="56"/>
      <c r="I54" s="24" t="s">
        <v>24</v>
      </c>
      <c r="J54" s="56">
        <f>J53/$J$7</f>
        <v>2.44140625</v>
      </c>
      <c r="K54" s="56" t="s">
        <v>25</v>
      </c>
      <c r="L54" s="3">
        <f t="shared" si="22"/>
        <v>2.44140625</v>
      </c>
      <c r="M54" s="56" t="str">
        <f t="shared" si="23"/>
        <v>tact</v>
      </c>
    </row>
    <row r="55" spans="3:13" x14ac:dyDescent="0.25">
      <c r="C55" s="24" t="s">
        <v>99</v>
      </c>
      <c r="D55" s="56">
        <f>D54/65536</f>
        <v>9.5367431640625E-3</v>
      </c>
      <c r="E55" s="56" t="s">
        <v>25</v>
      </c>
      <c r="F55" s="3">
        <f t="shared" si="20"/>
        <v>9.5367431640625</v>
      </c>
      <c r="G55" s="56" t="str">
        <f t="shared" si="21"/>
        <v>mtact</v>
      </c>
      <c r="H55" s="56"/>
      <c r="I55" s="24" t="s">
        <v>99</v>
      </c>
      <c r="J55" s="56">
        <f>J54/65536</f>
        <v>3.7252902984619141E-5</v>
      </c>
      <c r="K55" s="56" t="s">
        <v>25</v>
      </c>
      <c r="L55" s="3">
        <f t="shared" si="22"/>
        <v>37.252902984619141</v>
      </c>
      <c r="M55" s="56" t="str">
        <f t="shared" si="23"/>
        <v>utact</v>
      </c>
    </row>
    <row r="56" spans="3:13" x14ac:dyDescent="0.25">
      <c r="C56" s="24" t="s">
        <v>26</v>
      </c>
      <c r="D56" s="56">
        <f>$H$8*D53</f>
        <v>625</v>
      </c>
      <c r="E56" s="56" t="s">
        <v>27</v>
      </c>
      <c r="F56" s="3">
        <f t="shared" si="20"/>
        <v>625</v>
      </c>
      <c r="G56" s="56" t="str">
        <f t="shared" si="21"/>
        <v>comands</v>
      </c>
      <c r="H56" s="56"/>
      <c r="I56" s="24" t="s">
        <v>26</v>
      </c>
      <c r="J56" s="56">
        <f>$H$8*J53</f>
        <v>625</v>
      </c>
      <c r="K56" s="56" t="s">
        <v>27</v>
      </c>
      <c r="L56" s="3">
        <f t="shared" si="22"/>
        <v>625</v>
      </c>
      <c r="M56" s="56" t="str">
        <f t="shared" si="23"/>
        <v>comands</v>
      </c>
    </row>
    <row r="57" spans="3:13" x14ac:dyDescent="0.25">
      <c r="C57" s="24" t="s">
        <v>31</v>
      </c>
      <c r="D57" s="56">
        <f>65536/D54</f>
        <v>104.85760000000001</v>
      </c>
      <c r="E57" s="56"/>
      <c r="F57" s="3">
        <f t="shared" si="20"/>
        <v>104.85760000000001</v>
      </c>
      <c r="G57" s="56" t="str">
        <f t="shared" si="21"/>
        <v/>
      </c>
      <c r="H57" s="56"/>
      <c r="I57" s="24" t="s">
        <v>31</v>
      </c>
      <c r="J57" s="56">
        <f>65536/J54</f>
        <v>26843.545600000001</v>
      </c>
      <c r="K57" s="56"/>
      <c r="L57" s="3">
        <f t="shared" si="22"/>
        <v>26.843545600000002</v>
      </c>
      <c r="M57" s="56" t="str">
        <f t="shared" si="23"/>
        <v>K</v>
      </c>
    </row>
    <row r="58" spans="3:13" ht="15.75" thickBot="1" x14ac:dyDescent="0.3"/>
    <row r="59" spans="3:13" ht="15.75" thickBot="1" x14ac:dyDescent="0.3">
      <c r="C59" s="25" t="s">
        <v>28</v>
      </c>
      <c r="D59" s="18">
        <v>25</v>
      </c>
      <c r="E59" s="20" t="s">
        <v>188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6" t="str">
        <f t="shared" ref="G59:G68" si="25">CONCATENATE(IF(D59&lt;0.000001,"n",IF(D59&lt;0.001,"u",IF(D59&lt;1,"m",IF(D59&gt;1000000,"M",IF(D59&gt;1000,"K",""))))),E59)</f>
        <v>˚/sec</v>
      </c>
      <c r="H59" s="56"/>
      <c r="I59" s="25" t="s">
        <v>28</v>
      </c>
      <c r="J59" s="18">
        <v>25</v>
      </c>
      <c r="K59" s="20" t="s">
        <v>188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6" t="str">
        <f t="shared" ref="M59:M68" si="27">CONCATENATE(IF(J59&lt;0.000001,"n",IF(J59&lt;0.001,"u",IF(J59&lt;1,"m",IF(J59&gt;1000000,"M",IF(J59&gt;1000,"K",""))))),K59)</f>
        <v>˚/sec</v>
      </c>
    </row>
    <row r="60" spans="3:13" x14ac:dyDescent="0.25">
      <c r="C60" s="16" t="s">
        <v>14</v>
      </c>
      <c r="D60" s="17">
        <f>200*16</f>
        <v>3200</v>
      </c>
      <c r="E60" s="56" t="s">
        <v>21</v>
      </c>
      <c r="F60" s="3">
        <f t="shared" si="24"/>
        <v>3.2</v>
      </c>
      <c r="G60" s="56" t="str">
        <f t="shared" si="25"/>
        <v>Kstep</v>
      </c>
      <c r="H60" s="56"/>
      <c r="I60" s="16" t="s">
        <v>14</v>
      </c>
      <c r="J60" s="17">
        <f>200*16</f>
        <v>3200</v>
      </c>
      <c r="K60" s="56" t="s">
        <v>21</v>
      </c>
      <c r="L60" s="3">
        <f t="shared" si="26"/>
        <v>3.2</v>
      </c>
      <c r="M60" s="56" t="str">
        <f t="shared" si="27"/>
        <v>Kstep</v>
      </c>
    </row>
    <row r="61" spans="3:13" x14ac:dyDescent="0.25">
      <c r="C61" s="11" t="s">
        <v>15</v>
      </c>
      <c r="D61" s="12">
        <v>1</v>
      </c>
      <c r="E61" s="20" t="s">
        <v>30</v>
      </c>
      <c r="F61" s="3">
        <f t="shared" si="24"/>
        <v>1</v>
      </c>
      <c r="G61" s="56" t="str">
        <f t="shared" si="25"/>
        <v>˚</v>
      </c>
      <c r="H61" s="56"/>
      <c r="I61" s="11" t="s">
        <v>15</v>
      </c>
      <c r="J61" s="12">
        <v>1</v>
      </c>
      <c r="K61" s="20" t="s">
        <v>30</v>
      </c>
      <c r="L61" s="3">
        <f t="shared" si="26"/>
        <v>1</v>
      </c>
      <c r="M61" s="56" t="str">
        <f t="shared" si="27"/>
        <v>˚</v>
      </c>
    </row>
    <row r="62" spans="3:13" x14ac:dyDescent="0.25">
      <c r="C62" s="11" t="s">
        <v>16</v>
      </c>
      <c r="D62" s="13">
        <f>1/D59</f>
        <v>0.04</v>
      </c>
      <c r="E62" s="56" t="s">
        <v>13</v>
      </c>
      <c r="F62" s="3">
        <f t="shared" si="24"/>
        <v>40</v>
      </c>
      <c r="G62" s="56" t="str">
        <f t="shared" si="25"/>
        <v>ms</v>
      </c>
      <c r="H62" s="56"/>
      <c r="I62" s="11" t="s">
        <v>16</v>
      </c>
      <c r="J62" s="13">
        <f>1/J59</f>
        <v>0.04</v>
      </c>
      <c r="K62" s="56" t="s">
        <v>13</v>
      </c>
      <c r="L62" s="3">
        <f t="shared" si="26"/>
        <v>40</v>
      </c>
      <c r="M62" s="56" t="str">
        <f t="shared" si="27"/>
        <v>ms</v>
      </c>
    </row>
    <row r="63" spans="3:13" x14ac:dyDescent="0.25">
      <c r="C63" s="11" t="s">
        <v>17</v>
      </c>
      <c r="D63" s="12">
        <f>D60/D62</f>
        <v>80000</v>
      </c>
      <c r="E63" s="56" t="s">
        <v>23</v>
      </c>
      <c r="F63" s="3">
        <f t="shared" si="24"/>
        <v>80</v>
      </c>
      <c r="G63" s="56" t="str">
        <f t="shared" si="25"/>
        <v>KHz</v>
      </c>
      <c r="H63" s="56"/>
      <c r="I63" s="11" t="s">
        <v>17</v>
      </c>
      <c r="J63" s="12">
        <f>J60/J62</f>
        <v>80000</v>
      </c>
      <c r="K63" s="56" t="s">
        <v>23</v>
      </c>
      <c r="L63" s="3">
        <f t="shared" si="26"/>
        <v>80</v>
      </c>
      <c r="M63" s="56" t="str">
        <f t="shared" si="27"/>
        <v>KHz</v>
      </c>
    </row>
    <row r="64" spans="3:13" ht="15.75" thickBot="1" x14ac:dyDescent="0.3">
      <c r="C64" s="14" t="s">
        <v>18</v>
      </c>
      <c r="D64" s="15">
        <f>1/D63</f>
        <v>1.2500000000000001E-5</v>
      </c>
      <c r="E64" s="56" t="s">
        <v>13</v>
      </c>
      <c r="F64" s="3">
        <f t="shared" si="24"/>
        <v>12.5</v>
      </c>
      <c r="G64" s="56" t="str">
        <f t="shared" si="25"/>
        <v>us</v>
      </c>
      <c r="H64" s="56"/>
      <c r="I64" s="14" t="s">
        <v>18</v>
      </c>
      <c r="J64" s="15">
        <f>1/J63</f>
        <v>1.2500000000000001E-5</v>
      </c>
      <c r="K64" s="56" t="s">
        <v>13</v>
      </c>
      <c r="L64" s="3">
        <f t="shared" si="26"/>
        <v>12.5</v>
      </c>
      <c r="M64" s="56" t="str">
        <f t="shared" si="27"/>
        <v>us</v>
      </c>
    </row>
    <row r="65" spans="3:13" x14ac:dyDescent="0.25">
      <c r="C65" s="24" t="s">
        <v>24</v>
      </c>
      <c r="D65" s="56">
        <f>D64/$I$7</f>
        <v>500.00000000000006</v>
      </c>
      <c r="E65" s="56" t="s">
        <v>25</v>
      </c>
      <c r="F65" s="3">
        <f t="shared" si="24"/>
        <v>500.00000000000006</v>
      </c>
      <c r="G65" s="56" t="str">
        <f t="shared" si="25"/>
        <v>tact</v>
      </c>
      <c r="H65" s="56"/>
      <c r="I65" s="24" t="s">
        <v>24</v>
      </c>
      <c r="J65" s="56">
        <f>J64/$J$7</f>
        <v>1.9531250000000002</v>
      </c>
      <c r="K65" s="56" t="s">
        <v>25</v>
      </c>
      <c r="L65" s="3">
        <f t="shared" si="26"/>
        <v>1.9531250000000002</v>
      </c>
      <c r="M65" s="56" t="str">
        <f t="shared" si="27"/>
        <v>tact</v>
      </c>
    </row>
    <row r="66" spans="3:13" x14ac:dyDescent="0.25">
      <c r="C66" s="24" t="s">
        <v>99</v>
      </c>
      <c r="D66" s="56">
        <f>D65/65536</f>
        <v>7.6293945312500009E-3</v>
      </c>
      <c r="E66" s="56" t="s">
        <v>25</v>
      </c>
      <c r="F66" s="3">
        <f t="shared" si="24"/>
        <v>7.6293945312500009</v>
      </c>
      <c r="G66" s="56" t="str">
        <f t="shared" si="25"/>
        <v>mtact</v>
      </c>
      <c r="H66" s="56"/>
      <c r="I66" s="24" t="s">
        <v>99</v>
      </c>
      <c r="J66" s="56">
        <f>J65/65536</f>
        <v>2.9802322387695316E-5</v>
      </c>
      <c r="K66" s="56" t="s">
        <v>25</v>
      </c>
      <c r="L66" s="3">
        <f t="shared" si="26"/>
        <v>29.802322387695316</v>
      </c>
      <c r="M66" s="56" t="str">
        <f t="shared" si="27"/>
        <v>utact</v>
      </c>
    </row>
    <row r="67" spans="3:13" x14ac:dyDescent="0.25">
      <c r="C67" s="24" t="s">
        <v>26</v>
      </c>
      <c r="D67" s="56">
        <f>$H$8*D64</f>
        <v>500</v>
      </c>
      <c r="E67" s="56" t="s">
        <v>27</v>
      </c>
      <c r="F67" s="3">
        <f t="shared" si="24"/>
        <v>500</v>
      </c>
      <c r="G67" s="56" t="str">
        <f t="shared" si="25"/>
        <v>comands</v>
      </c>
      <c r="H67" s="56"/>
      <c r="I67" s="24" t="s">
        <v>26</v>
      </c>
      <c r="J67" s="56">
        <f>$H$8*J64</f>
        <v>500</v>
      </c>
      <c r="K67" s="56" t="s">
        <v>27</v>
      </c>
      <c r="L67" s="3">
        <f t="shared" si="26"/>
        <v>500</v>
      </c>
      <c r="M67" s="56" t="str">
        <f t="shared" si="27"/>
        <v>comands</v>
      </c>
    </row>
    <row r="68" spans="3:13" x14ac:dyDescent="0.25">
      <c r="C68" s="24" t="s">
        <v>31</v>
      </c>
      <c r="D68" s="56">
        <f>65536/D65</f>
        <v>131.07199999999997</v>
      </c>
      <c r="E68" s="56"/>
      <c r="F68" s="3">
        <f t="shared" si="24"/>
        <v>131.07199999999997</v>
      </c>
      <c r="G68" s="56" t="str">
        <f t="shared" si="25"/>
        <v/>
      </c>
      <c r="H68" s="56"/>
      <c r="I68" s="24" t="s">
        <v>31</v>
      </c>
      <c r="J68" s="56">
        <f>65536/J65</f>
        <v>33554.431999999993</v>
      </c>
      <c r="K68" s="56"/>
      <c r="L68" s="3">
        <f t="shared" si="26"/>
        <v>33.554431999999991</v>
      </c>
      <c r="M68" s="56" t="str">
        <f t="shared" si="27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6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5" t="s">
        <v>180</v>
      </c>
      <c r="K1" s="36"/>
      <c r="L1" s="36">
        <f ca="1">NOW()-TIME(4,0,0)</f>
        <v>41173.447347337962</v>
      </c>
      <c r="M1" s="37">
        <v>36526.5</v>
      </c>
    </row>
    <row r="2" spans="3:13" x14ac:dyDescent="0.25">
      <c r="D2" s="28"/>
      <c r="J2" s="38" t="s">
        <v>45</v>
      </c>
      <c r="K2" s="31" t="s">
        <v>54</v>
      </c>
      <c r="L2" s="32">
        <f ca="1">L1</f>
        <v>41173.447347337962</v>
      </c>
      <c r="M2" s="39">
        <f>M1</f>
        <v>36526.5</v>
      </c>
    </row>
    <row r="3" spans="3:13" x14ac:dyDescent="0.25">
      <c r="J3" s="38" t="s">
        <v>46</v>
      </c>
      <c r="K3" s="31">
        <f>-4713</f>
        <v>-4713</v>
      </c>
      <c r="L3" s="31">
        <f ca="1">YEAR(L2)</f>
        <v>2012</v>
      </c>
      <c r="M3" s="12">
        <f>YEAR(M2)</f>
        <v>2000</v>
      </c>
    </row>
    <row r="4" spans="3:13" x14ac:dyDescent="0.25">
      <c r="J4" s="38" t="s">
        <v>47</v>
      </c>
      <c r="K4" s="31">
        <v>11</v>
      </c>
      <c r="L4" s="31">
        <f ca="1">MONTH(L2)</f>
        <v>9</v>
      </c>
      <c r="M4" s="12">
        <f>MONTH(M2)</f>
        <v>1</v>
      </c>
    </row>
    <row r="5" spans="3:13" x14ac:dyDescent="0.25">
      <c r="J5" s="38" t="s">
        <v>48</v>
      </c>
      <c r="K5" s="31">
        <v>24</v>
      </c>
      <c r="L5" s="31">
        <f ca="1">DAY(L2)</f>
        <v>21</v>
      </c>
      <c r="M5" s="12">
        <f>DAY(M2)</f>
        <v>1</v>
      </c>
    </row>
    <row r="6" spans="3:13" x14ac:dyDescent="0.25">
      <c r="J6" s="38" t="s">
        <v>49</v>
      </c>
      <c r="K6" s="31">
        <v>12</v>
      </c>
      <c r="L6" s="31">
        <f ca="1">HOUR(L2)</f>
        <v>10</v>
      </c>
      <c r="M6" s="12">
        <f>HOUR(M2)</f>
        <v>12</v>
      </c>
    </row>
    <row r="7" spans="3:13" x14ac:dyDescent="0.25">
      <c r="J7" s="38" t="s">
        <v>50</v>
      </c>
      <c r="K7" s="31">
        <v>0</v>
      </c>
      <c r="L7" s="31">
        <f ca="1">MINUTE(L2)</f>
        <v>44</v>
      </c>
      <c r="M7" s="12">
        <f>MINUTE(M2)</f>
        <v>0</v>
      </c>
    </row>
    <row r="8" spans="3:13" x14ac:dyDescent="0.25">
      <c r="J8" s="38" t="s">
        <v>51</v>
      </c>
      <c r="K8" s="31">
        <v>0</v>
      </c>
      <c r="L8" s="31">
        <f ca="1">SECOND(L2)</f>
        <v>11</v>
      </c>
      <c r="M8" s="12">
        <f>SECOND(M2)</f>
        <v>0</v>
      </c>
    </row>
    <row r="9" spans="3:13" x14ac:dyDescent="0.25">
      <c r="J9" s="38" t="s">
        <v>52</v>
      </c>
      <c r="K9" s="31">
        <f>INT(K5+INT((153*K14+2)/5)+365*K13+INT(K13/4)-INT(K13/100)+INT(K13/400)-32045)</f>
        <v>0</v>
      </c>
      <c r="L9" s="31">
        <f ca="1">INT(L5+INT((153*L14+2)/5)+365*L13+INT(L13/4)-INT(L13/100)+INT(L13/400)-32045)</f>
        <v>2456191</v>
      </c>
      <c r="M9" s="31">
        <f>INT(M5+INT((153*M14+2)/5)+365*M13+INT(M13/4)-INT(M13/100)+INT(M13/400)-32045)</f>
        <v>2451545</v>
      </c>
    </row>
    <row r="10" spans="3:13" ht="17.25" x14ac:dyDescent="0.25">
      <c r="C10" t="s">
        <v>42</v>
      </c>
      <c r="D10" s="3">
        <v>0.3</v>
      </c>
      <c r="E10" s="20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38" t="s">
        <v>53</v>
      </c>
      <c r="K10" s="33">
        <f>K9+(K6-12)/24+(K7/1440)+(K8/86400)</f>
        <v>0</v>
      </c>
      <c r="L10" s="33">
        <f ca="1">L9+(L6-12)/24+(L7/1440)+(L8/86400)</f>
        <v>2456190.9473495367</v>
      </c>
      <c r="M10" s="33">
        <f>M9+(M6-12)/24+(M7/1440)+(M8/86400)</f>
        <v>2451545</v>
      </c>
    </row>
    <row r="11" spans="3:13" ht="18.75" thickBot="1" x14ac:dyDescent="0.4">
      <c r="C11" t="s">
        <v>43</v>
      </c>
      <c r="D11" s="27">
        <f>Частоты!I7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29"/>
      <c r="J11" s="40" t="s">
        <v>178</v>
      </c>
      <c r="K11" s="54">
        <f>K10-2451545</f>
        <v>-2451545</v>
      </c>
      <c r="L11" s="54">
        <f ca="1">L10-2451545</f>
        <v>4645.9473495366983</v>
      </c>
      <c r="M11" s="54">
        <f>M10-2451545</f>
        <v>0</v>
      </c>
    </row>
    <row r="12" spans="3:13" x14ac:dyDescent="0.25">
      <c r="J12" s="24" t="s">
        <v>124</v>
      </c>
      <c r="K12" s="34">
        <f>(14-K4)/12</f>
        <v>0.25</v>
      </c>
      <c r="L12" s="34">
        <f ca="1">(14-L4)/12</f>
        <v>0.41666666666666669</v>
      </c>
      <c r="M12" s="34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4" t="s">
        <v>142</v>
      </c>
      <c r="K13">
        <f>K3+4800-K12</f>
        <v>86.75</v>
      </c>
      <c r="L13">
        <f ca="1">L3+4800-L12</f>
        <v>6811.583333333333</v>
      </c>
      <c r="M13">
        <f>M3+4800-M12</f>
        <v>6798.916666666667</v>
      </c>
    </row>
    <row r="14" spans="3:13" x14ac:dyDescent="0.25">
      <c r="J14" s="24" t="s">
        <v>177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4" t="s">
        <v>179</v>
      </c>
      <c r="K15" s="55">
        <f>K10-2400000.5</f>
        <v>-2400000.5</v>
      </c>
      <c r="L15" s="55">
        <f ca="1">L10-2400000.5</f>
        <v>56190.447349536698</v>
      </c>
    </row>
    <row r="16" spans="3:13" x14ac:dyDescent="0.25">
      <c r="L16">
        <v>55.381514000000003</v>
      </c>
    </row>
    <row r="17" spans="8:16" s="56" customFormat="1" ht="15.75" x14ac:dyDescent="0.3">
      <c r="H17" s="30"/>
      <c r="J17" s="56" t="s">
        <v>124</v>
      </c>
      <c r="L17" s="56">
        <v>37.809632999999998</v>
      </c>
    </row>
    <row r="18" spans="8:16" x14ac:dyDescent="0.25">
      <c r="J18" t="s">
        <v>181</v>
      </c>
      <c r="K18" s="56">
        <f>(INT(K11)/36525)</f>
        <v>-67.119644079397673</v>
      </c>
      <c r="L18">
        <f ca="1">(INT(L11)/36525)</f>
        <v>0.1271731690622861</v>
      </c>
      <c r="M18" s="56">
        <f>(INT(M11)/36525)</f>
        <v>0</v>
      </c>
    </row>
    <row r="19" spans="8:16" x14ac:dyDescent="0.25">
      <c r="J19" t="s">
        <v>182</v>
      </c>
      <c r="K19" s="56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1122910.2338517641</v>
      </c>
      <c r="M19" s="56">
        <f>((6*60+41)*60+50.54841)+8640184.812866*M18 + 0.093104*M18*M18-0.0000062*M18*M18*M18</f>
        <v>24110.548409999999</v>
      </c>
    </row>
    <row r="20" spans="8:16" x14ac:dyDescent="0.25">
      <c r="J20" t="s">
        <v>183</v>
      </c>
      <c r="K20" s="56">
        <f>INT(K19/3600)</f>
        <v>-161084</v>
      </c>
      <c r="L20">
        <f ca="1">INT(L19/3600)</f>
        <v>311</v>
      </c>
      <c r="M20" s="56">
        <f>INT(M19/3600)</f>
        <v>6</v>
      </c>
    </row>
    <row r="21" spans="8:16" ht="15.75" x14ac:dyDescent="0.3">
      <c r="H21" s="30"/>
      <c r="J21" t="s">
        <v>184</v>
      </c>
      <c r="K21" s="56">
        <f>INT((K19-K20*3600)/60)</f>
        <v>13</v>
      </c>
      <c r="L21">
        <f ca="1">INT((L19-L20*3600)/60)</f>
        <v>55</v>
      </c>
      <c r="M21" s="56">
        <f>INT((M19-M20*3600)/60)</f>
        <v>41</v>
      </c>
    </row>
    <row r="22" spans="8:16" ht="15.75" x14ac:dyDescent="0.3">
      <c r="H22" s="30"/>
      <c r="J22" t="s">
        <v>185</v>
      </c>
      <c r="K22" s="56">
        <f>K19-K20*3600-K21*60</f>
        <v>22.44122576713562</v>
      </c>
      <c r="L22">
        <f ca="1">L19-L20*3600-L21*60</f>
        <v>10.233851764118299</v>
      </c>
      <c r="M22" s="56">
        <f>M19-M20*3600-M21*60</f>
        <v>50.548409999999421</v>
      </c>
    </row>
    <row r="23" spans="8:16" ht="15.75" x14ac:dyDescent="0.3">
      <c r="H23" s="30"/>
      <c r="J23" s="56" t="s">
        <v>182</v>
      </c>
      <c r="K23" s="57" t="e">
        <f>TIME(K20,K21,K22)</f>
        <v>#NUM!</v>
      </c>
      <c r="L23" s="57">
        <f ca="1">TIME(L20,L21,L22)</f>
        <v>0.99664351851851762</v>
      </c>
      <c r="M23" s="57">
        <f>TIME(M20,M21,M22)</f>
        <v>0.2790509259259259</v>
      </c>
    </row>
    <row r="24" spans="8:16" ht="15.75" x14ac:dyDescent="0.3">
      <c r="H24" s="30"/>
      <c r="J24" t="s">
        <v>186</v>
      </c>
      <c r="K24" s="56">
        <f>K19+(K17/15)*3600</f>
        <v>-579901597.55877423</v>
      </c>
      <c r="L24">
        <f ca="1">L19+(L17/15)*3600</f>
        <v>1131984.5457717641</v>
      </c>
      <c r="P24">
        <f ca="1">L24/(365*3600*24)</f>
        <v>3.589499447525888E-2</v>
      </c>
    </row>
    <row r="25" spans="8:16" ht="15.75" x14ac:dyDescent="0.3">
      <c r="H25" s="30"/>
      <c r="J25" t="s">
        <v>187</v>
      </c>
      <c r="L25">
        <f ca="1">INT(L24/(3600*24))</f>
        <v>13</v>
      </c>
    </row>
    <row r="26" spans="8:16" ht="15.75" x14ac:dyDescent="0.3">
      <c r="H26" s="30"/>
      <c r="J26" s="56" t="s">
        <v>183</v>
      </c>
      <c r="K26" s="56">
        <f>INT(K24/3600)</f>
        <v>-161084</v>
      </c>
      <c r="L26" s="56">
        <f ca="1">INT((L24-L25*3600*24)/(3600))</f>
        <v>2</v>
      </c>
      <c r="M26" s="56">
        <f>INT(M24/3600)</f>
        <v>0</v>
      </c>
    </row>
    <row r="27" spans="8:16" ht="15.75" x14ac:dyDescent="0.3">
      <c r="H27" s="30"/>
      <c r="J27" s="56" t="s">
        <v>184</v>
      </c>
      <c r="K27" s="56">
        <f>INT((K24-K26*3600)/60)</f>
        <v>13</v>
      </c>
      <c r="L27" s="56">
        <f ca="1">INT((L24-(L25*24+L26)*3600)/60)</f>
        <v>26</v>
      </c>
      <c r="M27" s="56">
        <f>INT((M24-M26*3600)/60)</f>
        <v>0</v>
      </c>
    </row>
    <row r="28" spans="8:16" ht="15.75" x14ac:dyDescent="0.3">
      <c r="H28" s="30"/>
      <c r="J28" s="56" t="s">
        <v>185</v>
      </c>
      <c r="K28" s="56">
        <f>K24-K26*3600-K27*60</f>
        <v>22.44122576713562</v>
      </c>
      <c r="L28" s="56">
        <f ca="1">L24-((L25*24+L26)*60+L27)*60</f>
        <v>24.545771764125675</v>
      </c>
      <c r="M28" s="56">
        <f>M24-M26*3600-M27*60</f>
        <v>0</v>
      </c>
    </row>
    <row r="29" spans="8:16" x14ac:dyDescent="0.25">
      <c r="L29" s="57">
        <f ca="1">TIME(L26,L27,L28)</f>
        <v>0.10166666666666667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C76" zoomScale="130" zoomScaleNormal="130" workbookViewId="0">
      <selection activeCell="E86" sqref="E86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15</v>
      </c>
    </row>
    <row r="15" spans="3:6" x14ac:dyDescent="0.25">
      <c r="C15" t="s">
        <v>65</v>
      </c>
      <c r="D15" t="s">
        <v>61</v>
      </c>
      <c r="E15">
        <v>10</v>
      </c>
    </row>
    <row r="16" spans="3:6" x14ac:dyDescent="0.25">
      <c r="C16" t="s">
        <v>66</v>
      </c>
      <c r="D16" t="s">
        <v>61</v>
      </c>
      <c r="E16">
        <f>2*PI()*E14</f>
        <v>94.247779607693786</v>
      </c>
    </row>
    <row r="17" spans="3:10" x14ac:dyDescent="0.25">
      <c r="C17" t="s">
        <v>67</v>
      </c>
      <c r="D17" t="s">
        <v>61</v>
      </c>
      <c r="E17">
        <f>2*PI()*E15</f>
        <v>62.831853071795862</v>
      </c>
    </row>
    <row r="18" spans="3:10" x14ac:dyDescent="0.25">
      <c r="C18" t="s">
        <v>68</v>
      </c>
      <c r="E18">
        <v>200</v>
      </c>
    </row>
    <row r="19" spans="3:10" x14ac:dyDescent="0.25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 x14ac:dyDescent="0.25">
      <c r="C20" t="s">
        <v>76</v>
      </c>
      <c r="D20" t="s">
        <v>61</v>
      </c>
      <c r="E20">
        <f>E17/E18</f>
        <v>0.31415926535897931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1">
        <f>F22*180/PI()</f>
        <v>0</v>
      </c>
      <c r="F22" s="41">
        <f>0</f>
        <v>0</v>
      </c>
      <c r="G22" s="42">
        <f>100+$E$15*COS(F22)</f>
        <v>110</v>
      </c>
      <c r="H22" s="42">
        <f>100+$E$15*SIN(F22)</f>
        <v>100</v>
      </c>
      <c r="I22" s="42">
        <f>100+$E$14*COS(F22)</f>
        <v>115</v>
      </c>
      <c r="J22" s="42">
        <f>100+$E$14*SIN(F22)</f>
        <v>100</v>
      </c>
    </row>
    <row r="23" spans="3:10" x14ac:dyDescent="0.25">
      <c r="D23">
        <v>2</v>
      </c>
      <c r="E23" s="41">
        <f>F23*180/PI()</f>
        <v>3.6000000000000005</v>
      </c>
      <c r="F23" s="41">
        <f>F22+$F$19*2</f>
        <v>6.2831853071795868E-2</v>
      </c>
      <c r="G23" s="42">
        <f>100+$E$15*COS(F23)</f>
        <v>109.98026728428272</v>
      </c>
      <c r="H23" s="42">
        <f>100+$E$15*SIN(F23)</f>
        <v>100.62790519529314</v>
      </c>
      <c r="I23" s="42">
        <f>100+$E$14*COS(F23)</f>
        <v>114.97040092642408</v>
      </c>
      <c r="J23" s="42">
        <f>100+$E$14*SIN(F23)</f>
        <v>100.9418577929397</v>
      </c>
    </row>
    <row r="24" spans="3:10" x14ac:dyDescent="0.25">
      <c r="D24">
        <v>3</v>
      </c>
      <c r="E24" s="41">
        <f t="shared" ref="E24:E86" si="0">F24*180/PI()</f>
        <v>7.2000000000000011</v>
      </c>
      <c r="F24" s="41">
        <f t="shared" ref="F24:F37" si="1">F23+$F$19*2</f>
        <v>0.12566370614359174</v>
      </c>
      <c r="G24" s="42">
        <f t="shared" ref="G24:G87" si="2">100+$E$15*COS(F24)</f>
        <v>109.92114701314478</v>
      </c>
      <c r="H24" s="42">
        <f t="shared" ref="H24:H37" si="3">100+$E$15*SIN(F24)</f>
        <v>101.25333233564304</v>
      </c>
      <c r="I24" s="42">
        <f t="shared" ref="I24:I37" si="4">100+$E$14*COS(F24)</f>
        <v>114.88172051971716</v>
      </c>
      <c r="J24" s="42">
        <f t="shared" ref="J24:J37" si="5">100+$E$14*SIN(F24)</f>
        <v>101.87999850346456</v>
      </c>
    </row>
    <row r="25" spans="3:10" x14ac:dyDescent="0.25">
      <c r="D25">
        <v>4</v>
      </c>
      <c r="E25" s="41">
        <f t="shared" si="0"/>
        <v>10.8</v>
      </c>
      <c r="F25" s="41">
        <f t="shared" si="1"/>
        <v>0.1884955592153876</v>
      </c>
      <c r="G25" s="42">
        <f t="shared" si="2"/>
        <v>109.82287250728689</v>
      </c>
      <c r="H25" s="42">
        <f t="shared" si="3"/>
        <v>101.87381314585724</v>
      </c>
      <c r="I25" s="42">
        <f t="shared" si="4"/>
        <v>114.73430876093033</v>
      </c>
      <c r="J25" s="42">
        <f t="shared" si="5"/>
        <v>102.81071971878588</v>
      </c>
    </row>
    <row r="26" spans="3:10" x14ac:dyDescent="0.25">
      <c r="D26">
        <v>5</v>
      </c>
      <c r="E26" s="41">
        <f t="shared" si="0"/>
        <v>14.400000000000002</v>
      </c>
      <c r="F26" s="41">
        <f t="shared" si="1"/>
        <v>0.25132741228718347</v>
      </c>
      <c r="G26" s="42">
        <f t="shared" si="2"/>
        <v>109.68583161128632</v>
      </c>
      <c r="H26" s="42">
        <f t="shared" si="3"/>
        <v>102.48689887164855</v>
      </c>
      <c r="I26" s="42">
        <f t="shared" si="4"/>
        <v>114.52874741692946</v>
      </c>
      <c r="J26" s="42">
        <f t="shared" si="5"/>
        <v>103.73034830747282</v>
      </c>
    </row>
    <row r="27" spans="3:10" x14ac:dyDescent="0.25">
      <c r="D27">
        <v>6</v>
      </c>
      <c r="E27" s="41">
        <f t="shared" si="0"/>
        <v>18</v>
      </c>
      <c r="F27" s="41">
        <f t="shared" si="1"/>
        <v>0.31415926535897931</v>
      </c>
      <c r="G27" s="42">
        <f t="shared" si="2"/>
        <v>109.51056516295154</v>
      </c>
      <c r="H27" s="42">
        <f t="shared" si="3"/>
        <v>103.09016994374947</v>
      </c>
      <c r="I27" s="42">
        <f t="shared" si="4"/>
        <v>114.2658477444273</v>
      </c>
      <c r="J27" s="42">
        <f t="shared" si="5"/>
        <v>104.63525491562422</v>
      </c>
    </row>
    <row r="28" spans="3:10" x14ac:dyDescent="0.25">
      <c r="D28">
        <v>7</v>
      </c>
      <c r="E28" s="41">
        <f t="shared" si="0"/>
        <v>21.6</v>
      </c>
      <c r="F28" s="41">
        <f t="shared" si="1"/>
        <v>0.37699111843077515</v>
      </c>
      <c r="G28" s="42">
        <f t="shared" si="2"/>
        <v>109.29776485888252</v>
      </c>
      <c r="H28" s="42">
        <f t="shared" si="3"/>
        <v>103.68124552684678</v>
      </c>
      <c r="I28" s="42">
        <f t="shared" si="4"/>
        <v>113.94664728832377</v>
      </c>
      <c r="J28" s="42">
        <f t="shared" si="5"/>
        <v>105.52186829027016</v>
      </c>
    </row>
    <row r="29" spans="3:10" x14ac:dyDescent="0.25">
      <c r="D29">
        <v>8</v>
      </c>
      <c r="E29" s="41">
        <f t="shared" si="0"/>
        <v>25.2</v>
      </c>
      <c r="F29" s="41">
        <f t="shared" si="1"/>
        <v>0.43982297150257099</v>
      </c>
      <c r="G29" s="42">
        <f t="shared" si="2"/>
        <v>109.0482705246602</v>
      </c>
      <c r="H29" s="42">
        <f t="shared" si="3"/>
        <v>104.25779291565073</v>
      </c>
      <c r="I29" s="42">
        <f t="shared" si="4"/>
        <v>113.57240578699029</v>
      </c>
      <c r="J29" s="42">
        <f t="shared" si="5"/>
        <v>106.38668937347609</v>
      </c>
    </row>
    <row r="30" spans="3:10" x14ac:dyDescent="0.25">
      <c r="D30">
        <v>9</v>
      </c>
      <c r="E30" s="41">
        <f t="shared" si="0"/>
        <v>28.799999999999997</v>
      </c>
      <c r="F30" s="41">
        <f t="shared" si="1"/>
        <v>0.50265482457436683</v>
      </c>
      <c r="G30" s="42">
        <f t="shared" si="2"/>
        <v>108.76306680043864</v>
      </c>
      <c r="H30" s="42">
        <f t="shared" si="3"/>
        <v>104.81753674101715</v>
      </c>
      <c r="I30" s="42">
        <f t="shared" si="4"/>
        <v>113.14460020065795</v>
      </c>
      <c r="J30" s="42">
        <f t="shared" si="5"/>
        <v>107.22630511152573</v>
      </c>
    </row>
    <row r="31" spans="3:10" x14ac:dyDescent="0.25">
      <c r="D31">
        <v>10</v>
      </c>
      <c r="E31" s="41">
        <f t="shared" si="0"/>
        <v>32.399999999999991</v>
      </c>
      <c r="F31" s="41">
        <f t="shared" si="1"/>
        <v>0.56548667764616267</v>
      </c>
      <c r="G31" s="42">
        <f t="shared" si="2"/>
        <v>108.44327925502014</v>
      </c>
      <c r="H31" s="42">
        <f t="shared" si="3"/>
        <v>105.35826794978996</v>
      </c>
      <c r="I31" s="42">
        <f t="shared" si="4"/>
        <v>112.66491888253023</v>
      </c>
      <c r="J31" s="42">
        <f t="shared" si="5"/>
        <v>108.03740192468494</v>
      </c>
    </row>
    <row r="32" spans="3:10" x14ac:dyDescent="0.25">
      <c r="D32">
        <v>11</v>
      </c>
      <c r="E32" s="41">
        <f t="shared" si="0"/>
        <v>35.999999999999993</v>
      </c>
      <c r="F32" s="41">
        <f t="shared" si="1"/>
        <v>0.62831853071795851</v>
      </c>
      <c r="G32" s="42">
        <f t="shared" si="2"/>
        <v>108.09016994374947</v>
      </c>
      <c r="H32" s="42">
        <f t="shared" si="3"/>
        <v>105.87785252292473</v>
      </c>
      <c r="I32" s="42">
        <f t="shared" si="4"/>
        <v>112.13525491562422</v>
      </c>
      <c r="J32" s="42">
        <f t="shared" si="5"/>
        <v>108.8167787843871</v>
      </c>
    </row>
    <row r="33" spans="4:10" x14ac:dyDescent="0.25">
      <c r="D33">
        <v>12</v>
      </c>
      <c r="E33" s="41">
        <f t="shared" si="0"/>
        <v>39.599999999999994</v>
      </c>
      <c r="F33" s="41">
        <f t="shared" si="1"/>
        <v>0.69115038378975435</v>
      </c>
      <c r="G33" s="42">
        <f t="shared" si="2"/>
        <v>107.70513242775789</v>
      </c>
      <c r="H33" s="42">
        <f t="shared" si="3"/>
        <v>106.3742398974869</v>
      </c>
      <c r="I33" s="42">
        <f t="shared" si="4"/>
        <v>111.55769864163685</v>
      </c>
      <c r="J33" s="42">
        <f t="shared" si="5"/>
        <v>109.56135984623035</v>
      </c>
    </row>
    <row r="34" spans="4:10" x14ac:dyDescent="0.25">
      <c r="D34">
        <v>13</v>
      </c>
      <c r="E34" s="41">
        <f t="shared" si="0"/>
        <v>43.199999999999989</v>
      </c>
      <c r="F34" s="41">
        <f t="shared" si="1"/>
        <v>0.75398223686155019</v>
      </c>
      <c r="G34" s="42">
        <f t="shared" si="2"/>
        <v>107.28968627421412</v>
      </c>
      <c r="H34" s="42">
        <f t="shared" si="3"/>
        <v>106.84547105928688</v>
      </c>
      <c r="I34" s="42">
        <f t="shared" si="4"/>
        <v>110.93452941132118</v>
      </c>
      <c r="J34" s="42">
        <f t="shared" si="5"/>
        <v>110.26820658893033</v>
      </c>
    </row>
    <row r="35" spans="4:10" x14ac:dyDescent="0.25">
      <c r="D35">
        <v>14</v>
      </c>
      <c r="E35" s="41">
        <f t="shared" si="0"/>
        <v>46.79999999999999</v>
      </c>
      <c r="F35" s="41">
        <f t="shared" si="1"/>
        <v>0.81681408993334603</v>
      </c>
      <c r="G35" s="42">
        <f t="shared" si="2"/>
        <v>106.84547105928689</v>
      </c>
      <c r="H35" s="42">
        <f t="shared" si="3"/>
        <v>107.28968627421412</v>
      </c>
      <c r="I35" s="42">
        <f t="shared" si="4"/>
        <v>110.26820658893033</v>
      </c>
      <c r="J35" s="42">
        <f t="shared" si="5"/>
        <v>110.93452941132117</v>
      </c>
    </row>
    <row r="36" spans="4:10" x14ac:dyDescent="0.25">
      <c r="D36">
        <v>15</v>
      </c>
      <c r="E36" s="41">
        <f t="shared" si="0"/>
        <v>50.399999999999984</v>
      </c>
      <c r="F36" s="41">
        <f t="shared" si="1"/>
        <v>0.87964594300514187</v>
      </c>
      <c r="G36" s="42">
        <f t="shared" si="2"/>
        <v>106.3742398974869</v>
      </c>
      <c r="H36" s="42">
        <f t="shared" si="3"/>
        <v>107.70513242775789</v>
      </c>
      <c r="I36" s="42">
        <f t="shared" si="4"/>
        <v>109.56135984623035</v>
      </c>
      <c r="J36" s="42">
        <f t="shared" si="5"/>
        <v>111.55769864163683</v>
      </c>
    </row>
    <row r="37" spans="4:10" x14ac:dyDescent="0.25">
      <c r="D37">
        <v>16</v>
      </c>
      <c r="E37" s="41">
        <f t="shared" si="0"/>
        <v>53.999999999999986</v>
      </c>
      <c r="F37" s="41">
        <f t="shared" si="1"/>
        <v>0.94247779607693771</v>
      </c>
      <c r="G37" s="42">
        <f t="shared" si="2"/>
        <v>105.87785252292474</v>
      </c>
      <c r="H37" s="42">
        <f t="shared" si="3"/>
        <v>108.09016994374947</v>
      </c>
      <c r="I37" s="42">
        <f t="shared" si="4"/>
        <v>108.8167787843871</v>
      </c>
      <c r="J37" s="42">
        <f t="shared" si="5"/>
        <v>112.13525491562422</v>
      </c>
    </row>
    <row r="38" spans="4:10" x14ac:dyDescent="0.25">
      <c r="D38">
        <v>17</v>
      </c>
      <c r="E38" s="41">
        <f t="shared" si="0"/>
        <v>57.599999999999994</v>
      </c>
      <c r="F38" s="41">
        <f t="shared" ref="F38:F67" si="6">F37+$F$19*2</f>
        <v>1.0053096491487337</v>
      </c>
      <c r="G38" s="42">
        <f t="shared" si="2"/>
        <v>105.35826794978996</v>
      </c>
      <c r="H38" s="42">
        <f t="shared" ref="H38:H67" si="7">100+$E$15*SIN(F38)</f>
        <v>108.44327925502014</v>
      </c>
      <c r="I38" s="42">
        <f t="shared" ref="I38:I67" si="8">100+$E$14*COS(F38)</f>
        <v>108.03740192468496</v>
      </c>
      <c r="J38" s="42">
        <f t="shared" ref="J38:J67" si="9">100+$E$14*SIN(F38)</f>
        <v>112.66491888253023</v>
      </c>
    </row>
    <row r="39" spans="4:10" x14ac:dyDescent="0.25">
      <c r="D39">
        <v>18</v>
      </c>
      <c r="E39" s="41">
        <f t="shared" si="0"/>
        <v>61.199999999999996</v>
      </c>
      <c r="F39" s="41">
        <f t="shared" si="6"/>
        <v>1.0681415022205296</v>
      </c>
      <c r="G39" s="42">
        <f t="shared" si="2"/>
        <v>104.81753674101715</v>
      </c>
      <c r="H39" s="42">
        <f t="shared" si="7"/>
        <v>108.76306680043864</v>
      </c>
      <c r="I39" s="42">
        <f t="shared" si="8"/>
        <v>107.22630511152573</v>
      </c>
      <c r="J39" s="42">
        <f t="shared" si="9"/>
        <v>113.14460020065795</v>
      </c>
    </row>
    <row r="40" spans="4:10" x14ac:dyDescent="0.25">
      <c r="D40">
        <v>19</v>
      </c>
      <c r="E40" s="41">
        <f t="shared" si="0"/>
        <v>64.800000000000011</v>
      </c>
      <c r="F40" s="41">
        <f t="shared" si="6"/>
        <v>1.1309733552923256</v>
      </c>
      <c r="G40" s="42">
        <f t="shared" si="2"/>
        <v>104.25779291565073</v>
      </c>
      <c r="H40" s="42">
        <f t="shared" si="7"/>
        <v>109.0482705246602</v>
      </c>
      <c r="I40" s="42">
        <f t="shared" si="8"/>
        <v>106.38668937347609</v>
      </c>
      <c r="J40" s="42">
        <f t="shared" si="9"/>
        <v>113.57240578699029</v>
      </c>
    </row>
    <row r="41" spans="4:10" x14ac:dyDescent="0.25">
      <c r="D41">
        <v>20</v>
      </c>
      <c r="E41" s="41">
        <f t="shared" si="0"/>
        <v>68.400000000000006</v>
      </c>
      <c r="F41" s="41">
        <f t="shared" si="6"/>
        <v>1.1938052083641215</v>
      </c>
      <c r="G41" s="42">
        <f t="shared" si="2"/>
        <v>103.68124552684678</v>
      </c>
      <c r="H41" s="42">
        <f t="shared" si="7"/>
        <v>109.29776485888252</v>
      </c>
      <c r="I41" s="42">
        <f t="shared" si="8"/>
        <v>105.52186829027016</v>
      </c>
      <c r="J41" s="42">
        <f t="shared" si="9"/>
        <v>113.94664728832377</v>
      </c>
    </row>
    <row r="42" spans="4:10" x14ac:dyDescent="0.25">
      <c r="D42">
        <v>21</v>
      </c>
      <c r="E42" s="41">
        <f t="shared" si="0"/>
        <v>72.000000000000014</v>
      </c>
      <c r="F42" s="41">
        <f t="shared" si="6"/>
        <v>1.2566370614359175</v>
      </c>
      <c r="G42" s="42">
        <f t="shared" si="2"/>
        <v>103.09016994374947</v>
      </c>
      <c r="H42" s="42">
        <f t="shared" si="7"/>
        <v>109.51056516295154</v>
      </c>
      <c r="I42" s="42">
        <f t="shared" si="8"/>
        <v>104.63525491562422</v>
      </c>
      <c r="J42" s="42">
        <f t="shared" si="9"/>
        <v>114.2658477444273</v>
      </c>
    </row>
    <row r="43" spans="4:10" x14ac:dyDescent="0.25">
      <c r="D43">
        <v>22</v>
      </c>
      <c r="E43" s="41">
        <f t="shared" si="0"/>
        <v>75.600000000000023</v>
      </c>
      <c r="F43" s="41">
        <f t="shared" si="6"/>
        <v>1.3194689145077134</v>
      </c>
      <c r="G43" s="42">
        <f t="shared" si="2"/>
        <v>102.48689887164855</v>
      </c>
      <c r="H43" s="42">
        <f t="shared" si="7"/>
        <v>109.68583161128632</v>
      </c>
      <c r="I43" s="42">
        <f t="shared" si="8"/>
        <v>103.73034830747282</v>
      </c>
      <c r="J43" s="42">
        <f t="shared" si="9"/>
        <v>114.52874741692946</v>
      </c>
    </row>
    <row r="44" spans="4:10" x14ac:dyDescent="0.25">
      <c r="D44">
        <v>23</v>
      </c>
      <c r="E44" s="41">
        <f t="shared" si="0"/>
        <v>79.200000000000017</v>
      </c>
      <c r="F44" s="41">
        <f t="shared" si="6"/>
        <v>1.3823007675795094</v>
      </c>
      <c r="G44" s="42">
        <f t="shared" si="2"/>
        <v>101.87381314585724</v>
      </c>
      <c r="H44" s="42">
        <f t="shared" si="7"/>
        <v>109.82287250728689</v>
      </c>
      <c r="I44" s="42">
        <f t="shared" si="8"/>
        <v>102.81071971878586</v>
      </c>
      <c r="J44" s="42">
        <f t="shared" si="9"/>
        <v>114.73430876093033</v>
      </c>
    </row>
    <row r="45" spans="4:10" x14ac:dyDescent="0.25">
      <c r="D45">
        <v>24</v>
      </c>
      <c r="E45" s="41">
        <f t="shared" si="0"/>
        <v>82.80000000000004</v>
      </c>
      <c r="F45" s="41">
        <f t="shared" si="6"/>
        <v>1.4451326206513053</v>
      </c>
      <c r="G45" s="42">
        <f t="shared" si="2"/>
        <v>101.25333233564304</v>
      </c>
      <c r="H45" s="42">
        <f t="shared" si="7"/>
        <v>109.92114701314478</v>
      </c>
      <c r="I45" s="42">
        <f t="shared" si="8"/>
        <v>101.87999850346456</v>
      </c>
      <c r="J45" s="42">
        <f t="shared" si="9"/>
        <v>114.88172051971716</v>
      </c>
    </row>
    <row r="46" spans="4:10" x14ac:dyDescent="0.25">
      <c r="D46">
        <v>25</v>
      </c>
      <c r="E46" s="41">
        <f t="shared" si="0"/>
        <v>86.400000000000034</v>
      </c>
      <c r="F46" s="41">
        <f t="shared" si="6"/>
        <v>1.5079644737231013</v>
      </c>
      <c r="G46" s="42">
        <f t="shared" si="2"/>
        <v>100.62790519529312</v>
      </c>
      <c r="H46" s="42">
        <f t="shared" si="7"/>
        <v>109.98026728428272</v>
      </c>
      <c r="I46" s="42">
        <f t="shared" si="8"/>
        <v>100.94185779293969</v>
      </c>
      <c r="J46" s="42">
        <f t="shared" si="9"/>
        <v>114.97040092642408</v>
      </c>
    </row>
    <row r="47" spans="4:10" x14ac:dyDescent="0.25">
      <c r="D47">
        <v>26</v>
      </c>
      <c r="E47" s="41">
        <f t="shared" si="0"/>
        <v>90.000000000000043</v>
      </c>
      <c r="F47" s="41">
        <f t="shared" si="6"/>
        <v>1.5707963267948972</v>
      </c>
      <c r="G47" s="42">
        <f t="shared" si="2"/>
        <v>100</v>
      </c>
      <c r="H47" s="42">
        <f t="shared" si="7"/>
        <v>110</v>
      </c>
      <c r="I47" s="42">
        <f t="shared" si="8"/>
        <v>99.999999999999986</v>
      </c>
      <c r="J47" s="42">
        <f t="shared" si="9"/>
        <v>115</v>
      </c>
    </row>
    <row r="48" spans="4:10" x14ac:dyDescent="0.25">
      <c r="D48">
        <v>27</v>
      </c>
      <c r="E48" s="41">
        <f t="shared" si="0"/>
        <v>93.600000000000037</v>
      </c>
      <c r="F48" s="41">
        <f t="shared" si="6"/>
        <v>1.6336281798666932</v>
      </c>
      <c r="G48" s="42">
        <f t="shared" si="2"/>
        <v>99.372094804706862</v>
      </c>
      <c r="H48" s="42">
        <f t="shared" si="7"/>
        <v>109.98026728428272</v>
      </c>
      <c r="I48" s="42">
        <f t="shared" si="8"/>
        <v>99.058142207060286</v>
      </c>
      <c r="J48" s="42">
        <f t="shared" si="9"/>
        <v>114.97040092642408</v>
      </c>
    </row>
    <row r="49" spans="4:10" x14ac:dyDescent="0.25">
      <c r="D49">
        <v>28</v>
      </c>
      <c r="E49" s="41">
        <f t="shared" si="0"/>
        <v>97.200000000000045</v>
      </c>
      <c r="F49" s="41">
        <f t="shared" si="6"/>
        <v>1.6964600329384891</v>
      </c>
      <c r="G49" s="42">
        <f t="shared" si="2"/>
        <v>98.746667664356949</v>
      </c>
      <c r="H49" s="42">
        <f t="shared" si="7"/>
        <v>109.92114701314478</v>
      </c>
      <c r="I49" s="42">
        <f t="shared" si="8"/>
        <v>98.120001496535423</v>
      </c>
      <c r="J49" s="42">
        <f t="shared" si="9"/>
        <v>114.88172051971716</v>
      </c>
    </row>
    <row r="50" spans="4:10" x14ac:dyDescent="0.25">
      <c r="D50">
        <v>29</v>
      </c>
      <c r="E50" s="41">
        <f t="shared" si="0"/>
        <v>100.80000000000004</v>
      </c>
      <c r="F50" s="41">
        <f t="shared" si="6"/>
        <v>1.7592918860102851</v>
      </c>
      <c r="G50" s="42">
        <f t="shared" si="2"/>
        <v>98.126186854142745</v>
      </c>
      <c r="H50" s="42">
        <f t="shared" si="7"/>
        <v>109.82287250728689</v>
      </c>
      <c r="I50" s="42">
        <f t="shared" si="8"/>
        <v>97.189280281214124</v>
      </c>
      <c r="J50" s="42">
        <f t="shared" si="9"/>
        <v>114.73430876093033</v>
      </c>
    </row>
    <row r="51" spans="4:10" x14ac:dyDescent="0.25">
      <c r="D51">
        <v>30</v>
      </c>
      <c r="E51" s="41">
        <f t="shared" si="0"/>
        <v>104.40000000000006</v>
      </c>
      <c r="F51" s="41">
        <f t="shared" si="6"/>
        <v>1.822123739082081</v>
      </c>
      <c r="G51" s="42">
        <f t="shared" si="2"/>
        <v>97.513101128351437</v>
      </c>
      <c r="H51" s="42">
        <f t="shared" si="7"/>
        <v>109.6858316112863</v>
      </c>
      <c r="I51" s="42">
        <f t="shared" si="8"/>
        <v>96.269651692527162</v>
      </c>
      <c r="J51" s="42">
        <f t="shared" si="9"/>
        <v>114.52874741692946</v>
      </c>
    </row>
    <row r="52" spans="4:10" x14ac:dyDescent="0.25">
      <c r="D52">
        <v>31</v>
      </c>
      <c r="E52" s="41">
        <f t="shared" si="0"/>
        <v>108.00000000000007</v>
      </c>
      <c r="F52" s="41">
        <f t="shared" si="6"/>
        <v>1.884955592153877</v>
      </c>
      <c r="G52" s="42">
        <f t="shared" si="2"/>
        <v>96.909830056250513</v>
      </c>
      <c r="H52" s="42">
        <f t="shared" si="7"/>
        <v>109.51056516295154</v>
      </c>
      <c r="I52" s="42">
        <f t="shared" si="8"/>
        <v>95.36474508437577</v>
      </c>
      <c r="J52" s="42">
        <f t="shared" si="9"/>
        <v>114.2658477444273</v>
      </c>
    </row>
    <row r="53" spans="4:10" x14ac:dyDescent="0.25">
      <c r="D53">
        <v>32</v>
      </c>
      <c r="E53" s="41">
        <f t="shared" si="0"/>
        <v>111.60000000000007</v>
      </c>
      <c r="F53" s="41">
        <f t="shared" si="6"/>
        <v>1.9477874452256729</v>
      </c>
      <c r="G53" s="42">
        <f t="shared" si="2"/>
        <v>96.318754473153206</v>
      </c>
      <c r="H53" s="42">
        <f t="shared" si="7"/>
        <v>109.29776485888252</v>
      </c>
      <c r="I53" s="42">
        <f t="shared" si="8"/>
        <v>94.478131709729809</v>
      </c>
      <c r="J53" s="42">
        <f t="shared" si="9"/>
        <v>113.94664728832376</v>
      </c>
    </row>
    <row r="54" spans="4:10" x14ac:dyDescent="0.25">
      <c r="D54">
        <v>33</v>
      </c>
      <c r="E54" s="41">
        <f t="shared" si="0"/>
        <v>115.20000000000006</v>
      </c>
      <c r="F54" s="41">
        <f t="shared" si="6"/>
        <v>2.0106192982974687</v>
      </c>
      <c r="G54" s="42">
        <f t="shared" si="2"/>
        <v>95.742207084349261</v>
      </c>
      <c r="H54" s="42">
        <f t="shared" si="7"/>
        <v>109.0482705246602</v>
      </c>
      <c r="I54" s="42">
        <f t="shared" si="8"/>
        <v>93.613310626523898</v>
      </c>
      <c r="J54" s="42">
        <f t="shared" si="9"/>
        <v>113.57240578699029</v>
      </c>
    </row>
    <row r="55" spans="4:10" x14ac:dyDescent="0.25">
      <c r="D55">
        <v>34</v>
      </c>
      <c r="E55" s="41">
        <f t="shared" si="0"/>
        <v>118.80000000000007</v>
      </c>
      <c r="F55" s="41">
        <f t="shared" si="6"/>
        <v>2.0734511513692646</v>
      </c>
      <c r="G55" s="42">
        <f t="shared" si="2"/>
        <v>95.182463258982835</v>
      </c>
      <c r="H55" s="42">
        <f t="shared" si="7"/>
        <v>108.76306680043862</v>
      </c>
      <c r="I55" s="42">
        <f t="shared" si="8"/>
        <v>92.773694888474253</v>
      </c>
      <c r="J55" s="42">
        <f t="shared" si="9"/>
        <v>113.14460020065795</v>
      </c>
    </row>
    <row r="56" spans="4:10" x14ac:dyDescent="0.25">
      <c r="D56">
        <v>35</v>
      </c>
      <c r="E56" s="41">
        <f t="shared" si="0"/>
        <v>122.40000000000008</v>
      </c>
      <c r="F56" s="41">
        <f t="shared" si="6"/>
        <v>2.1362830044410606</v>
      </c>
      <c r="G56" s="42">
        <f t="shared" si="2"/>
        <v>94.641732050210024</v>
      </c>
      <c r="H56" s="42">
        <f t="shared" si="7"/>
        <v>108.44327925502014</v>
      </c>
      <c r="I56" s="42">
        <f t="shared" si="8"/>
        <v>91.962598075315043</v>
      </c>
      <c r="J56" s="42">
        <f t="shared" si="9"/>
        <v>112.66491888253022</v>
      </c>
    </row>
    <row r="57" spans="4:10" x14ac:dyDescent="0.25">
      <c r="D57">
        <v>36</v>
      </c>
      <c r="E57" s="41">
        <f t="shared" si="0"/>
        <v>126.00000000000009</v>
      </c>
      <c r="F57" s="41">
        <f t="shared" si="6"/>
        <v>2.1991148575128565</v>
      </c>
      <c r="G57" s="42">
        <f t="shared" si="2"/>
        <v>94.122147477075259</v>
      </c>
      <c r="H57" s="42">
        <f t="shared" si="7"/>
        <v>108.09016994374947</v>
      </c>
      <c r="I57" s="42">
        <f t="shared" si="8"/>
        <v>91.183221215612889</v>
      </c>
      <c r="J57" s="42">
        <f t="shared" si="9"/>
        <v>112.1352549156242</v>
      </c>
    </row>
    <row r="58" spans="4:10" x14ac:dyDescent="0.25">
      <c r="D58">
        <v>37</v>
      </c>
      <c r="E58" s="41">
        <f t="shared" si="0"/>
        <v>129.60000000000008</v>
      </c>
      <c r="F58" s="41">
        <f t="shared" si="6"/>
        <v>2.2619467105846525</v>
      </c>
      <c r="G58" s="42">
        <f t="shared" si="2"/>
        <v>93.625760102513098</v>
      </c>
      <c r="H58" s="42">
        <f t="shared" si="7"/>
        <v>107.70513242775789</v>
      </c>
      <c r="I58" s="42">
        <f t="shared" si="8"/>
        <v>90.43864015376964</v>
      </c>
      <c r="J58" s="42">
        <f t="shared" si="9"/>
        <v>111.55769864163682</v>
      </c>
    </row>
    <row r="59" spans="4:10" x14ac:dyDescent="0.25">
      <c r="D59">
        <v>38</v>
      </c>
      <c r="E59" s="41">
        <f t="shared" si="0"/>
        <v>133.20000000000007</v>
      </c>
      <c r="F59" s="41">
        <f t="shared" si="6"/>
        <v>2.3247785636564484</v>
      </c>
      <c r="G59" s="42">
        <f t="shared" si="2"/>
        <v>93.154528940713107</v>
      </c>
      <c r="H59" s="42">
        <f t="shared" si="7"/>
        <v>107.28968627421411</v>
      </c>
      <c r="I59" s="42">
        <f t="shared" si="8"/>
        <v>89.73179341106966</v>
      </c>
      <c r="J59" s="42">
        <f t="shared" si="9"/>
        <v>110.93452941132117</v>
      </c>
    </row>
    <row r="60" spans="4:10" x14ac:dyDescent="0.25">
      <c r="D60">
        <v>39</v>
      </c>
      <c r="E60" s="41">
        <f t="shared" si="0"/>
        <v>136.8000000000001</v>
      </c>
      <c r="F60" s="41">
        <f t="shared" si="6"/>
        <v>2.3876104167282444</v>
      </c>
      <c r="G60" s="42">
        <f t="shared" si="2"/>
        <v>92.71031372578588</v>
      </c>
      <c r="H60" s="42">
        <f t="shared" si="7"/>
        <v>106.84547105928688</v>
      </c>
      <c r="I60" s="42">
        <f t="shared" si="8"/>
        <v>89.065470588678807</v>
      </c>
      <c r="J60" s="42">
        <f t="shared" si="9"/>
        <v>110.26820658893031</v>
      </c>
    </row>
    <row r="61" spans="4:10" x14ac:dyDescent="0.25">
      <c r="D61">
        <v>40</v>
      </c>
      <c r="E61" s="41">
        <f t="shared" si="0"/>
        <v>140.40000000000009</v>
      </c>
      <c r="F61" s="41">
        <f t="shared" si="6"/>
        <v>2.4504422698000403</v>
      </c>
      <c r="G61" s="42">
        <f t="shared" si="2"/>
        <v>92.294867572242097</v>
      </c>
      <c r="H61" s="42">
        <f t="shared" si="7"/>
        <v>106.37423989748689</v>
      </c>
      <c r="I61" s="42">
        <f t="shared" si="8"/>
        <v>88.442301358363153</v>
      </c>
      <c r="J61" s="42">
        <f t="shared" si="9"/>
        <v>109.56135984623033</v>
      </c>
    </row>
    <row r="62" spans="4:10" x14ac:dyDescent="0.25">
      <c r="D62">
        <v>41</v>
      </c>
      <c r="E62" s="41">
        <f t="shared" si="0"/>
        <v>144.00000000000011</v>
      </c>
      <c r="F62" s="41">
        <f t="shared" si="6"/>
        <v>2.5132741228718363</v>
      </c>
      <c r="G62" s="42">
        <f t="shared" si="2"/>
        <v>91.909830056250513</v>
      </c>
      <c r="H62" s="42">
        <f t="shared" si="7"/>
        <v>105.87785252292471</v>
      </c>
      <c r="I62" s="42">
        <f t="shared" si="8"/>
        <v>87.86474508437577</v>
      </c>
      <c r="J62" s="42">
        <f t="shared" si="9"/>
        <v>108.81677878438708</v>
      </c>
    </row>
    <row r="63" spans="4:10" x14ac:dyDescent="0.25">
      <c r="D63">
        <v>42</v>
      </c>
      <c r="E63" s="41">
        <f t="shared" si="0"/>
        <v>147.60000000000011</v>
      </c>
      <c r="F63" s="41">
        <f t="shared" si="6"/>
        <v>2.5761059759436322</v>
      </c>
      <c r="G63" s="42">
        <f t="shared" si="2"/>
        <v>91.556720744979842</v>
      </c>
      <c r="H63" s="42">
        <f t="shared" si="7"/>
        <v>105.35826794978995</v>
      </c>
      <c r="I63" s="42">
        <f t="shared" si="8"/>
        <v>87.335081117469755</v>
      </c>
      <c r="J63" s="42">
        <f t="shared" si="9"/>
        <v>108.03740192468493</v>
      </c>
    </row>
    <row r="64" spans="4:10" x14ac:dyDescent="0.25">
      <c r="D64">
        <v>43</v>
      </c>
      <c r="E64" s="41">
        <f t="shared" si="0"/>
        <v>151.2000000000001</v>
      </c>
      <c r="F64" s="41">
        <f t="shared" si="6"/>
        <v>2.6389378290154282</v>
      </c>
      <c r="G64" s="42">
        <f t="shared" si="2"/>
        <v>91.236933199561349</v>
      </c>
      <c r="H64" s="42">
        <f t="shared" si="7"/>
        <v>104.81753674101714</v>
      </c>
      <c r="I64" s="42">
        <f t="shared" si="8"/>
        <v>86.855399799342038</v>
      </c>
      <c r="J64" s="42">
        <f t="shared" si="9"/>
        <v>107.2263051115257</v>
      </c>
    </row>
    <row r="65" spans="4:10" x14ac:dyDescent="0.25">
      <c r="D65">
        <v>44</v>
      </c>
      <c r="E65" s="41">
        <f t="shared" si="0"/>
        <v>154.80000000000013</v>
      </c>
      <c r="F65" s="41">
        <f t="shared" si="6"/>
        <v>2.7017696820872241</v>
      </c>
      <c r="G65" s="42">
        <f t="shared" si="2"/>
        <v>90.951729475339789</v>
      </c>
      <c r="H65" s="42">
        <f t="shared" si="7"/>
        <v>104.25779291565071</v>
      </c>
      <c r="I65" s="42">
        <f t="shared" si="8"/>
        <v>86.427594213009698</v>
      </c>
      <c r="J65" s="42">
        <f t="shared" si="9"/>
        <v>106.38668937347606</v>
      </c>
    </row>
    <row r="66" spans="4:10" x14ac:dyDescent="0.25">
      <c r="D66">
        <v>45</v>
      </c>
      <c r="E66" s="41">
        <f t="shared" si="0"/>
        <v>158.40000000000012</v>
      </c>
      <c r="F66" s="41">
        <f t="shared" si="6"/>
        <v>2.7646015351590201</v>
      </c>
      <c r="G66" s="42">
        <f t="shared" si="2"/>
        <v>90.702235141117484</v>
      </c>
      <c r="H66" s="42">
        <f t="shared" si="7"/>
        <v>103.68124552684677</v>
      </c>
      <c r="I66" s="42">
        <f t="shared" si="8"/>
        <v>86.053352711676212</v>
      </c>
      <c r="J66" s="42">
        <f t="shared" si="9"/>
        <v>105.52186829027013</v>
      </c>
    </row>
    <row r="67" spans="4:10" x14ac:dyDescent="0.25">
      <c r="D67">
        <v>46</v>
      </c>
      <c r="E67" s="41">
        <f t="shared" si="0"/>
        <v>162.00000000000011</v>
      </c>
      <c r="F67" s="41">
        <f t="shared" si="6"/>
        <v>2.827433388230816</v>
      </c>
      <c r="G67" s="42">
        <f t="shared" si="2"/>
        <v>90.489434837048464</v>
      </c>
      <c r="H67" s="42">
        <f t="shared" si="7"/>
        <v>103.09016994374946</v>
      </c>
      <c r="I67" s="42">
        <f t="shared" si="8"/>
        <v>85.734152255572681</v>
      </c>
      <c r="J67" s="42">
        <f t="shared" si="9"/>
        <v>104.63525491562419</v>
      </c>
    </row>
    <row r="68" spans="4:10" x14ac:dyDescent="0.25">
      <c r="D68">
        <v>47</v>
      </c>
      <c r="E68" s="41">
        <f t="shared" si="0"/>
        <v>165.60000000000014</v>
      </c>
      <c r="F68" s="41">
        <f t="shared" ref="F68:F125" si="10">F67+$F$19*2</f>
        <v>2.890265241302612</v>
      </c>
      <c r="G68" s="42">
        <f t="shared" si="2"/>
        <v>90.314168388713682</v>
      </c>
      <c r="H68" s="42">
        <f t="shared" ref="H68:H125" si="11">100+$E$15*SIN(F68)</f>
        <v>102.48689887164852</v>
      </c>
      <c r="I68" s="42">
        <f t="shared" ref="I68:I125" si="12">100+$E$14*COS(F68)</f>
        <v>85.471252583070523</v>
      </c>
      <c r="J68" s="42">
        <f t="shared" ref="J68:J125" si="13">100+$E$14*SIN(F68)</f>
        <v>103.73034830747279</v>
      </c>
    </row>
    <row r="69" spans="4:10" x14ac:dyDescent="0.25">
      <c r="D69">
        <v>48</v>
      </c>
      <c r="E69" s="41">
        <f t="shared" si="0"/>
        <v>169.20000000000013</v>
      </c>
      <c r="F69" s="41">
        <f t="shared" si="10"/>
        <v>2.9530970943744079</v>
      </c>
      <c r="G69" s="42">
        <f t="shared" si="2"/>
        <v>90.177127492713112</v>
      </c>
      <c r="H69" s="42">
        <f t="shared" si="11"/>
        <v>101.87381314585723</v>
      </c>
      <c r="I69" s="42">
        <f t="shared" si="12"/>
        <v>85.265691239069668</v>
      </c>
      <c r="J69" s="42">
        <f t="shared" si="13"/>
        <v>102.81071971878583</v>
      </c>
    </row>
    <row r="70" spans="4:10" x14ac:dyDescent="0.25">
      <c r="D70">
        <v>49</v>
      </c>
      <c r="E70" s="41">
        <f t="shared" si="0"/>
        <v>172.80000000000015</v>
      </c>
      <c r="F70" s="41">
        <f t="shared" si="10"/>
        <v>3.0159289474462039</v>
      </c>
      <c r="G70" s="42">
        <f t="shared" si="2"/>
        <v>90.078852986855225</v>
      </c>
      <c r="H70" s="42">
        <f t="shared" si="11"/>
        <v>101.25333233564302</v>
      </c>
      <c r="I70" s="42">
        <f t="shared" si="12"/>
        <v>85.118279480282823</v>
      </c>
      <c r="J70" s="42">
        <f t="shared" si="13"/>
        <v>101.87999850346453</v>
      </c>
    </row>
    <row r="71" spans="4:10" x14ac:dyDescent="0.25">
      <c r="D71">
        <v>50</v>
      </c>
      <c r="E71" s="41">
        <f t="shared" si="0"/>
        <v>176.40000000000015</v>
      </c>
      <c r="F71" s="41">
        <f t="shared" si="10"/>
        <v>3.0787608005179998</v>
      </c>
      <c r="G71" s="42">
        <f t="shared" si="2"/>
        <v>90.019732715717282</v>
      </c>
      <c r="H71" s="42">
        <f t="shared" si="11"/>
        <v>100.62790519529311</v>
      </c>
      <c r="I71" s="42">
        <f t="shared" si="12"/>
        <v>85.029599073575923</v>
      </c>
      <c r="J71" s="42">
        <f t="shared" si="13"/>
        <v>100.94185779293966</v>
      </c>
    </row>
    <row r="72" spans="4:10" x14ac:dyDescent="0.25">
      <c r="D72">
        <v>51</v>
      </c>
      <c r="E72" s="41">
        <f t="shared" si="0"/>
        <v>180.00000000000014</v>
      </c>
      <c r="F72" s="41">
        <f t="shared" si="10"/>
        <v>3.1415926535897958</v>
      </c>
      <c r="G72" s="42">
        <f t="shared" si="2"/>
        <v>90</v>
      </c>
      <c r="H72" s="42">
        <f t="shared" si="11"/>
        <v>99.999999999999972</v>
      </c>
      <c r="I72" s="42">
        <f t="shared" si="12"/>
        <v>85</v>
      </c>
      <c r="J72" s="42">
        <f t="shared" si="13"/>
        <v>99.999999999999957</v>
      </c>
    </row>
    <row r="73" spans="4:10" x14ac:dyDescent="0.25">
      <c r="D73">
        <v>52</v>
      </c>
      <c r="E73" s="41">
        <f t="shared" si="0"/>
        <v>183.60000000000016</v>
      </c>
      <c r="F73" s="41">
        <f t="shared" si="10"/>
        <v>3.2044245066615917</v>
      </c>
      <c r="G73" s="42">
        <f t="shared" si="2"/>
        <v>90.019732715717282</v>
      </c>
      <c r="H73" s="42">
        <f t="shared" si="11"/>
        <v>99.372094804706833</v>
      </c>
      <c r="I73" s="42">
        <f t="shared" si="12"/>
        <v>85.029599073575923</v>
      </c>
      <c r="J73" s="42">
        <f t="shared" si="13"/>
        <v>99.058142207060257</v>
      </c>
    </row>
    <row r="74" spans="4:10" x14ac:dyDescent="0.25">
      <c r="D74">
        <v>53</v>
      </c>
      <c r="E74" s="41">
        <f t="shared" si="0"/>
        <v>187.20000000000016</v>
      </c>
      <c r="F74" s="41">
        <f t="shared" si="10"/>
        <v>3.2672563597333877</v>
      </c>
      <c r="G74" s="42">
        <f t="shared" si="2"/>
        <v>90.078852986855225</v>
      </c>
      <c r="H74" s="42">
        <f t="shared" si="11"/>
        <v>98.746667664356934</v>
      </c>
      <c r="I74" s="42">
        <f t="shared" si="12"/>
        <v>85.118279480282837</v>
      </c>
      <c r="J74" s="42">
        <f t="shared" si="13"/>
        <v>98.120001496535394</v>
      </c>
    </row>
    <row r="75" spans="4:10" x14ac:dyDescent="0.25">
      <c r="D75">
        <v>54</v>
      </c>
      <c r="E75" s="41">
        <f t="shared" si="0"/>
        <v>190.80000000000015</v>
      </c>
      <c r="F75" s="41">
        <f t="shared" si="10"/>
        <v>3.3300882128051836</v>
      </c>
      <c r="G75" s="42">
        <f t="shared" si="2"/>
        <v>90.177127492713112</v>
      </c>
      <c r="H75" s="42">
        <f t="shared" si="11"/>
        <v>98.12618685414273</v>
      </c>
      <c r="I75" s="42">
        <f t="shared" si="12"/>
        <v>85.265691239069682</v>
      </c>
      <c r="J75" s="42">
        <f t="shared" si="13"/>
        <v>97.189280281214096</v>
      </c>
    </row>
    <row r="76" spans="4:10" x14ac:dyDescent="0.25">
      <c r="D76">
        <v>55</v>
      </c>
      <c r="E76" s="41">
        <f t="shared" si="0"/>
        <v>194.40000000000015</v>
      </c>
      <c r="F76" s="41">
        <f t="shared" si="10"/>
        <v>3.3929200658769796</v>
      </c>
      <c r="G76" s="42">
        <f t="shared" si="2"/>
        <v>90.314168388713696</v>
      </c>
      <c r="H76" s="42">
        <f t="shared" si="11"/>
        <v>97.513101128351423</v>
      </c>
      <c r="I76" s="42">
        <f t="shared" si="12"/>
        <v>85.471252583070537</v>
      </c>
      <c r="J76" s="42">
        <f t="shared" si="13"/>
        <v>96.269651692527134</v>
      </c>
    </row>
    <row r="77" spans="4:10" x14ac:dyDescent="0.25">
      <c r="D77">
        <v>56</v>
      </c>
      <c r="E77" s="41">
        <f t="shared" si="0"/>
        <v>198.00000000000017</v>
      </c>
      <c r="F77" s="41">
        <f t="shared" si="10"/>
        <v>3.4557519189487755</v>
      </c>
      <c r="G77" s="42">
        <f t="shared" si="2"/>
        <v>90.489434837048478</v>
      </c>
      <c r="H77" s="42">
        <f t="shared" si="11"/>
        <v>96.909830056250499</v>
      </c>
      <c r="I77" s="42">
        <f t="shared" si="12"/>
        <v>85.73415225557271</v>
      </c>
      <c r="J77" s="42">
        <f t="shared" si="13"/>
        <v>95.364745084375741</v>
      </c>
    </row>
    <row r="78" spans="4:10" x14ac:dyDescent="0.25">
      <c r="D78">
        <v>57</v>
      </c>
      <c r="E78" s="41">
        <f t="shared" si="0"/>
        <v>201.60000000000019</v>
      </c>
      <c r="F78" s="41">
        <f t="shared" si="10"/>
        <v>3.5185837720205715</v>
      </c>
      <c r="G78" s="42">
        <f t="shared" si="2"/>
        <v>90.702235141117498</v>
      </c>
      <c r="H78" s="42">
        <f t="shared" si="11"/>
        <v>96.318754473153191</v>
      </c>
      <c r="I78" s="42">
        <f t="shared" si="12"/>
        <v>86.05335271167624</v>
      </c>
      <c r="J78" s="42">
        <f t="shared" si="13"/>
        <v>94.478131709729794</v>
      </c>
    </row>
    <row r="79" spans="4:10" x14ac:dyDescent="0.25">
      <c r="D79">
        <v>58</v>
      </c>
      <c r="E79" s="41">
        <f t="shared" si="0"/>
        <v>205.20000000000019</v>
      </c>
      <c r="F79" s="41">
        <f t="shared" si="10"/>
        <v>3.5814156250923674</v>
      </c>
      <c r="G79" s="42">
        <f t="shared" si="2"/>
        <v>90.951729475339818</v>
      </c>
      <c r="H79" s="42">
        <f t="shared" si="11"/>
        <v>95.742207084349246</v>
      </c>
      <c r="I79" s="42">
        <f t="shared" si="12"/>
        <v>86.427594213009726</v>
      </c>
      <c r="J79" s="42">
        <f t="shared" si="13"/>
        <v>93.613310626523869</v>
      </c>
    </row>
    <row r="80" spans="4:10" x14ac:dyDescent="0.25">
      <c r="D80">
        <v>59</v>
      </c>
      <c r="E80" s="41">
        <f t="shared" si="0"/>
        <v>208.80000000000021</v>
      </c>
      <c r="F80" s="41">
        <f t="shared" si="10"/>
        <v>3.6442474781641634</v>
      </c>
      <c r="G80" s="42">
        <f t="shared" si="2"/>
        <v>91.236933199561378</v>
      </c>
      <c r="H80" s="42">
        <f t="shared" si="11"/>
        <v>95.182463258982821</v>
      </c>
      <c r="I80" s="42">
        <f t="shared" si="12"/>
        <v>86.855399799342067</v>
      </c>
      <c r="J80" s="42">
        <f t="shared" si="13"/>
        <v>92.773694888474225</v>
      </c>
    </row>
    <row r="81" spans="4:10" x14ac:dyDescent="0.25">
      <c r="D81">
        <v>60</v>
      </c>
      <c r="E81" s="41">
        <f t="shared" si="0"/>
        <v>212.4000000000002</v>
      </c>
      <c r="F81" s="41">
        <f t="shared" si="10"/>
        <v>3.7070793312359593</v>
      </c>
      <c r="G81" s="42">
        <f t="shared" si="2"/>
        <v>91.55672074497987</v>
      </c>
      <c r="H81" s="42">
        <f t="shared" si="11"/>
        <v>94.64173205021001</v>
      </c>
      <c r="I81" s="42">
        <f t="shared" si="12"/>
        <v>87.335081117469798</v>
      </c>
      <c r="J81" s="42">
        <f t="shared" si="13"/>
        <v>91.962598075315015</v>
      </c>
    </row>
    <row r="82" spans="4:10" x14ac:dyDescent="0.25">
      <c r="D82">
        <v>61</v>
      </c>
      <c r="E82" s="41">
        <f t="shared" si="0"/>
        <v>216.0000000000002</v>
      </c>
      <c r="F82" s="41">
        <f t="shared" si="10"/>
        <v>3.7699111843077553</v>
      </c>
      <c r="G82" s="42">
        <f t="shared" si="2"/>
        <v>91.909830056250541</v>
      </c>
      <c r="H82" s="42">
        <f t="shared" si="11"/>
        <v>94.122147477075245</v>
      </c>
      <c r="I82" s="42">
        <f t="shared" si="12"/>
        <v>87.864745084375812</v>
      </c>
      <c r="J82" s="42">
        <f t="shared" si="13"/>
        <v>91.183221215612861</v>
      </c>
    </row>
    <row r="83" spans="4:10" x14ac:dyDescent="0.25">
      <c r="D83">
        <v>62</v>
      </c>
      <c r="E83" s="41">
        <f t="shared" si="0"/>
        <v>219.60000000000022</v>
      </c>
      <c r="F83" s="41">
        <f t="shared" si="10"/>
        <v>3.8327430373795512</v>
      </c>
      <c r="G83" s="42">
        <f t="shared" si="2"/>
        <v>92.294867572242126</v>
      </c>
      <c r="H83" s="42">
        <f t="shared" si="11"/>
        <v>93.62576010251307</v>
      </c>
      <c r="I83" s="42">
        <f t="shared" si="12"/>
        <v>88.442301358363196</v>
      </c>
      <c r="J83" s="42">
        <f t="shared" si="13"/>
        <v>90.438640153769612</v>
      </c>
    </row>
    <row r="84" spans="4:10" x14ac:dyDescent="0.25">
      <c r="D84">
        <v>63</v>
      </c>
      <c r="E84" s="41">
        <f t="shared" si="0"/>
        <v>223.20000000000022</v>
      </c>
      <c r="F84" s="41">
        <f t="shared" si="10"/>
        <v>3.8955748904513472</v>
      </c>
      <c r="G84" s="42">
        <f t="shared" si="2"/>
        <v>92.710313725785909</v>
      </c>
      <c r="H84" s="42">
        <f t="shared" si="11"/>
        <v>93.154528940713092</v>
      </c>
      <c r="I84" s="42">
        <f t="shared" si="12"/>
        <v>89.065470588678863</v>
      </c>
      <c r="J84" s="42">
        <f t="shared" si="13"/>
        <v>89.731793411069631</v>
      </c>
    </row>
    <row r="85" spans="4:10" x14ac:dyDescent="0.25">
      <c r="D85">
        <v>64</v>
      </c>
      <c r="E85" s="41">
        <f t="shared" si="0"/>
        <v>226.80000000000021</v>
      </c>
      <c r="F85" s="41">
        <f t="shared" si="10"/>
        <v>3.9584067435231431</v>
      </c>
      <c r="G85" s="42">
        <f t="shared" si="2"/>
        <v>93.154528940713135</v>
      </c>
      <c r="H85" s="42">
        <f t="shared" si="11"/>
        <v>92.710313725785866</v>
      </c>
      <c r="I85" s="42">
        <f t="shared" si="12"/>
        <v>89.731793411069717</v>
      </c>
      <c r="J85" s="42">
        <f t="shared" si="13"/>
        <v>89.065470588678792</v>
      </c>
    </row>
    <row r="86" spans="4:10" x14ac:dyDescent="0.25">
      <c r="D86">
        <v>65</v>
      </c>
      <c r="E86" s="41">
        <f t="shared" si="0"/>
        <v>230.4000000000002</v>
      </c>
      <c r="F86" s="41">
        <f t="shared" si="10"/>
        <v>4.0212385965949391</v>
      </c>
      <c r="G86" s="42">
        <f t="shared" si="2"/>
        <v>93.625760102513127</v>
      </c>
      <c r="H86" s="42">
        <f t="shared" si="11"/>
        <v>92.294867572242083</v>
      </c>
      <c r="I86" s="42">
        <f t="shared" si="12"/>
        <v>90.438640153769697</v>
      </c>
      <c r="J86" s="42">
        <f t="shared" si="13"/>
        <v>88.442301358363125</v>
      </c>
    </row>
    <row r="87" spans="4:10" x14ac:dyDescent="0.25">
      <c r="D87">
        <v>66</v>
      </c>
      <c r="E87" s="41">
        <f t="shared" ref="E87:E150" si="14">F87*180/PI()</f>
        <v>234.00000000000023</v>
      </c>
      <c r="F87" s="41">
        <f t="shared" si="10"/>
        <v>4.0840704496667346</v>
      </c>
      <c r="G87" s="42">
        <f t="shared" si="2"/>
        <v>94.122147477075302</v>
      </c>
      <c r="H87" s="42">
        <f t="shared" si="11"/>
        <v>91.909830056250513</v>
      </c>
      <c r="I87" s="42">
        <f t="shared" si="12"/>
        <v>91.183221215612946</v>
      </c>
      <c r="J87" s="42">
        <f t="shared" si="13"/>
        <v>87.864745084375755</v>
      </c>
    </row>
    <row r="88" spans="4:10" x14ac:dyDescent="0.25">
      <c r="D88">
        <v>67</v>
      </c>
      <c r="E88" s="41">
        <f t="shared" si="14"/>
        <v>237.60000000000019</v>
      </c>
      <c r="F88" s="41">
        <f t="shared" si="10"/>
        <v>4.1469023027385301</v>
      </c>
      <c r="G88" s="42">
        <f t="shared" ref="G88:G151" si="15">100+$E$15*COS(F88)</f>
        <v>94.641732050210067</v>
      </c>
      <c r="H88" s="42">
        <f t="shared" si="11"/>
        <v>91.556720744979827</v>
      </c>
      <c r="I88" s="42">
        <f t="shared" si="12"/>
        <v>91.962598075315086</v>
      </c>
      <c r="J88" s="42">
        <f t="shared" si="13"/>
        <v>87.335081117469741</v>
      </c>
    </row>
    <row r="89" spans="4:10" x14ac:dyDescent="0.25">
      <c r="D89">
        <v>68</v>
      </c>
      <c r="E89" s="41">
        <f t="shared" si="14"/>
        <v>241.20000000000016</v>
      </c>
      <c r="F89" s="41">
        <f t="shared" si="10"/>
        <v>4.2097341558103256</v>
      </c>
      <c r="G89" s="42">
        <f t="shared" si="15"/>
        <v>95.182463258982864</v>
      </c>
      <c r="H89" s="42">
        <f t="shared" si="11"/>
        <v>91.236933199561349</v>
      </c>
      <c r="I89" s="42">
        <f t="shared" si="12"/>
        <v>92.77369488847431</v>
      </c>
      <c r="J89" s="42">
        <f t="shared" si="13"/>
        <v>86.855399799342024</v>
      </c>
    </row>
    <row r="90" spans="4:10" x14ac:dyDescent="0.25">
      <c r="D90">
        <v>69</v>
      </c>
      <c r="E90" s="41">
        <f t="shared" si="14"/>
        <v>244.80000000000015</v>
      </c>
      <c r="F90" s="41">
        <f t="shared" si="10"/>
        <v>4.2725660088821211</v>
      </c>
      <c r="G90" s="42">
        <f t="shared" si="15"/>
        <v>95.742207084349289</v>
      </c>
      <c r="H90" s="42">
        <f t="shared" si="11"/>
        <v>90.951729475339789</v>
      </c>
      <c r="I90" s="42">
        <f t="shared" si="12"/>
        <v>93.613310626523941</v>
      </c>
      <c r="J90" s="42">
        <f t="shared" si="13"/>
        <v>86.427594213009698</v>
      </c>
    </row>
    <row r="91" spans="4:10" x14ac:dyDescent="0.25">
      <c r="D91">
        <v>70</v>
      </c>
      <c r="E91" s="41">
        <f t="shared" si="14"/>
        <v>248.40000000000012</v>
      </c>
      <c r="F91" s="41">
        <f t="shared" si="10"/>
        <v>4.3353978619539166</v>
      </c>
      <c r="G91" s="42">
        <f t="shared" si="15"/>
        <v>96.318754473153234</v>
      </c>
      <c r="H91" s="42">
        <f t="shared" si="11"/>
        <v>90.702235141117484</v>
      </c>
      <c r="I91" s="42">
        <f t="shared" si="12"/>
        <v>94.478131709729865</v>
      </c>
      <c r="J91" s="42">
        <f t="shared" si="13"/>
        <v>86.053352711676212</v>
      </c>
    </row>
    <row r="92" spans="4:10" x14ac:dyDescent="0.25">
      <c r="D92">
        <v>71</v>
      </c>
      <c r="E92" s="41">
        <f t="shared" si="14"/>
        <v>252.00000000000009</v>
      </c>
      <c r="F92" s="41">
        <f t="shared" si="10"/>
        <v>4.3982297150257121</v>
      </c>
      <c r="G92" s="42">
        <f t="shared" si="15"/>
        <v>96.909830056250541</v>
      </c>
      <c r="H92" s="42">
        <f t="shared" si="11"/>
        <v>90.489434837048464</v>
      </c>
      <c r="I92" s="42">
        <f t="shared" si="12"/>
        <v>95.364745084375812</v>
      </c>
      <c r="J92" s="42">
        <f t="shared" si="13"/>
        <v>85.734152255572695</v>
      </c>
    </row>
    <row r="93" spans="4:10" x14ac:dyDescent="0.25">
      <c r="D93">
        <v>72</v>
      </c>
      <c r="E93" s="41">
        <f t="shared" si="14"/>
        <v>255.60000000000008</v>
      </c>
      <c r="F93" s="41">
        <f t="shared" si="10"/>
        <v>4.4610615680975076</v>
      </c>
      <c r="G93" s="42">
        <f t="shared" si="15"/>
        <v>97.513101128351465</v>
      </c>
      <c r="H93" s="42">
        <f t="shared" si="11"/>
        <v>90.314168388713682</v>
      </c>
      <c r="I93" s="42">
        <f t="shared" si="12"/>
        <v>96.269651692527191</v>
      </c>
      <c r="J93" s="42">
        <f t="shared" si="13"/>
        <v>85.471252583070523</v>
      </c>
    </row>
    <row r="94" spans="4:10" x14ac:dyDescent="0.25">
      <c r="D94">
        <v>73</v>
      </c>
      <c r="E94" s="41">
        <f t="shared" si="14"/>
        <v>259.20000000000005</v>
      </c>
      <c r="F94" s="41">
        <f t="shared" si="10"/>
        <v>4.5238934211693032</v>
      </c>
      <c r="G94" s="42">
        <f t="shared" si="15"/>
        <v>98.126186854142759</v>
      </c>
      <c r="H94" s="42">
        <f t="shared" si="11"/>
        <v>90.177127492713112</v>
      </c>
      <c r="I94" s="42">
        <f t="shared" si="12"/>
        <v>97.189280281214138</v>
      </c>
      <c r="J94" s="42">
        <f t="shared" si="13"/>
        <v>85.265691239069668</v>
      </c>
    </row>
    <row r="95" spans="4:10" x14ac:dyDescent="0.25">
      <c r="D95">
        <v>74</v>
      </c>
      <c r="E95" s="41">
        <f t="shared" si="14"/>
        <v>262.80000000000007</v>
      </c>
      <c r="F95" s="41">
        <f t="shared" si="10"/>
        <v>4.5867252742410987</v>
      </c>
      <c r="G95" s="42">
        <f t="shared" si="15"/>
        <v>98.746667664356963</v>
      </c>
      <c r="H95" s="42">
        <f t="shared" si="11"/>
        <v>90.078852986855225</v>
      </c>
      <c r="I95" s="42">
        <f t="shared" si="12"/>
        <v>98.120001496535451</v>
      </c>
      <c r="J95" s="42">
        <f t="shared" si="13"/>
        <v>85.118279480282837</v>
      </c>
    </row>
    <row r="96" spans="4:10" x14ac:dyDescent="0.25">
      <c r="D96">
        <v>75</v>
      </c>
      <c r="E96" s="41">
        <f t="shared" si="14"/>
        <v>266.40000000000003</v>
      </c>
      <c r="F96" s="41">
        <f t="shared" si="10"/>
        <v>4.6495571273128942</v>
      </c>
      <c r="G96" s="42">
        <f t="shared" si="15"/>
        <v>99.372094804706862</v>
      </c>
      <c r="H96" s="42">
        <f t="shared" si="11"/>
        <v>90.019732715717282</v>
      </c>
      <c r="I96" s="42">
        <f t="shared" si="12"/>
        <v>99.0581422070603</v>
      </c>
      <c r="J96" s="42">
        <f t="shared" si="13"/>
        <v>85.029599073575923</v>
      </c>
    </row>
    <row r="97" spans="4:10" x14ac:dyDescent="0.25">
      <c r="D97">
        <v>76</v>
      </c>
      <c r="E97" s="41">
        <f t="shared" si="14"/>
        <v>270</v>
      </c>
      <c r="F97" s="41">
        <f t="shared" si="10"/>
        <v>4.7123889803846897</v>
      </c>
      <c r="G97" s="42">
        <f t="shared" si="15"/>
        <v>100</v>
      </c>
      <c r="H97" s="42">
        <f t="shared" si="11"/>
        <v>90</v>
      </c>
      <c r="I97" s="42">
        <f t="shared" si="12"/>
        <v>100</v>
      </c>
      <c r="J97" s="42">
        <f t="shared" si="13"/>
        <v>85</v>
      </c>
    </row>
    <row r="98" spans="4:10" x14ac:dyDescent="0.25">
      <c r="D98">
        <v>77</v>
      </c>
      <c r="E98" s="41">
        <f t="shared" si="14"/>
        <v>273.59999999999997</v>
      </c>
      <c r="F98" s="41">
        <f t="shared" si="10"/>
        <v>4.7752208334564852</v>
      </c>
      <c r="G98" s="42">
        <f t="shared" si="15"/>
        <v>100.62790519529312</v>
      </c>
      <c r="H98" s="42">
        <f t="shared" si="11"/>
        <v>90.019732715717282</v>
      </c>
      <c r="I98" s="42">
        <f t="shared" si="12"/>
        <v>100.94185779293969</v>
      </c>
      <c r="J98" s="42">
        <f t="shared" si="13"/>
        <v>85.029599073575923</v>
      </c>
    </row>
    <row r="99" spans="4:10" x14ac:dyDescent="0.25">
      <c r="D99">
        <v>78</v>
      </c>
      <c r="E99" s="41">
        <f t="shared" si="14"/>
        <v>277.19999999999993</v>
      </c>
      <c r="F99" s="41">
        <f t="shared" si="10"/>
        <v>4.8380526865282807</v>
      </c>
      <c r="G99" s="42">
        <f t="shared" si="15"/>
        <v>101.25333233564304</v>
      </c>
      <c r="H99" s="42">
        <f t="shared" si="11"/>
        <v>90.078852986855225</v>
      </c>
      <c r="I99" s="42">
        <f t="shared" si="12"/>
        <v>101.87999850346455</v>
      </c>
      <c r="J99" s="42">
        <f t="shared" si="13"/>
        <v>85.118279480282837</v>
      </c>
    </row>
    <row r="100" spans="4:10" x14ac:dyDescent="0.25">
      <c r="D100">
        <v>79</v>
      </c>
      <c r="E100" s="41">
        <f t="shared" si="14"/>
        <v>280.7999999999999</v>
      </c>
      <c r="F100" s="41">
        <f t="shared" si="10"/>
        <v>4.9008845396000762</v>
      </c>
      <c r="G100" s="42">
        <f t="shared" si="15"/>
        <v>101.87381314585724</v>
      </c>
      <c r="H100" s="42">
        <f t="shared" si="11"/>
        <v>90.177127492713112</v>
      </c>
      <c r="I100" s="42">
        <f t="shared" si="12"/>
        <v>102.81071971878585</v>
      </c>
      <c r="J100" s="42">
        <f t="shared" si="13"/>
        <v>85.265691239069668</v>
      </c>
    </row>
    <row r="101" spans="4:10" x14ac:dyDescent="0.25">
      <c r="D101">
        <v>80</v>
      </c>
      <c r="E101" s="41">
        <f t="shared" si="14"/>
        <v>284.39999999999992</v>
      </c>
      <c r="F101" s="41">
        <f t="shared" si="10"/>
        <v>4.9637163926718717</v>
      </c>
      <c r="G101" s="42">
        <f t="shared" si="15"/>
        <v>102.48689887164853</v>
      </c>
      <c r="H101" s="42">
        <f t="shared" si="11"/>
        <v>90.314168388713682</v>
      </c>
      <c r="I101" s="42">
        <f t="shared" si="12"/>
        <v>103.73034830747279</v>
      </c>
      <c r="J101" s="42">
        <f t="shared" si="13"/>
        <v>85.471252583070523</v>
      </c>
    </row>
    <row r="102" spans="4:10" x14ac:dyDescent="0.25">
      <c r="D102">
        <v>81</v>
      </c>
      <c r="E102" s="41">
        <f t="shared" si="14"/>
        <v>287.99999999999989</v>
      </c>
      <c r="F102" s="41">
        <f t="shared" si="10"/>
        <v>5.0265482457436672</v>
      </c>
      <c r="G102" s="42">
        <f t="shared" si="15"/>
        <v>103.09016994374946</v>
      </c>
      <c r="H102" s="42">
        <f t="shared" si="11"/>
        <v>90.489434837048464</v>
      </c>
      <c r="I102" s="42">
        <f t="shared" si="12"/>
        <v>104.63525491562419</v>
      </c>
      <c r="J102" s="42">
        <f t="shared" si="13"/>
        <v>85.734152255572681</v>
      </c>
    </row>
    <row r="103" spans="4:10" x14ac:dyDescent="0.25">
      <c r="D103">
        <v>82</v>
      </c>
      <c r="E103" s="41">
        <f t="shared" si="14"/>
        <v>291.59999999999991</v>
      </c>
      <c r="F103" s="41">
        <f t="shared" si="10"/>
        <v>5.0893800988154627</v>
      </c>
      <c r="G103" s="42">
        <f t="shared" si="15"/>
        <v>103.68124552684675</v>
      </c>
      <c r="H103" s="42">
        <f t="shared" si="11"/>
        <v>90.702235141117484</v>
      </c>
      <c r="I103" s="42">
        <f t="shared" si="12"/>
        <v>105.52186829027013</v>
      </c>
      <c r="J103" s="42">
        <f t="shared" si="13"/>
        <v>86.053352711676212</v>
      </c>
    </row>
    <row r="104" spans="4:10" x14ac:dyDescent="0.25">
      <c r="D104">
        <v>83</v>
      </c>
      <c r="E104" s="41">
        <f t="shared" si="14"/>
        <v>295.19999999999987</v>
      </c>
      <c r="F104" s="41">
        <f t="shared" si="10"/>
        <v>5.1522119518872582</v>
      </c>
      <c r="G104" s="42">
        <f t="shared" si="15"/>
        <v>104.2577929156507</v>
      </c>
      <c r="H104" s="42">
        <f t="shared" si="11"/>
        <v>90.951729475339789</v>
      </c>
      <c r="I104" s="42">
        <f t="shared" si="12"/>
        <v>106.38668937347606</v>
      </c>
      <c r="J104" s="42">
        <f t="shared" si="13"/>
        <v>86.427594213009684</v>
      </c>
    </row>
    <row r="105" spans="4:10" x14ac:dyDescent="0.25">
      <c r="D105">
        <v>84</v>
      </c>
      <c r="E105" s="41">
        <f t="shared" si="14"/>
        <v>298.79999999999984</v>
      </c>
      <c r="F105" s="41">
        <f t="shared" si="10"/>
        <v>5.2150438049590537</v>
      </c>
      <c r="G105" s="42">
        <f t="shared" si="15"/>
        <v>104.81753674101712</v>
      </c>
      <c r="H105" s="42">
        <f t="shared" si="11"/>
        <v>91.236933199561349</v>
      </c>
      <c r="I105" s="42">
        <f t="shared" si="12"/>
        <v>107.22630511152569</v>
      </c>
      <c r="J105" s="42">
        <f t="shared" si="13"/>
        <v>86.855399799342024</v>
      </c>
    </row>
    <row r="106" spans="4:10" x14ac:dyDescent="0.25">
      <c r="D106">
        <v>85</v>
      </c>
      <c r="E106" s="41">
        <f t="shared" si="14"/>
        <v>302.39999999999981</v>
      </c>
      <c r="F106" s="41">
        <f t="shared" si="10"/>
        <v>5.2778756580308492</v>
      </c>
      <c r="G106" s="42">
        <f t="shared" si="15"/>
        <v>105.35826794978993</v>
      </c>
      <c r="H106" s="42">
        <f t="shared" si="11"/>
        <v>91.556720744979827</v>
      </c>
      <c r="I106" s="42">
        <f t="shared" si="12"/>
        <v>108.0374019246849</v>
      </c>
      <c r="J106" s="42">
        <f t="shared" si="13"/>
        <v>87.335081117469741</v>
      </c>
    </row>
    <row r="107" spans="4:10" x14ac:dyDescent="0.25">
      <c r="D107">
        <v>86</v>
      </c>
      <c r="E107" s="41">
        <f t="shared" si="14"/>
        <v>305.99999999999977</v>
      </c>
      <c r="F107" s="41">
        <f t="shared" si="10"/>
        <v>5.3407075111026447</v>
      </c>
      <c r="G107" s="42">
        <f t="shared" si="15"/>
        <v>105.8778525229247</v>
      </c>
      <c r="H107" s="42">
        <f t="shared" si="11"/>
        <v>91.909830056250499</v>
      </c>
      <c r="I107" s="42">
        <f t="shared" si="12"/>
        <v>108.81677878438705</v>
      </c>
      <c r="J107" s="42">
        <f t="shared" si="13"/>
        <v>87.864745084375755</v>
      </c>
    </row>
    <row r="108" spans="4:10" x14ac:dyDescent="0.25">
      <c r="D108">
        <v>87</v>
      </c>
      <c r="E108" s="41">
        <f t="shared" si="14"/>
        <v>309.59999999999974</v>
      </c>
      <c r="F108" s="41">
        <f t="shared" si="10"/>
        <v>5.4035393641744403</v>
      </c>
      <c r="G108" s="42">
        <f t="shared" si="15"/>
        <v>106.37423989748686</v>
      </c>
      <c r="H108" s="42">
        <f t="shared" si="11"/>
        <v>92.294867572242083</v>
      </c>
      <c r="I108" s="42">
        <f t="shared" si="12"/>
        <v>109.5613598462303</v>
      </c>
      <c r="J108" s="42">
        <f t="shared" si="13"/>
        <v>88.442301358363125</v>
      </c>
    </row>
    <row r="109" spans="4:10" x14ac:dyDescent="0.25">
      <c r="D109">
        <v>88</v>
      </c>
      <c r="E109" s="41">
        <f t="shared" si="14"/>
        <v>313.19999999999976</v>
      </c>
      <c r="F109" s="41">
        <f t="shared" si="10"/>
        <v>5.4663712172462358</v>
      </c>
      <c r="G109" s="42">
        <f t="shared" si="15"/>
        <v>106.84547105928685</v>
      </c>
      <c r="H109" s="42">
        <f t="shared" si="11"/>
        <v>92.710313725785852</v>
      </c>
      <c r="I109" s="42">
        <f t="shared" si="12"/>
        <v>110.26820658893028</v>
      </c>
      <c r="J109" s="42">
        <f t="shared" si="13"/>
        <v>89.065470588678778</v>
      </c>
    </row>
    <row r="110" spans="4:10" x14ac:dyDescent="0.25">
      <c r="D110">
        <v>89</v>
      </c>
      <c r="E110" s="41">
        <f t="shared" si="14"/>
        <v>316.79999999999973</v>
      </c>
      <c r="F110" s="41">
        <f t="shared" si="10"/>
        <v>5.5292030703180313</v>
      </c>
      <c r="G110" s="42">
        <f t="shared" si="15"/>
        <v>107.28968627421408</v>
      </c>
      <c r="H110" s="42">
        <f t="shared" si="11"/>
        <v>93.154528940713078</v>
      </c>
      <c r="I110" s="42">
        <f t="shared" si="12"/>
        <v>110.93452941132112</v>
      </c>
      <c r="J110" s="42">
        <f t="shared" si="13"/>
        <v>89.731793411069617</v>
      </c>
    </row>
    <row r="111" spans="4:10" x14ac:dyDescent="0.25">
      <c r="D111">
        <v>90</v>
      </c>
      <c r="E111" s="41">
        <f t="shared" si="14"/>
        <v>320.39999999999975</v>
      </c>
      <c r="F111" s="41">
        <f t="shared" si="10"/>
        <v>5.5920349233898268</v>
      </c>
      <c r="G111" s="42">
        <f t="shared" si="15"/>
        <v>107.70513242775786</v>
      </c>
      <c r="H111" s="42">
        <f t="shared" si="11"/>
        <v>93.625760102513055</v>
      </c>
      <c r="I111" s="42">
        <f t="shared" si="12"/>
        <v>111.55769864163679</v>
      </c>
      <c r="J111" s="42">
        <f t="shared" si="13"/>
        <v>90.438640153769597</v>
      </c>
    </row>
    <row r="112" spans="4:10" x14ac:dyDescent="0.25">
      <c r="D112">
        <v>91</v>
      </c>
      <c r="E112" s="41">
        <f t="shared" si="14"/>
        <v>323.99999999999972</v>
      </c>
      <c r="F112" s="41">
        <f t="shared" si="10"/>
        <v>5.6548667764616223</v>
      </c>
      <c r="G112" s="42">
        <f t="shared" si="15"/>
        <v>108.09016994374944</v>
      </c>
      <c r="H112" s="42">
        <f t="shared" si="11"/>
        <v>94.122147477075231</v>
      </c>
      <c r="I112" s="42">
        <f t="shared" si="12"/>
        <v>112.13525491562416</v>
      </c>
      <c r="J112" s="42">
        <f t="shared" si="13"/>
        <v>91.183221215612832</v>
      </c>
    </row>
    <row r="113" spans="4:10" x14ac:dyDescent="0.25">
      <c r="D113">
        <v>92</v>
      </c>
      <c r="E113" s="41">
        <f t="shared" si="14"/>
        <v>327.59999999999968</v>
      </c>
      <c r="F113" s="41">
        <f t="shared" si="10"/>
        <v>5.7176986295334178</v>
      </c>
      <c r="G113" s="42">
        <f t="shared" si="15"/>
        <v>108.44327925502012</v>
      </c>
      <c r="H113" s="42">
        <f t="shared" si="11"/>
        <v>94.641732050209981</v>
      </c>
      <c r="I113" s="42">
        <f t="shared" si="12"/>
        <v>112.66491888253017</v>
      </c>
      <c r="J113" s="42">
        <f t="shared" si="13"/>
        <v>91.962598075314972</v>
      </c>
    </row>
    <row r="114" spans="4:10" x14ac:dyDescent="0.25">
      <c r="D114">
        <v>93</v>
      </c>
      <c r="E114" s="41">
        <f t="shared" si="14"/>
        <v>331.19999999999965</v>
      </c>
      <c r="F114" s="41">
        <f t="shared" si="10"/>
        <v>5.7805304826052133</v>
      </c>
      <c r="G114" s="42">
        <f t="shared" si="15"/>
        <v>108.76306680043861</v>
      </c>
      <c r="H114" s="42">
        <f t="shared" si="11"/>
        <v>95.182463258982793</v>
      </c>
      <c r="I114" s="42">
        <f t="shared" si="12"/>
        <v>113.14460020065791</v>
      </c>
      <c r="J114" s="42">
        <f t="shared" si="13"/>
        <v>92.773694888474182</v>
      </c>
    </row>
    <row r="115" spans="4:10" x14ac:dyDescent="0.25">
      <c r="D115">
        <v>94</v>
      </c>
      <c r="E115" s="41">
        <f t="shared" si="14"/>
        <v>334.79999999999961</v>
      </c>
      <c r="F115" s="41">
        <f t="shared" si="10"/>
        <v>5.8433623356770088</v>
      </c>
      <c r="G115" s="42">
        <f t="shared" si="15"/>
        <v>109.04827052466017</v>
      </c>
      <c r="H115" s="42">
        <f t="shared" si="11"/>
        <v>95.742207084349218</v>
      </c>
      <c r="I115" s="42">
        <f t="shared" si="12"/>
        <v>113.57240578699025</v>
      </c>
      <c r="J115" s="42">
        <f t="shared" si="13"/>
        <v>93.613310626523827</v>
      </c>
    </row>
    <row r="116" spans="4:10" x14ac:dyDescent="0.25">
      <c r="D116">
        <v>95</v>
      </c>
      <c r="E116" s="41">
        <f t="shared" si="14"/>
        <v>338.39999999999964</v>
      </c>
      <c r="F116" s="41">
        <f t="shared" si="10"/>
        <v>5.9061941887488043</v>
      </c>
      <c r="G116" s="42">
        <f t="shared" si="15"/>
        <v>109.29776485888249</v>
      </c>
      <c r="H116" s="42">
        <f t="shared" si="11"/>
        <v>96.318754473153149</v>
      </c>
      <c r="I116" s="42">
        <f t="shared" si="12"/>
        <v>113.94664728832373</v>
      </c>
      <c r="J116" s="42">
        <f t="shared" si="13"/>
        <v>94.478131709729738</v>
      </c>
    </row>
    <row r="117" spans="4:10" x14ac:dyDescent="0.25">
      <c r="D117">
        <v>96</v>
      </c>
      <c r="E117" s="41">
        <f t="shared" si="14"/>
        <v>341.99999999999955</v>
      </c>
      <c r="F117" s="41">
        <f t="shared" si="10"/>
        <v>5.9690260418205998</v>
      </c>
      <c r="G117" s="42">
        <f t="shared" si="15"/>
        <v>109.51056516295151</v>
      </c>
      <c r="H117" s="42">
        <f t="shared" si="11"/>
        <v>96.909830056250456</v>
      </c>
      <c r="I117" s="42">
        <f t="shared" si="12"/>
        <v>114.26584774442728</v>
      </c>
      <c r="J117" s="42">
        <f t="shared" si="13"/>
        <v>95.364745084375684</v>
      </c>
    </row>
    <row r="118" spans="4:10" x14ac:dyDescent="0.25">
      <c r="D118">
        <v>97</v>
      </c>
      <c r="E118" s="41">
        <f t="shared" si="14"/>
        <v>345.59999999999957</v>
      </c>
      <c r="F118" s="41">
        <f t="shared" si="10"/>
        <v>6.0318578948923953</v>
      </c>
      <c r="G118" s="42">
        <f t="shared" si="15"/>
        <v>109.68583161128629</v>
      </c>
      <c r="H118" s="42">
        <f t="shared" si="11"/>
        <v>97.51310112835138</v>
      </c>
      <c r="I118" s="42">
        <f t="shared" si="12"/>
        <v>114.52874741692943</v>
      </c>
      <c r="J118" s="42">
        <f t="shared" si="13"/>
        <v>96.269651692527063</v>
      </c>
    </row>
    <row r="119" spans="4:10" x14ac:dyDescent="0.25">
      <c r="D119">
        <v>98</v>
      </c>
      <c r="E119" s="41">
        <f t="shared" si="14"/>
        <v>349.19999999999959</v>
      </c>
      <c r="F119" s="41">
        <f t="shared" si="10"/>
        <v>6.0946897479641908</v>
      </c>
      <c r="G119" s="42">
        <f t="shared" si="15"/>
        <v>109.82287250728687</v>
      </c>
      <c r="H119" s="42">
        <f t="shared" si="11"/>
        <v>98.126186854142674</v>
      </c>
      <c r="I119" s="42">
        <f t="shared" si="12"/>
        <v>114.7343087609303</v>
      </c>
      <c r="J119" s="42">
        <f t="shared" si="13"/>
        <v>97.18928028121401</v>
      </c>
    </row>
    <row r="120" spans="4:10" x14ac:dyDescent="0.25">
      <c r="D120">
        <v>99</v>
      </c>
      <c r="E120" s="41">
        <f t="shared" si="14"/>
        <v>352.7999999999995</v>
      </c>
      <c r="F120" s="41">
        <f t="shared" si="10"/>
        <v>6.1575216010359863</v>
      </c>
      <c r="G120" s="42">
        <f t="shared" si="15"/>
        <v>109.92114701314478</v>
      </c>
      <c r="H120" s="42">
        <f t="shared" si="11"/>
        <v>98.746667664356877</v>
      </c>
      <c r="I120" s="42">
        <f t="shared" si="12"/>
        <v>114.88172051971715</v>
      </c>
      <c r="J120" s="42">
        <f t="shared" si="13"/>
        <v>98.120001496535309</v>
      </c>
    </row>
    <row r="121" spans="4:10" x14ac:dyDescent="0.25">
      <c r="D121">
        <v>100</v>
      </c>
      <c r="E121" s="41">
        <f t="shared" si="14"/>
        <v>356.39999999999952</v>
      </c>
      <c r="F121" s="41">
        <f t="shared" si="10"/>
        <v>6.2203534541077818</v>
      </c>
      <c r="G121" s="42">
        <f t="shared" si="15"/>
        <v>109.98026728428272</v>
      </c>
      <c r="H121" s="42">
        <f t="shared" si="11"/>
        <v>99.372094804706776</v>
      </c>
      <c r="I121" s="42">
        <f t="shared" si="12"/>
        <v>114.97040092642406</v>
      </c>
      <c r="J121" s="42">
        <f t="shared" si="13"/>
        <v>99.058142207060172</v>
      </c>
    </row>
    <row r="122" spans="4:10" x14ac:dyDescent="0.25">
      <c r="D122">
        <v>101</v>
      </c>
      <c r="E122" s="41">
        <f t="shared" si="14"/>
        <v>359.99999999999949</v>
      </c>
      <c r="F122" s="41">
        <f t="shared" si="10"/>
        <v>6.2831853071795774</v>
      </c>
      <c r="G122" s="42">
        <f t="shared" si="15"/>
        <v>110</v>
      </c>
      <c r="H122" s="42">
        <f t="shared" si="11"/>
        <v>99.999999999999915</v>
      </c>
      <c r="I122" s="42">
        <f t="shared" si="12"/>
        <v>115</v>
      </c>
      <c r="J122" s="42">
        <f t="shared" si="13"/>
        <v>99.999999999999858</v>
      </c>
    </row>
    <row r="123" spans="4:10" x14ac:dyDescent="0.25">
      <c r="D123">
        <v>102</v>
      </c>
      <c r="E123" s="41">
        <f t="shared" si="14"/>
        <v>363.59999999999951</v>
      </c>
      <c r="F123" s="41">
        <f t="shared" si="10"/>
        <v>6.3460171602513729</v>
      </c>
      <c r="G123" s="42">
        <f t="shared" si="15"/>
        <v>109.98026728428272</v>
      </c>
      <c r="H123" s="42">
        <f t="shared" si="11"/>
        <v>100.62790519529304</v>
      </c>
      <c r="I123" s="42">
        <f t="shared" si="12"/>
        <v>114.97040092642408</v>
      </c>
      <c r="J123" s="42">
        <f t="shared" si="13"/>
        <v>100.94185779293956</v>
      </c>
    </row>
    <row r="124" spans="4:10" x14ac:dyDescent="0.25">
      <c r="D124">
        <v>103</v>
      </c>
      <c r="E124" s="41">
        <f t="shared" si="14"/>
        <v>367.19999999999942</v>
      </c>
      <c r="F124" s="41">
        <f t="shared" si="10"/>
        <v>6.4088490133231684</v>
      </c>
      <c r="G124" s="42">
        <f t="shared" si="15"/>
        <v>109.92114701314479</v>
      </c>
      <c r="H124" s="42">
        <f t="shared" si="11"/>
        <v>101.25333233564294</v>
      </c>
      <c r="I124" s="42">
        <f t="shared" si="12"/>
        <v>114.88172051971719</v>
      </c>
      <c r="J124" s="42">
        <f t="shared" si="13"/>
        <v>101.87999850346442</v>
      </c>
    </row>
    <row r="125" spans="4:10" x14ac:dyDescent="0.25">
      <c r="D125">
        <v>104</v>
      </c>
      <c r="E125" s="41">
        <f t="shared" si="14"/>
        <v>370.79999999999944</v>
      </c>
      <c r="F125" s="41">
        <f t="shared" si="10"/>
        <v>6.4716808663949639</v>
      </c>
      <c r="G125" s="42">
        <f t="shared" si="15"/>
        <v>109.8228725072869</v>
      </c>
      <c r="H125" s="42">
        <f t="shared" si="11"/>
        <v>101.87381314585714</v>
      </c>
      <c r="I125" s="42">
        <f t="shared" si="12"/>
        <v>114.73430876093036</v>
      </c>
      <c r="J125" s="42">
        <f t="shared" si="13"/>
        <v>102.81071971878572</v>
      </c>
    </row>
    <row r="126" spans="4:10" x14ac:dyDescent="0.25">
      <c r="D126">
        <v>105</v>
      </c>
      <c r="E126" s="41">
        <f t="shared" si="14"/>
        <v>374.39999999999947</v>
      </c>
      <c r="F126" s="41">
        <f t="shared" ref="F126:F153" si="16">F125+$F$19*2</f>
        <v>6.5345127194667594</v>
      </c>
      <c r="G126" s="42">
        <f t="shared" si="15"/>
        <v>109.68583161128633</v>
      </c>
      <c r="H126" s="42">
        <f t="shared" ref="H126:H153" si="17">100+$E$15*SIN(F126)</f>
        <v>102.48689887164845</v>
      </c>
      <c r="I126" s="42">
        <f t="shared" ref="I126:I153" si="18">100+$E$14*COS(F126)</f>
        <v>114.52874741692951</v>
      </c>
      <c r="J126" s="42">
        <f t="shared" ref="J126:J153" si="19">100+$E$14*SIN(F126)</f>
        <v>103.73034830747267</v>
      </c>
    </row>
    <row r="127" spans="4:10" x14ac:dyDescent="0.25">
      <c r="D127">
        <v>106</v>
      </c>
      <c r="E127" s="41">
        <f t="shared" si="14"/>
        <v>377.99999999999937</v>
      </c>
      <c r="F127" s="41">
        <f t="shared" si="16"/>
        <v>6.5973445725385549</v>
      </c>
      <c r="G127" s="42">
        <f t="shared" si="15"/>
        <v>109.51056516295156</v>
      </c>
      <c r="H127" s="42">
        <f t="shared" si="17"/>
        <v>103.09016994374937</v>
      </c>
      <c r="I127" s="42">
        <f t="shared" si="18"/>
        <v>114.26584774442736</v>
      </c>
      <c r="J127" s="42">
        <f t="shared" si="19"/>
        <v>104.63525491562406</v>
      </c>
    </row>
    <row r="128" spans="4:10" x14ac:dyDescent="0.25">
      <c r="D128">
        <v>107</v>
      </c>
      <c r="E128" s="41">
        <f t="shared" si="14"/>
        <v>381.5999999999994</v>
      </c>
      <c r="F128" s="41">
        <f t="shared" si="16"/>
        <v>6.6601764256103504</v>
      </c>
      <c r="G128" s="42">
        <f t="shared" si="15"/>
        <v>109.29776485888256</v>
      </c>
      <c r="H128" s="42">
        <f t="shared" si="17"/>
        <v>103.68124552684668</v>
      </c>
      <c r="I128" s="42">
        <f t="shared" si="18"/>
        <v>113.94664728832383</v>
      </c>
      <c r="J128" s="42">
        <f t="shared" si="19"/>
        <v>105.52186829027001</v>
      </c>
    </row>
    <row r="129" spans="4:10" x14ac:dyDescent="0.25">
      <c r="D129">
        <v>108</v>
      </c>
      <c r="E129" s="41">
        <f t="shared" si="14"/>
        <v>385.19999999999936</v>
      </c>
      <c r="F129" s="41">
        <f t="shared" si="16"/>
        <v>6.7230082786821459</v>
      </c>
      <c r="G129" s="42">
        <f t="shared" si="15"/>
        <v>109.04827052466024</v>
      </c>
      <c r="H129" s="42">
        <f t="shared" si="17"/>
        <v>104.25779291565063</v>
      </c>
      <c r="I129" s="42">
        <f t="shared" si="18"/>
        <v>113.57240578699037</v>
      </c>
      <c r="J129" s="42">
        <f t="shared" si="19"/>
        <v>106.38668937347593</v>
      </c>
    </row>
    <row r="130" spans="4:10" x14ac:dyDescent="0.25">
      <c r="D130">
        <v>109</v>
      </c>
      <c r="E130" s="41">
        <f t="shared" si="14"/>
        <v>388.79999999999933</v>
      </c>
      <c r="F130" s="41">
        <f t="shared" si="16"/>
        <v>6.7858401317539414</v>
      </c>
      <c r="G130" s="42">
        <f t="shared" si="15"/>
        <v>108.76306680043869</v>
      </c>
      <c r="H130" s="42">
        <f t="shared" si="17"/>
        <v>104.81753674101705</v>
      </c>
      <c r="I130" s="42">
        <f t="shared" si="18"/>
        <v>113.14460020065803</v>
      </c>
      <c r="J130" s="42">
        <f t="shared" si="19"/>
        <v>107.22630511152558</v>
      </c>
    </row>
    <row r="131" spans="4:10" x14ac:dyDescent="0.25">
      <c r="D131">
        <v>110</v>
      </c>
      <c r="E131" s="41">
        <f t="shared" si="14"/>
        <v>392.3999999999993</v>
      </c>
      <c r="F131" s="41">
        <f t="shared" si="16"/>
        <v>6.8486719848257369</v>
      </c>
      <c r="G131" s="42">
        <f t="shared" si="15"/>
        <v>108.44327925502022</v>
      </c>
      <c r="H131" s="42">
        <f t="shared" si="17"/>
        <v>105.35826794978986</v>
      </c>
      <c r="I131" s="42">
        <f t="shared" si="18"/>
        <v>112.66491888253033</v>
      </c>
      <c r="J131" s="42">
        <f t="shared" si="19"/>
        <v>108.03740192468479</v>
      </c>
    </row>
    <row r="132" spans="4:10" x14ac:dyDescent="0.25">
      <c r="D132">
        <v>111</v>
      </c>
      <c r="E132" s="41">
        <f t="shared" si="14"/>
        <v>395.99999999999932</v>
      </c>
      <c r="F132" s="41">
        <f t="shared" si="16"/>
        <v>6.9115038378975324</v>
      </c>
      <c r="G132" s="42">
        <f t="shared" si="15"/>
        <v>108.09016994374954</v>
      </c>
      <c r="H132" s="42">
        <f t="shared" si="17"/>
        <v>105.87785252292463</v>
      </c>
      <c r="I132" s="42">
        <f t="shared" si="18"/>
        <v>112.13525491562433</v>
      </c>
      <c r="J132" s="42">
        <f t="shared" si="19"/>
        <v>108.81677878438694</v>
      </c>
    </row>
    <row r="133" spans="4:10" x14ac:dyDescent="0.25">
      <c r="D133">
        <v>112</v>
      </c>
      <c r="E133" s="41">
        <f t="shared" si="14"/>
        <v>399.59999999999923</v>
      </c>
      <c r="F133" s="41">
        <f t="shared" si="16"/>
        <v>6.9743356909693279</v>
      </c>
      <c r="G133" s="42">
        <f t="shared" si="15"/>
        <v>107.70513242775797</v>
      </c>
      <c r="H133" s="42">
        <f t="shared" si="17"/>
        <v>106.3742398974868</v>
      </c>
      <c r="I133" s="42">
        <f t="shared" si="18"/>
        <v>111.55769864163696</v>
      </c>
      <c r="J133" s="42">
        <f t="shared" si="19"/>
        <v>109.56135984623019</v>
      </c>
    </row>
    <row r="134" spans="4:10" x14ac:dyDescent="0.25">
      <c r="D134">
        <v>113</v>
      </c>
      <c r="E134" s="41">
        <f t="shared" si="14"/>
        <v>403.19999999999925</v>
      </c>
      <c r="F134" s="41">
        <f t="shared" si="16"/>
        <v>7.0371675440411234</v>
      </c>
      <c r="G134" s="42">
        <f t="shared" si="15"/>
        <v>107.2896862742142</v>
      </c>
      <c r="H134" s="42">
        <f t="shared" si="17"/>
        <v>106.84547105928679</v>
      </c>
      <c r="I134" s="42">
        <f t="shared" si="18"/>
        <v>110.93452941132131</v>
      </c>
      <c r="J134" s="42">
        <f t="shared" si="19"/>
        <v>110.26820658893018</v>
      </c>
    </row>
    <row r="135" spans="4:10" x14ac:dyDescent="0.25">
      <c r="D135">
        <v>114</v>
      </c>
      <c r="E135" s="41">
        <f t="shared" si="14"/>
        <v>406.79999999999922</v>
      </c>
      <c r="F135" s="41">
        <f t="shared" si="16"/>
        <v>7.0999993971129189</v>
      </c>
      <c r="G135" s="42">
        <f t="shared" si="15"/>
        <v>106.84547105928699</v>
      </c>
      <c r="H135" s="42">
        <f t="shared" si="17"/>
        <v>107.28968627421402</v>
      </c>
      <c r="I135" s="42">
        <f t="shared" si="18"/>
        <v>110.26820658893048</v>
      </c>
      <c r="J135" s="42">
        <f t="shared" si="19"/>
        <v>110.93452941132104</v>
      </c>
    </row>
    <row r="136" spans="4:10" x14ac:dyDescent="0.25">
      <c r="D136">
        <v>115</v>
      </c>
      <c r="E136" s="41">
        <f t="shared" si="14"/>
        <v>410.39999999999918</v>
      </c>
      <c r="F136" s="41">
        <f t="shared" si="16"/>
        <v>7.1628312501847144</v>
      </c>
      <c r="G136" s="42">
        <f t="shared" si="15"/>
        <v>106.374239897487</v>
      </c>
      <c r="H136" s="42">
        <f t="shared" si="17"/>
        <v>107.7051324277578</v>
      </c>
      <c r="I136" s="42">
        <f t="shared" si="18"/>
        <v>109.56135984623052</v>
      </c>
      <c r="J136" s="42">
        <f t="shared" si="19"/>
        <v>111.5576986416367</v>
      </c>
    </row>
    <row r="137" spans="4:10" x14ac:dyDescent="0.25">
      <c r="D137">
        <v>116</v>
      </c>
      <c r="E137" s="41">
        <f t="shared" si="14"/>
        <v>413.99999999999915</v>
      </c>
      <c r="F137" s="41">
        <f t="shared" si="16"/>
        <v>7.22566310325651</v>
      </c>
      <c r="G137" s="42">
        <f t="shared" si="15"/>
        <v>105.87785252292485</v>
      </c>
      <c r="H137" s="42">
        <f t="shared" si="17"/>
        <v>108.09016994374939</v>
      </c>
      <c r="I137" s="42">
        <f t="shared" si="18"/>
        <v>108.81677878438728</v>
      </c>
      <c r="J137" s="42">
        <f t="shared" si="19"/>
        <v>112.13525491562409</v>
      </c>
    </row>
    <row r="138" spans="4:10" x14ac:dyDescent="0.25">
      <c r="D138">
        <v>117</v>
      </c>
      <c r="E138" s="41">
        <f t="shared" si="14"/>
        <v>417.59999999999917</v>
      </c>
      <c r="F138" s="41">
        <f t="shared" si="16"/>
        <v>7.2884949563283055</v>
      </c>
      <c r="G138" s="42">
        <f t="shared" si="15"/>
        <v>105.35826794979009</v>
      </c>
      <c r="H138" s="42">
        <f t="shared" si="17"/>
        <v>108.44327925502007</v>
      </c>
      <c r="I138" s="42">
        <f t="shared" si="18"/>
        <v>108.03740192468514</v>
      </c>
      <c r="J138" s="42">
        <f t="shared" si="19"/>
        <v>112.6649188825301</v>
      </c>
    </row>
    <row r="139" spans="4:10" x14ac:dyDescent="0.25">
      <c r="D139">
        <v>118</v>
      </c>
      <c r="E139" s="41">
        <f t="shared" si="14"/>
        <v>421.19999999999919</v>
      </c>
      <c r="F139" s="41">
        <f t="shared" si="16"/>
        <v>7.351326809400101</v>
      </c>
      <c r="G139" s="42">
        <f t="shared" si="15"/>
        <v>104.81753674101729</v>
      </c>
      <c r="H139" s="42">
        <f t="shared" si="17"/>
        <v>108.76306680043857</v>
      </c>
      <c r="I139" s="42">
        <f t="shared" si="18"/>
        <v>107.22630511152593</v>
      </c>
      <c r="J139" s="42">
        <f t="shared" si="19"/>
        <v>113.14460020065785</v>
      </c>
    </row>
    <row r="140" spans="4:10" x14ac:dyDescent="0.25">
      <c r="D140">
        <v>119</v>
      </c>
      <c r="E140" s="41">
        <f t="shared" si="14"/>
        <v>424.7999999999991</v>
      </c>
      <c r="F140" s="41">
        <f t="shared" si="16"/>
        <v>7.4141586624718965</v>
      </c>
      <c r="G140" s="42">
        <f t="shared" si="15"/>
        <v>104.25779291565087</v>
      </c>
      <c r="H140" s="42">
        <f t="shared" si="17"/>
        <v>109.04827052466013</v>
      </c>
      <c r="I140" s="42">
        <f t="shared" si="18"/>
        <v>106.3866893734763</v>
      </c>
      <c r="J140" s="42">
        <f t="shared" si="19"/>
        <v>113.57240578699019</v>
      </c>
    </row>
    <row r="141" spans="4:10" x14ac:dyDescent="0.25">
      <c r="D141">
        <v>120</v>
      </c>
      <c r="E141" s="41">
        <f t="shared" si="14"/>
        <v>428.39999999999912</v>
      </c>
      <c r="F141" s="41">
        <f t="shared" si="16"/>
        <v>7.476990515543692</v>
      </c>
      <c r="G141" s="42">
        <f t="shared" si="15"/>
        <v>103.68124552684692</v>
      </c>
      <c r="H141" s="42">
        <f t="shared" si="17"/>
        <v>109.29776485888246</v>
      </c>
      <c r="I141" s="42">
        <f t="shared" si="18"/>
        <v>105.52186829027039</v>
      </c>
      <c r="J141" s="42">
        <f t="shared" si="19"/>
        <v>113.94664728832369</v>
      </c>
    </row>
    <row r="142" spans="4:10" x14ac:dyDescent="0.25">
      <c r="D142">
        <v>121</v>
      </c>
      <c r="E142" s="41">
        <f t="shared" si="14"/>
        <v>431.99999999999909</v>
      </c>
      <c r="F142" s="41">
        <f t="shared" si="16"/>
        <v>7.5398223686154875</v>
      </c>
      <c r="G142" s="42">
        <f t="shared" si="15"/>
        <v>103.09016994374963</v>
      </c>
      <c r="H142" s="42">
        <f t="shared" si="17"/>
        <v>109.51056516295148</v>
      </c>
      <c r="I142" s="42">
        <f t="shared" si="18"/>
        <v>104.63525491562444</v>
      </c>
      <c r="J142" s="42">
        <f t="shared" si="19"/>
        <v>114.26584774442723</v>
      </c>
    </row>
    <row r="143" spans="4:10" x14ac:dyDescent="0.25">
      <c r="D143">
        <v>122</v>
      </c>
      <c r="E143" s="41">
        <f t="shared" si="14"/>
        <v>435.59999999999906</v>
      </c>
      <c r="F143" s="41">
        <f t="shared" si="16"/>
        <v>7.602654221687283</v>
      </c>
      <c r="G143" s="42">
        <f t="shared" si="15"/>
        <v>102.48689887164871</v>
      </c>
      <c r="H143" s="42">
        <f t="shared" si="17"/>
        <v>109.68583161128628</v>
      </c>
      <c r="I143" s="42">
        <f t="shared" si="18"/>
        <v>103.73034830747307</v>
      </c>
      <c r="J143" s="42">
        <f t="shared" si="19"/>
        <v>114.52874741692941</v>
      </c>
    </row>
    <row r="144" spans="4:10" x14ac:dyDescent="0.25">
      <c r="D144">
        <v>123</v>
      </c>
      <c r="E144" s="41">
        <f t="shared" si="14"/>
        <v>439.19999999999902</v>
      </c>
      <c r="F144" s="41">
        <f t="shared" si="16"/>
        <v>7.6654860747590785</v>
      </c>
      <c r="G144" s="42">
        <f t="shared" si="15"/>
        <v>101.87381314585741</v>
      </c>
      <c r="H144" s="42">
        <f t="shared" si="17"/>
        <v>109.82287250728686</v>
      </c>
      <c r="I144" s="42">
        <f t="shared" si="18"/>
        <v>102.81071971878612</v>
      </c>
      <c r="J144" s="42">
        <f t="shared" si="19"/>
        <v>114.73430876093028</v>
      </c>
    </row>
    <row r="145" spans="4:10" x14ac:dyDescent="0.25">
      <c r="D145">
        <v>124</v>
      </c>
      <c r="E145" s="41">
        <f t="shared" si="14"/>
        <v>442.79999999999905</v>
      </c>
      <c r="F145" s="41">
        <f t="shared" si="16"/>
        <v>7.728317927830874</v>
      </c>
      <c r="G145" s="42">
        <f t="shared" si="15"/>
        <v>101.25333233564321</v>
      </c>
      <c r="H145" s="42">
        <f t="shared" si="17"/>
        <v>109.92114701314476</v>
      </c>
      <c r="I145" s="42">
        <f t="shared" si="18"/>
        <v>101.87999850346482</v>
      </c>
      <c r="J145" s="42">
        <f t="shared" si="19"/>
        <v>114.88172051971713</v>
      </c>
    </row>
    <row r="146" spans="4:10" x14ac:dyDescent="0.25">
      <c r="D146">
        <v>125</v>
      </c>
      <c r="E146" s="41">
        <f t="shared" si="14"/>
        <v>446.39999999999895</v>
      </c>
      <c r="F146" s="41">
        <f t="shared" si="16"/>
        <v>7.7911497809026695</v>
      </c>
      <c r="G146" s="42">
        <f t="shared" si="15"/>
        <v>100.62790519529331</v>
      </c>
      <c r="H146" s="42">
        <f t="shared" si="17"/>
        <v>109.9802672842827</v>
      </c>
      <c r="I146" s="42">
        <f t="shared" si="18"/>
        <v>100.94185779293997</v>
      </c>
      <c r="J146" s="42">
        <f t="shared" si="19"/>
        <v>114.97040092642406</v>
      </c>
    </row>
    <row r="147" spans="4:10" x14ac:dyDescent="0.25">
      <c r="D147">
        <v>126</v>
      </c>
      <c r="E147" s="41">
        <f t="shared" si="14"/>
        <v>449.99999999999898</v>
      </c>
      <c r="F147" s="41">
        <f t="shared" si="16"/>
        <v>7.853981633974465</v>
      </c>
      <c r="G147" s="42">
        <f t="shared" si="15"/>
        <v>100.00000000000018</v>
      </c>
      <c r="H147" s="42">
        <f t="shared" si="17"/>
        <v>110</v>
      </c>
      <c r="I147" s="42">
        <f t="shared" si="18"/>
        <v>100.00000000000027</v>
      </c>
      <c r="J147" s="42">
        <f t="shared" si="19"/>
        <v>115</v>
      </c>
    </row>
    <row r="148" spans="4:10" x14ac:dyDescent="0.25">
      <c r="D148">
        <v>127</v>
      </c>
      <c r="E148" s="41">
        <f t="shared" si="14"/>
        <v>453.599999999999</v>
      </c>
      <c r="F148" s="41">
        <f t="shared" si="16"/>
        <v>7.9168134870462605</v>
      </c>
      <c r="G148" s="42">
        <f t="shared" si="15"/>
        <v>99.372094804707046</v>
      </c>
      <c r="H148" s="42">
        <f t="shared" si="17"/>
        <v>109.98026728428273</v>
      </c>
      <c r="I148" s="42">
        <f t="shared" si="18"/>
        <v>99.05814220706057</v>
      </c>
      <c r="J148" s="42">
        <f t="shared" si="19"/>
        <v>114.97040092642409</v>
      </c>
    </row>
    <row r="149" spans="4:10" x14ac:dyDescent="0.25">
      <c r="D149">
        <v>128</v>
      </c>
      <c r="E149" s="41">
        <f t="shared" si="14"/>
        <v>457.19999999999891</v>
      </c>
      <c r="F149" s="41">
        <f t="shared" si="16"/>
        <v>7.979645340118056</v>
      </c>
      <c r="G149" s="42">
        <f t="shared" si="15"/>
        <v>98.746667664357147</v>
      </c>
      <c r="H149" s="42">
        <f t="shared" si="17"/>
        <v>109.9211470131448</v>
      </c>
      <c r="I149" s="42">
        <f t="shared" si="18"/>
        <v>98.120001496535721</v>
      </c>
      <c r="J149" s="42">
        <f t="shared" si="19"/>
        <v>114.88172051971721</v>
      </c>
    </row>
    <row r="150" spans="4:10" x14ac:dyDescent="0.25">
      <c r="D150">
        <v>129</v>
      </c>
      <c r="E150" s="41">
        <f t="shared" si="14"/>
        <v>460.79999999999893</v>
      </c>
      <c r="F150" s="41">
        <f t="shared" si="16"/>
        <v>8.0424771931898515</v>
      </c>
      <c r="G150" s="42">
        <f t="shared" si="15"/>
        <v>98.126186854142944</v>
      </c>
      <c r="H150" s="42">
        <f t="shared" si="17"/>
        <v>109.82287250728692</v>
      </c>
      <c r="I150" s="42">
        <f t="shared" si="18"/>
        <v>97.189280281214408</v>
      </c>
      <c r="J150" s="42">
        <f t="shared" si="19"/>
        <v>114.73430876093039</v>
      </c>
    </row>
    <row r="151" spans="4:10" x14ac:dyDescent="0.25">
      <c r="D151">
        <v>130</v>
      </c>
      <c r="E151" s="41">
        <f t="shared" ref="E151:E214" si="20">F151*180/PI()</f>
        <v>464.3999999999989</v>
      </c>
      <c r="F151" s="41">
        <f t="shared" si="16"/>
        <v>8.1053090462616471</v>
      </c>
      <c r="G151" s="42">
        <f t="shared" si="15"/>
        <v>97.513101128351636</v>
      </c>
      <c r="H151" s="42">
        <f t="shared" si="17"/>
        <v>109.68583161128636</v>
      </c>
      <c r="I151" s="42">
        <f t="shared" si="18"/>
        <v>96.269651692527461</v>
      </c>
      <c r="J151" s="42">
        <f t="shared" si="19"/>
        <v>114.52874741692953</v>
      </c>
    </row>
    <row r="152" spans="4:10" x14ac:dyDescent="0.25">
      <c r="D152">
        <v>131</v>
      </c>
      <c r="E152" s="41">
        <f t="shared" si="20"/>
        <v>467.99999999999886</v>
      </c>
      <c r="F152" s="41">
        <f t="shared" si="16"/>
        <v>8.1681408993334426</v>
      </c>
      <c r="G152" s="42">
        <f t="shared" ref="G152:G215" si="21">100+$E$15*COS(F152)</f>
        <v>96.909830056250712</v>
      </c>
      <c r="H152" s="42">
        <f t="shared" si="17"/>
        <v>109.51056516295159</v>
      </c>
      <c r="I152" s="42">
        <f t="shared" si="18"/>
        <v>95.364745084376068</v>
      </c>
      <c r="J152" s="42">
        <f t="shared" si="19"/>
        <v>114.26584774442739</v>
      </c>
    </row>
    <row r="153" spans="4:10" x14ac:dyDescent="0.25">
      <c r="D153">
        <v>132</v>
      </c>
      <c r="E153" s="41">
        <f t="shared" si="20"/>
        <v>471.59999999999883</v>
      </c>
      <c r="F153" s="41">
        <f t="shared" si="16"/>
        <v>8.2309727524052381</v>
      </c>
      <c r="G153" s="42">
        <f t="shared" si="21"/>
        <v>96.318754473153405</v>
      </c>
      <c r="H153" s="42">
        <f t="shared" si="17"/>
        <v>109.29776485888259</v>
      </c>
      <c r="I153" s="42">
        <f t="shared" si="18"/>
        <v>94.478131709730107</v>
      </c>
      <c r="J153" s="42">
        <f t="shared" si="19"/>
        <v>113.94664728832389</v>
      </c>
    </row>
    <row r="154" spans="4:10" x14ac:dyDescent="0.25">
      <c r="D154">
        <v>133</v>
      </c>
      <c r="E154" s="41">
        <f t="shared" si="20"/>
        <v>475.19999999999885</v>
      </c>
      <c r="F154" s="41">
        <f t="shared" ref="F154:F217" si="22">F153+$F$19*2</f>
        <v>8.2938046054770336</v>
      </c>
      <c r="G154" s="42">
        <f t="shared" si="21"/>
        <v>95.742207084349459</v>
      </c>
      <c r="H154" s="42">
        <f t="shared" ref="H154:H217" si="23">100+$E$15*SIN(F154)</f>
        <v>109.04827052466028</v>
      </c>
      <c r="I154" s="42">
        <f t="shared" ref="I154:I217" si="24">100+$E$14*COS(F154)</f>
        <v>93.613310626524196</v>
      </c>
      <c r="J154" s="42">
        <f t="shared" ref="J154:J217" si="25">100+$E$14*SIN(F154)</f>
        <v>113.57240578699043</v>
      </c>
    </row>
    <row r="155" spans="4:10" x14ac:dyDescent="0.25">
      <c r="D155">
        <v>134</v>
      </c>
      <c r="E155" s="41">
        <f t="shared" si="20"/>
        <v>478.79999999999887</v>
      </c>
      <c r="F155" s="41">
        <f t="shared" si="22"/>
        <v>8.3566364585488291</v>
      </c>
      <c r="G155" s="42">
        <f t="shared" si="21"/>
        <v>95.182463258983034</v>
      </c>
      <c r="H155" s="42">
        <f t="shared" si="23"/>
        <v>108.76306680043874</v>
      </c>
      <c r="I155" s="42">
        <f t="shared" si="24"/>
        <v>92.773694888474552</v>
      </c>
      <c r="J155" s="42">
        <f t="shared" si="25"/>
        <v>113.1446002006581</v>
      </c>
    </row>
    <row r="156" spans="4:10" x14ac:dyDescent="0.25">
      <c r="D156">
        <v>135</v>
      </c>
      <c r="E156" s="41">
        <f t="shared" si="20"/>
        <v>482.39999999999878</v>
      </c>
      <c r="F156" s="41">
        <f t="shared" si="22"/>
        <v>8.4194683116206246</v>
      </c>
      <c r="G156" s="42">
        <f t="shared" si="21"/>
        <v>94.641732050210209</v>
      </c>
      <c r="H156" s="42">
        <f t="shared" si="23"/>
        <v>108.44327925502026</v>
      </c>
      <c r="I156" s="42">
        <f t="shared" si="24"/>
        <v>91.962598075315327</v>
      </c>
      <c r="J156" s="42">
        <f t="shared" si="25"/>
        <v>112.6649188825304</v>
      </c>
    </row>
    <row r="157" spans="4:10" x14ac:dyDescent="0.25">
      <c r="D157">
        <v>136</v>
      </c>
      <c r="E157" s="41">
        <f t="shared" si="20"/>
        <v>485.99999999999881</v>
      </c>
      <c r="F157" s="41">
        <f t="shared" si="22"/>
        <v>8.4823001646924201</v>
      </c>
      <c r="G157" s="42">
        <f t="shared" si="21"/>
        <v>94.122147477075444</v>
      </c>
      <c r="H157" s="42">
        <f t="shared" si="23"/>
        <v>108.0901699437496</v>
      </c>
      <c r="I157" s="42">
        <f t="shared" si="24"/>
        <v>91.183221215613173</v>
      </c>
      <c r="J157" s="42">
        <f t="shared" si="25"/>
        <v>112.1352549156244</v>
      </c>
    </row>
    <row r="158" spans="4:10" x14ac:dyDescent="0.25">
      <c r="D158">
        <v>137</v>
      </c>
      <c r="E158" s="41">
        <f t="shared" si="20"/>
        <v>489.59999999999877</v>
      </c>
      <c r="F158" s="41">
        <f t="shared" si="22"/>
        <v>8.5451320177642156</v>
      </c>
      <c r="G158" s="42">
        <f t="shared" si="21"/>
        <v>93.625760102513269</v>
      </c>
      <c r="H158" s="42">
        <f t="shared" si="23"/>
        <v>107.70513242775803</v>
      </c>
      <c r="I158" s="42">
        <f t="shared" si="24"/>
        <v>90.43864015376991</v>
      </c>
      <c r="J158" s="42">
        <f t="shared" si="25"/>
        <v>111.55769864163705</v>
      </c>
    </row>
    <row r="159" spans="4:10" x14ac:dyDescent="0.25">
      <c r="D159">
        <v>138</v>
      </c>
      <c r="E159" s="41">
        <f t="shared" si="20"/>
        <v>493.19999999999874</v>
      </c>
      <c r="F159" s="41">
        <f t="shared" si="22"/>
        <v>8.6079638708360111</v>
      </c>
      <c r="G159" s="42">
        <f t="shared" si="21"/>
        <v>93.154528940713277</v>
      </c>
      <c r="H159" s="42">
        <f t="shared" si="23"/>
        <v>107.28968627421426</v>
      </c>
      <c r="I159" s="42">
        <f t="shared" si="24"/>
        <v>89.731793411069916</v>
      </c>
      <c r="J159" s="42">
        <f t="shared" si="25"/>
        <v>110.93452941132141</v>
      </c>
    </row>
    <row r="160" spans="4:10" x14ac:dyDescent="0.25">
      <c r="D160">
        <v>139</v>
      </c>
      <c r="E160" s="41">
        <f t="shared" si="20"/>
        <v>496.7999999999987</v>
      </c>
      <c r="F160" s="41">
        <f t="shared" si="22"/>
        <v>8.6707957239078066</v>
      </c>
      <c r="G160" s="42">
        <f t="shared" si="21"/>
        <v>92.710313725786037</v>
      </c>
      <c r="H160" s="42">
        <f t="shared" si="23"/>
        <v>106.84547105928705</v>
      </c>
      <c r="I160" s="42">
        <f t="shared" si="24"/>
        <v>89.065470588679062</v>
      </c>
      <c r="J160" s="42">
        <f t="shared" si="25"/>
        <v>110.26820658893058</v>
      </c>
    </row>
    <row r="161" spans="4:10" x14ac:dyDescent="0.25">
      <c r="D161">
        <v>140</v>
      </c>
      <c r="E161" s="41">
        <f t="shared" si="20"/>
        <v>500.39999999999873</v>
      </c>
      <c r="F161" s="41">
        <f t="shared" si="22"/>
        <v>8.7336275769796021</v>
      </c>
      <c r="G161" s="42">
        <f t="shared" si="21"/>
        <v>92.294867572242254</v>
      </c>
      <c r="H161" s="42">
        <f t="shared" si="23"/>
        <v>106.37423989748707</v>
      </c>
      <c r="I161" s="42">
        <f t="shared" si="24"/>
        <v>88.44230135836338</v>
      </c>
      <c r="J161" s="42">
        <f t="shared" si="25"/>
        <v>109.56135984623062</v>
      </c>
    </row>
    <row r="162" spans="4:10" x14ac:dyDescent="0.25">
      <c r="D162">
        <v>141</v>
      </c>
      <c r="E162" s="41">
        <f t="shared" si="20"/>
        <v>503.99999999999864</v>
      </c>
      <c r="F162" s="41">
        <f t="shared" si="22"/>
        <v>8.7964594300513976</v>
      </c>
      <c r="G162" s="42">
        <f t="shared" si="21"/>
        <v>91.909830056250655</v>
      </c>
      <c r="H162" s="42">
        <f t="shared" si="23"/>
        <v>105.87785252292493</v>
      </c>
      <c r="I162" s="42">
        <f t="shared" si="24"/>
        <v>87.864745084375997</v>
      </c>
      <c r="J162" s="42">
        <f t="shared" si="25"/>
        <v>108.81677878438738</v>
      </c>
    </row>
    <row r="163" spans="4:10" x14ac:dyDescent="0.25">
      <c r="D163">
        <v>142</v>
      </c>
      <c r="E163" s="41">
        <f t="shared" si="20"/>
        <v>507.59999999999866</v>
      </c>
      <c r="F163" s="41">
        <f t="shared" si="22"/>
        <v>8.8592912831231931</v>
      </c>
      <c r="G163" s="42">
        <f t="shared" si="21"/>
        <v>91.55672074497997</v>
      </c>
      <c r="H163" s="42">
        <f t="shared" si="23"/>
        <v>105.35826794979016</v>
      </c>
      <c r="I163" s="42">
        <f t="shared" si="24"/>
        <v>87.335081117469969</v>
      </c>
      <c r="J163" s="42">
        <f t="shared" si="25"/>
        <v>108.03740192468526</v>
      </c>
    </row>
    <row r="164" spans="4:10" x14ac:dyDescent="0.25">
      <c r="D164">
        <v>143</v>
      </c>
      <c r="E164" s="41">
        <f t="shared" si="20"/>
        <v>511.19999999999868</v>
      </c>
      <c r="F164" s="41">
        <f t="shared" si="22"/>
        <v>8.9221231361949886</v>
      </c>
      <c r="G164" s="42">
        <f t="shared" si="21"/>
        <v>91.236933199561477</v>
      </c>
      <c r="H164" s="42">
        <f t="shared" si="23"/>
        <v>104.81753674101736</v>
      </c>
      <c r="I164" s="42">
        <f t="shared" si="24"/>
        <v>86.855399799342223</v>
      </c>
      <c r="J164" s="42">
        <f t="shared" si="25"/>
        <v>107.22630511152605</v>
      </c>
    </row>
    <row r="165" spans="4:10" x14ac:dyDescent="0.25">
      <c r="D165">
        <v>144</v>
      </c>
      <c r="E165" s="41">
        <f t="shared" si="20"/>
        <v>514.79999999999859</v>
      </c>
      <c r="F165" s="41">
        <f t="shared" si="22"/>
        <v>8.9849549892667842</v>
      </c>
      <c r="G165" s="42">
        <f t="shared" si="21"/>
        <v>90.951729475339903</v>
      </c>
      <c r="H165" s="42">
        <f t="shared" si="23"/>
        <v>104.25779291565095</v>
      </c>
      <c r="I165" s="42">
        <f t="shared" si="24"/>
        <v>86.427594213009868</v>
      </c>
      <c r="J165" s="42">
        <f t="shared" si="25"/>
        <v>106.38668937347643</v>
      </c>
    </row>
    <row r="166" spans="4:10" x14ac:dyDescent="0.25">
      <c r="D166">
        <v>145</v>
      </c>
      <c r="E166" s="41">
        <f t="shared" si="20"/>
        <v>518.39999999999861</v>
      </c>
      <c r="F166" s="41">
        <f t="shared" si="22"/>
        <v>9.0477868423385797</v>
      </c>
      <c r="G166" s="42">
        <f t="shared" si="21"/>
        <v>90.702235141117583</v>
      </c>
      <c r="H166" s="42">
        <f t="shared" si="23"/>
        <v>103.68124552684701</v>
      </c>
      <c r="I166" s="42">
        <f t="shared" si="24"/>
        <v>86.053352711676368</v>
      </c>
      <c r="J166" s="42">
        <f t="shared" si="25"/>
        <v>105.52186829027052</v>
      </c>
    </row>
    <row r="167" spans="4:10" x14ac:dyDescent="0.25">
      <c r="D167">
        <v>146</v>
      </c>
      <c r="E167" s="41">
        <f t="shared" si="20"/>
        <v>521.99999999999864</v>
      </c>
      <c r="F167" s="41">
        <f t="shared" si="22"/>
        <v>9.1106186954103752</v>
      </c>
      <c r="G167" s="42">
        <f t="shared" si="21"/>
        <v>90.489434837048549</v>
      </c>
      <c r="H167" s="42">
        <f t="shared" si="23"/>
        <v>103.09016994374971</v>
      </c>
      <c r="I167" s="42">
        <f t="shared" si="24"/>
        <v>85.734152255572809</v>
      </c>
      <c r="J167" s="42">
        <f t="shared" si="25"/>
        <v>104.63525491562457</v>
      </c>
    </row>
    <row r="168" spans="4:10" x14ac:dyDescent="0.25">
      <c r="D168">
        <v>147</v>
      </c>
      <c r="E168" s="41">
        <f t="shared" si="20"/>
        <v>525.59999999999854</v>
      </c>
      <c r="F168" s="41">
        <f t="shared" si="22"/>
        <v>9.1734505484821707</v>
      </c>
      <c r="G168" s="42">
        <f t="shared" si="21"/>
        <v>90.314168388713753</v>
      </c>
      <c r="H168" s="42">
        <f t="shared" si="23"/>
        <v>102.48689887164879</v>
      </c>
      <c r="I168" s="42">
        <f t="shared" si="24"/>
        <v>85.471252583070623</v>
      </c>
      <c r="J168" s="42">
        <f t="shared" si="25"/>
        <v>103.73034830747319</v>
      </c>
    </row>
    <row r="169" spans="4:10" x14ac:dyDescent="0.25">
      <c r="D169">
        <v>148</v>
      </c>
      <c r="E169" s="41">
        <f t="shared" si="20"/>
        <v>529.19999999999857</v>
      </c>
      <c r="F169" s="41">
        <f t="shared" si="22"/>
        <v>9.2362824015539662</v>
      </c>
      <c r="G169" s="42">
        <f t="shared" si="21"/>
        <v>90.177127492713169</v>
      </c>
      <c r="H169" s="42">
        <f t="shared" si="23"/>
        <v>101.8738131458575</v>
      </c>
      <c r="I169" s="42">
        <f t="shared" si="24"/>
        <v>85.265691239069739</v>
      </c>
      <c r="J169" s="42">
        <f t="shared" si="25"/>
        <v>102.81071971878625</v>
      </c>
    </row>
    <row r="170" spans="4:10" x14ac:dyDescent="0.25">
      <c r="D170">
        <v>149</v>
      </c>
      <c r="E170" s="41">
        <f t="shared" si="20"/>
        <v>532.79999999999848</v>
      </c>
      <c r="F170" s="41">
        <f t="shared" si="22"/>
        <v>9.2991142546257617</v>
      </c>
      <c r="G170" s="42">
        <f t="shared" si="21"/>
        <v>90.078852986855253</v>
      </c>
      <c r="H170" s="42">
        <f t="shared" si="23"/>
        <v>101.25333233564331</v>
      </c>
      <c r="I170" s="42">
        <f t="shared" si="24"/>
        <v>85.118279480282879</v>
      </c>
      <c r="J170" s="42">
        <f t="shared" si="25"/>
        <v>101.87999850346496</v>
      </c>
    </row>
    <row r="171" spans="4:10" x14ac:dyDescent="0.25">
      <c r="D171">
        <v>150</v>
      </c>
      <c r="E171" s="41">
        <f t="shared" si="20"/>
        <v>536.3999999999985</v>
      </c>
      <c r="F171" s="41">
        <f t="shared" si="22"/>
        <v>9.3619461076975572</v>
      </c>
      <c r="G171" s="42">
        <f t="shared" si="21"/>
        <v>90.019732715717296</v>
      </c>
      <c r="H171" s="42">
        <f t="shared" si="23"/>
        <v>100.62790519529339</v>
      </c>
      <c r="I171" s="42">
        <f t="shared" si="24"/>
        <v>85.029599073575952</v>
      </c>
      <c r="J171" s="42">
        <f t="shared" si="25"/>
        <v>100.9418577929401</v>
      </c>
    </row>
    <row r="172" spans="4:10" x14ac:dyDescent="0.25">
      <c r="D172">
        <v>151</v>
      </c>
      <c r="E172" s="41">
        <f t="shared" si="20"/>
        <v>539.99999999999841</v>
      </c>
      <c r="F172" s="41">
        <f t="shared" si="22"/>
        <v>9.4247779607693527</v>
      </c>
      <c r="G172" s="42">
        <f t="shared" si="21"/>
        <v>90</v>
      </c>
      <c r="H172" s="42">
        <f t="shared" si="23"/>
        <v>100.00000000000027</v>
      </c>
      <c r="I172" s="42">
        <f t="shared" si="24"/>
        <v>85</v>
      </c>
      <c r="J172" s="42">
        <f t="shared" si="25"/>
        <v>100.00000000000041</v>
      </c>
    </row>
    <row r="173" spans="4:10" x14ac:dyDescent="0.25">
      <c r="D173">
        <v>152</v>
      </c>
      <c r="E173" s="41">
        <f t="shared" si="20"/>
        <v>543.59999999999843</v>
      </c>
      <c r="F173" s="41">
        <f t="shared" si="22"/>
        <v>9.4876098138411482</v>
      </c>
      <c r="G173" s="42">
        <f t="shared" si="21"/>
        <v>90.019732715717268</v>
      </c>
      <c r="H173" s="42">
        <f t="shared" si="23"/>
        <v>99.372094804707146</v>
      </c>
      <c r="I173" s="42">
        <f t="shared" si="24"/>
        <v>85.029599073575895</v>
      </c>
      <c r="J173" s="42">
        <f t="shared" si="25"/>
        <v>99.058142207060712</v>
      </c>
    </row>
    <row r="174" spans="4:10" x14ac:dyDescent="0.25">
      <c r="D174">
        <v>153</v>
      </c>
      <c r="E174" s="41">
        <f t="shared" si="20"/>
        <v>547.19999999999845</v>
      </c>
      <c r="F174" s="41">
        <f t="shared" si="22"/>
        <v>9.5504416669129437</v>
      </c>
      <c r="G174" s="42">
        <f t="shared" si="21"/>
        <v>90.078852986855182</v>
      </c>
      <c r="H174" s="42">
        <f t="shared" si="23"/>
        <v>98.746667664357233</v>
      </c>
      <c r="I174" s="42">
        <f t="shared" si="24"/>
        <v>85.11827948028278</v>
      </c>
      <c r="J174" s="42">
        <f t="shared" si="25"/>
        <v>98.120001496535849</v>
      </c>
    </row>
    <row r="175" spans="4:10" x14ac:dyDescent="0.25">
      <c r="D175">
        <v>154</v>
      </c>
      <c r="E175" s="41">
        <f t="shared" si="20"/>
        <v>550.79999999999836</v>
      </c>
      <c r="F175" s="41">
        <f t="shared" si="22"/>
        <v>9.6132735199847392</v>
      </c>
      <c r="G175" s="42">
        <f t="shared" si="21"/>
        <v>90.177127492713055</v>
      </c>
      <c r="H175" s="42">
        <f t="shared" si="23"/>
        <v>98.126186854143029</v>
      </c>
      <c r="I175" s="42">
        <f t="shared" si="24"/>
        <v>85.265691239069596</v>
      </c>
      <c r="J175" s="42">
        <f t="shared" si="25"/>
        <v>97.18928028121455</v>
      </c>
    </row>
    <row r="176" spans="4:10" x14ac:dyDescent="0.25">
      <c r="D176">
        <v>155</v>
      </c>
      <c r="E176" s="41">
        <f t="shared" si="20"/>
        <v>554.39999999999839</v>
      </c>
      <c r="F176" s="41">
        <f t="shared" si="22"/>
        <v>9.6761053730565347</v>
      </c>
      <c r="G176" s="42">
        <f t="shared" si="21"/>
        <v>90.314168388713625</v>
      </c>
      <c r="H176" s="42">
        <f t="shared" si="23"/>
        <v>97.513101128351721</v>
      </c>
      <c r="I176" s="42">
        <f t="shared" si="24"/>
        <v>85.471252583070424</v>
      </c>
      <c r="J176" s="42">
        <f t="shared" si="25"/>
        <v>96.269651692527589</v>
      </c>
    </row>
    <row r="177" spans="4:10" x14ac:dyDescent="0.25">
      <c r="D177">
        <v>156</v>
      </c>
      <c r="E177" s="41">
        <f t="shared" si="20"/>
        <v>557.99999999999841</v>
      </c>
      <c r="F177" s="41">
        <f t="shared" si="22"/>
        <v>9.7389372261283302</v>
      </c>
      <c r="G177" s="42">
        <f t="shared" si="21"/>
        <v>90.489434837048378</v>
      </c>
      <c r="H177" s="42">
        <f t="shared" si="23"/>
        <v>96.909830056250797</v>
      </c>
      <c r="I177" s="42">
        <f t="shared" si="24"/>
        <v>85.734152255572567</v>
      </c>
      <c r="J177" s="42">
        <f t="shared" si="25"/>
        <v>95.364745084376196</v>
      </c>
    </row>
    <row r="178" spans="4:10" x14ac:dyDescent="0.25">
      <c r="D178">
        <v>157</v>
      </c>
      <c r="E178" s="41">
        <f t="shared" si="20"/>
        <v>561.59999999999832</v>
      </c>
      <c r="F178" s="41">
        <f t="shared" si="22"/>
        <v>9.8017690792001257</v>
      </c>
      <c r="G178" s="42">
        <f t="shared" si="21"/>
        <v>90.702235141117384</v>
      </c>
      <c r="H178" s="42">
        <f t="shared" si="23"/>
        <v>96.31875447315349</v>
      </c>
      <c r="I178" s="42">
        <f t="shared" si="24"/>
        <v>86.053352711676069</v>
      </c>
      <c r="J178" s="42">
        <f t="shared" si="25"/>
        <v>94.478131709730235</v>
      </c>
    </row>
    <row r="179" spans="4:10" x14ac:dyDescent="0.25">
      <c r="D179">
        <v>158</v>
      </c>
      <c r="E179" s="41">
        <f t="shared" si="20"/>
        <v>565.19999999999834</v>
      </c>
      <c r="F179" s="41">
        <f t="shared" si="22"/>
        <v>9.8646009322719213</v>
      </c>
      <c r="G179" s="42">
        <f t="shared" si="21"/>
        <v>90.951729475339675</v>
      </c>
      <c r="H179" s="42">
        <f t="shared" si="23"/>
        <v>95.742207084349545</v>
      </c>
      <c r="I179" s="42">
        <f t="shared" si="24"/>
        <v>86.427594213009513</v>
      </c>
      <c r="J179" s="42">
        <f t="shared" si="25"/>
        <v>93.61331062652431</v>
      </c>
    </row>
    <row r="180" spans="4:10" x14ac:dyDescent="0.25">
      <c r="D180">
        <v>159</v>
      </c>
      <c r="E180" s="41">
        <f t="shared" si="20"/>
        <v>568.79999999999836</v>
      </c>
      <c r="F180" s="41">
        <f t="shared" si="22"/>
        <v>9.9274327853437168</v>
      </c>
      <c r="G180" s="42">
        <f t="shared" si="21"/>
        <v>91.236933199561221</v>
      </c>
      <c r="H180" s="42">
        <f t="shared" si="23"/>
        <v>95.182463258983105</v>
      </c>
      <c r="I180" s="42">
        <f t="shared" si="24"/>
        <v>86.855399799341825</v>
      </c>
      <c r="J180" s="42">
        <f t="shared" si="25"/>
        <v>92.773694888474665</v>
      </c>
    </row>
    <row r="181" spans="4:10" x14ac:dyDescent="0.25">
      <c r="D181">
        <v>160</v>
      </c>
      <c r="E181" s="41">
        <f t="shared" si="20"/>
        <v>572.39999999999827</v>
      </c>
      <c r="F181" s="41">
        <f t="shared" si="22"/>
        <v>9.9902646384155123</v>
      </c>
      <c r="G181" s="42">
        <f t="shared" si="21"/>
        <v>91.556720744979685</v>
      </c>
      <c r="H181" s="42">
        <f t="shared" si="23"/>
        <v>94.641732050210294</v>
      </c>
      <c r="I181" s="42">
        <f t="shared" si="24"/>
        <v>87.335081117469528</v>
      </c>
      <c r="J181" s="42">
        <f t="shared" si="25"/>
        <v>91.962598075315441</v>
      </c>
    </row>
    <row r="182" spans="4:10" x14ac:dyDescent="0.25">
      <c r="D182">
        <v>161</v>
      </c>
      <c r="E182" s="41">
        <f t="shared" si="20"/>
        <v>575.99999999999829</v>
      </c>
      <c r="F182" s="41">
        <f t="shared" si="22"/>
        <v>10.053096491487308</v>
      </c>
      <c r="G182" s="42">
        <f t="shared" si="21"/>
        <v>91.909830056250343</v>
      </c>
      <c r="H182" s="42">
        <f t="shared" si="23"/>
        <v>94.122147477075515</v>
      </c>
      <c r="I182" s="42">
        <f t="shared" si="24"/>
        <v>87.864745084375514</v>
      </c>
      <c r="J182" s="42">
        <f t="shared" si="25"/>
        <v>91.183221215613273</v>
      </c>
    </row>
    <row r="183" spans="4:10" x14ac:dyDescent="0.25">
      <c r="D183">
        <v>162</v>
      </c>
      <c r="E183" s="41">
        <f t="shared" si="20"/>
        <v>579.59999999999832</v>
      </c>
      <c r="F183" s="41">
        <f t="shared" si="22"/>
        <v>10.115928344559103</v>
      </c>
      <c r="G183" s="42">
        <f t="shared" si="21"/>
        <v>92.294867572241913</v>
      </c>
      <c r="H183" s="42">
        <f t="shared" si="23"/>
        <v>93.62576010251334</v>
      </c>
      <c r="I183" s="42">
        <f t="shared" si="24"/>
        <v>88.442301358362869</v>
      </c>
      <c r="J183" s="42">
        <f t="shared" si="25"/>
        <v>90.43864015377001</v>
      </c>
    </row>
    <row r="184" spans="4:10" x14ac:dyDescent="0.25">
      <c r="D184">
        <v>163</v>
      </c>
      <c r="E184" s="41">
        <f t="shared" si="20"/>
        <v>583.19999999999823</v>
      </c>
      <c r="F184" s="41">
        <f t="shared" si="22"/>
        <v>10.178760197630899</v>
      </c>
      <c r="G184" s="42">
        <f t="shared" si="21"/>
        <v>92.710313725785667</v>
      </c>
      <c r="H184" s="42">
        <f t="shared" si="23"/>
        <v>93.154528940713334</v>
      </c>
      <c r="I184" s="42">
        <f t="shared" si="24"/>
        <v>89.065470588678508</v>
      </c>
      <c r="J184" s="42">
        <f t="shared" si="25"/>
        <v>89.731793411070015</v>
      </c>
    </row>
    <row r="185" spans="4:10" x14ac:dyDescent="0.25">
      <c r="D185">
        <v>164</v>
      </c>
      <c r="E185" s="41">
        <f t="shared" si="20"/>
        <v>586.79999999999825</v>
      </c>
      <c r="F185" s="41">
        <f t="shared" si="22"/>
        <v>10.241592050702694</v>
      </c>
      <c r="G185" s="42">
        <f t="shared" si="21"/>
        <v>93.154528940712879</v>
      </c>
      <c r="H185" s="42">
        <f t="shared" si="23"/>
        <v>92.710313725786108</v>
      </c>
      <c r="I185" s="42">
        <f t="shared" si="24"/>
        <v>89.731793411069319</v>
      </c>
      <c r="J185" s="42">
        <f t="shared" si="25"/>
        <v>89.065470588679148</v>
      </c>
    </row>
    <row r="186" spans="4:10" x14ac:dyDescent="0.25">
      <c r="D186">
        <v>165</v>
      </c>
      <c r="E186" s="41">
        <f t="shared" si="20"/>
        <v>590.39999999999816</v>
      </c>
      <c r="F186" s="41">
        <f t="shared" si="22"/>
        <v>10.30442390377449</v>
      </c>
      <c r="G186" s="42">
        <f t="shared" si="21"/>
        <v>93.625760102512857</v>
      </c>
      <c r="H186" s="42">
        <f t="shared" si="23"/>
        <v>92.29486757224231</v>
      </c>
      <c r="I186" s="42">
        <f t="shared" si="24"/>
        <v>90.438640153769285</v>
      </c>
      <c r="J186" s="42">
        <f t="shared" si="25"/>
        <v>88.442301358363466</v>
      </c>
    </row>
    <row r="187" spans="4:10" x14ac:dyDescent="0.25">
      <c r="D187">
        <v>166</v>
      </c>
      <c r="E187" s="41">
        <f t="shared" si="20"/>
        <v>593.99999999999818</v>
      </c>
      <c r="F187" s="41">
        <f t="shared" si="22"/>
        <v>10.367255756846285</v>
      </c>
      <c r="G187" s="42">
        <f t="shared" si="21"/>
        <v>94.122147477075004</v>
      </c>
      <c r="H187" s="42">
        <f t="shared" si="23"/>
        <v>91.909830056250712</v>
      </c>
      <c r="I187" s="42">
        <f t="shared" si="24"/>
        <v>91.183221215612505</v>
      </c>
      <c r="J187" s="42">
        <f t="shared" si="25"/>
        <v>87.864745084376068</v>
      </c>
    </row>
    <row r="188" spans="4:10" x14ac:dyDescent="0.25">
      <c r="D188">
        <v>167</v>
      </c>
      <c r="E188" s="41">
        <f t="shared" si="20"/>
        <v>597.59999999999809</v>
      </c>
      <c r="F188" s="41">
        <f t="shared" si="22"/>
        <v>10.430087609918081</v>
      </c>
      <c r="G188" s="42">
        <f t="shared" si="21"/>
        <v>94.641732050209754</v>
      </c>
      <c r="H188" s="42">
        <f t="shared" si="23"/>
        <v>91.556720744980026</v>
      </c>
      <c r="I188" s="42">
        <f t="shared" si="24"/>
        <v>91.962598075314631</v>
      </c>
      <c r="J188" s="42">
        <f t="shared" si="25"/>
        <v>87.33508111747004</v>
      </c>
    </row>
    <row r="189" spans="4:10" x14ac:dyDescent="0.25">
      <c r="D189">
        <v>168</v>
      </c>
      <c r="E189" s="41">
        <f t="shared" si="20"/>
        <v>601.19999999999811</v>
      </c>
      <c r="F189" s="41">
        <f t="shared" si="22"/>
        <v>10.492919462989876</v>
      </c>
      <c r="G189" s="42">
        <f t="shared" si="21"/>
        <v>95.182463258982551</v>
      </c>
      <c r="H189" s="42">
        <f t="shared" si="23"/>
        <v>91.23693319956152</v>
      </c>
      <c r="I189" s="42">
        <f t="shared" si="24"/>
        <v>92.773694888473841</v>
      </c>
      <c r="J189" s="42">
        <f t="shared" si="25"/>
        <v>86.85539979934228</v>
      </c>
    </row>
    <row r="190" spans="4:10" x14ac:dyDescent="0.25">
      <c r="D190">
        <v>169</v>
      </c>
      <c r="E190" s="41">
        <f t="shared" si="20"/>
        <v>604.79999999999814</v>
      </c>
      <c r="F190" s="41">
        <f t="shared" si="22"/>
        <v>10.555751316061672</v>
      </c>
      <c r="G190" s="42">
        <f t="shared" si="21"/>
        <v>95.742207084348976</v>
      </c>
      <c r="H190" s="42">
        <f t="shared" si="23"/>
        <v>90.951729475339945</v>
      </c>
      <c r="I190" s="42">
        <f t="shared" si="24"/>
        <v>93.613310626523457</v>
      </c>
      <c r="J190" s="42">
        <f t="shared" si="25"/>
        <v>86.427594213009925</v>
      </c>
    </row>
    <row r="191" spans="4:10" x14ac:dyDescent="0.25">
      <c r="D191">
        <v>170</v>
      </c>
      <c r="E191" s="41">
        <f t="shared" si="20"/>
        <v>608.39999999999804</v>
      </c>
      <c r="F191" s="41">
        <f t="shared" si="22"/>
        <v>10.618583169133467</v>
      </c>
      <c r="G191" s="42">
        <f t="shared" si="21"/>
        <v>96.318754473152907</v>
      </c>
      <c r="H191" s="42">
        <f t="shared" si="23"/>
        <v>90.702235141117612</v>
      </c>
      <c r="I191" s="42">
        <f t="shared" si="24"/>
        <v>94.478131709729354</v>
      </c>
      <c r="J191" s="42">
        <f t="shared" si="25"/>
        <v>86.053352711676411</v>
      </c>
    </row>
    <row r="192" spans="4:10" x14ac:dyDescent="0.25">
      <c r="D192">
        <v>171</v>
      </c>
      <c r="E192" s="41">
        <f t="shared" si="20"/>
        <v>611.99999999999807</v>
      </c>
      <c r="F192" s="41">
        <f t="shared" si="22"/>
        <v>10.681415022205263</v>
      </c>
      <c r="G192" s="42">
        <f t="shared" si="21"/>
        <v>96.9098300562502</v>
      </c>
      <c r="H192" s="42">
        <f t="shared" si="23"/>
        <v>90.489434837048577</v>
      </c>
      <c r="I192" s="42">
        <f t="shared" si="24"/>
        <v>95.364745084375301</v>
      </c>
      <c r="J192" s="42">
        <f t="shared" si="25"/>
        <v>85.734152255572852</v>
      </c>
    </row>
    <row r="193" spans="4:10" x14ac:dyDescent="0.25">
      <c r="D193">
        <v>172</v>
      </c>
      <c r="E193" s="41">
        <f t="shared" si="20"/>
        <v>615.59999999999809</v>
      </c>
      <c r="F193" s="41">
        <f t="shared" si="22"/>
        <v>10.744246875277058</v>
      </c>
      <c r="G193" s="42">
        <f t="shared" si="21"/>
        <v>97.513101128351124</v>
      </c>
      <c r="H193" s="42">
        <f t="shared" si="23"/>
        <v>90.314168388713767</v>
      </c>
      <c r="I193" s="42">
        <f t="shared" si="24"/>
        <v>96.269651692526679</v>
      </c>
      <c r="J193" s="42">
        <f t="shared" si="25"/>
        <v>85.471252583070665</v>
      </c>
    </row>
    <row r="194" spans="4:10" x14ac:dyDescent="0.25">
      <c r="D194">
        <v>173</v>
      </c>
      <c r="E194" s="41">
        <f t="shared" si="20"/>
        <v>619.199999999998</v>
      </c>
      <c r="F194" s="41">
        <f t="shared" si="22"/>
        <v>10.807078728348854</v>
      </c>
      <c r="G194" s="42">
        <f t="shared" si="21"/>
        <v>98.126186854142418</v>
      </c>
      <c r="H194" s="42">
        <f t="shared" si="23"/>
        <v>90.177127492713183</v>
      </c>
      <c r="I194" s="42">
        <f t="shared" si="24"/>
        <v>97.189280281213613</v>
      </c>
      <c r="J194" s="42">
        <f t="shared" si="25"/>
        <v>85.265691239069767</v>
      </c>
    </row>
    <row r="195" spans="4:10" x14ac:dyDescent="0.25">
      <c r="D195">
        <v>174</v>
      </c>
      <c r="E195" s="41">
        <f t="shared" si="20"/>
        <v>622.79999999999802</v>
      </c>
      <c r="F195" s="41">
        <f t="shared" si="22"/>
        <v>10.869910581420649</v>
      </c>
      <c r="G195" s="42">
        <f t="shared" si="21"/>
        <v>98.746667664356607</v>
      </c>
      <c r="H195" s="42">
        <f t="shared" si="23"/>
        <v>90.078852986855267</v>
      </c>
      <c r="I195" s="42">
        <f t="shared" si="24"/>
        <v>98.120001496534911</v>
      </c>
      <c r="J195" s="42">
        <f t="shared" si="25"/>
        <v>85.118279480282894</v>
      </c>
    </row>
    <row r="196" spans="4:10" x14ac:dyDescent="0.25">
      <c r="D196">
        <v>175</v>
      </c>
      <c r="E196" s="41">
        <f t="shared" si="20"/>
        <v>626.39999999999804</v>
      </c>
      <c r="F196" s="41">
        <f t="shared" si="22"/>
        <v>10.932742434492445</v>
      </c>
      <c r="G196" s="42">
        <f t="shared" si="21"/>
        <v>99.372094804706506</v>
      </c>
      <c r="H196" s="42">
        <f t="shared" si="23"/>
        <v>90.019732715717311</v>
      </c>
      <c r="I196" s="42">
        <f t="shared" si="24"/>
        <v>99.05814220705976</v>
      </c>
      <c r="J196" s="42">
        <f t="shared" si="25"/>
        <v>85.029599073575966</v>
      </c>
    </row>
    <row r="197" spans="4:10" x14ac:dyDescent="0.25">
      <c r="D197">
        <v>176</v>
      </c>
      <c r="E197" s="41">
        <f t="shared" si="20"/>
        <v>629.99999999999795</v>
      </c>
      <c r="F197" s="41">
        <f t="shared" si="22"/>
        <v>10.99557428756424</v>
      </c>
      <c r="G197" s="42">
        <f t="shared" si="21"/>
        <v>99.999999999999645</v>
      </c>
      <c r="H197" s="42">
        <f t="shared" si="23"/>
        <v>90</v>
      </c>
      <c r="I197" s="42">
        <f t="shared" si="24"/>
        <v>99.99999999999946</v>
      </c>
      <c r="J197" s="42">
        <f t="shared" si="25"/>
        <v>85</v>
      </c>
    </row>
    <row r="198" spans="4:10" x14ac:dyDescent="0.25">
      <c r="D198">
        <v>177</v>
      </c>
      <c r="E198" s="41">
        <f t="shared" si="20"/>
        <v>633.59999999999798</v>
      </c>
      <c r="F198" s="41">
        <f t="shared" si="22"/>
        <v>11.058406140636036</v>
      </c>
      <c r="G198" s="42">
        <f t="shared" si="21"/>
        <v>100.62790519529277</v>
      </c>
      <c r="H198" s="42">
        <f t="shared" si="23"/>
        <v>90.019732715717254</v>
      </c>
      <c r="I198" s="42">
        <f t="shared" si="24"/>
        <v>100.94185779293916</v>
      </c>
      <c r="J198" s="42">
        <f t="shared" si="25"/>
        <v>85.029599073575895</v>
      </c>
    </row>
    <row r="199" spans="4:10" x14ac:dyDescent="0.25">
      <c r="D199">
        <v>178</v>
      </c>
      <c r="E199" s="41">
        <f t="shared" si="20"/>
        <v>637.19999999999789</v>
      </c>
      <c r="F199" s="41">
        <f t="shared" si="22"/>
        <v>11.121237993707831</v>
      </c>
      <c r="G199" s="42">
        <f t="shared" si="21"/>
        <v>101.25333233564268</v>
      </c>
      <c r="H199" s="42">
        <f t="shared" si="23"/>
        <v>90.078852986855168</v>
      </c>
      <c r="I199" s="42">
        <f t="shared" si="24"/>
        <v>101.87999850346402</v>
      </c>
      <c r="J199" s="42">
        <f t="shared" si="25"/>
        <v>85.118279480282766</v>
      </c>
    </row>
    <row r="200" spans="4:10" x14ac:dyDescent="0.25">
      <c r="D200">
        <v>179</v>
      </c>
      <c r="E200" s="41">
        <f t="shared" si="20"/>
        <v>640.79999999999791</v>
      </c>
      <c r="F200" s="41">
        <f t="shared" si="22"/>
        <v>11.184069846779627</v>
      </c>
      <c r="G200" s="42">
        <f t="shared" si="21"/>
        <v>101.87381314585689</v>
      </c>
      <c r="H200" s="42">
        <f t="shared" si="23"/>
        <v>90.177127492713041</v>
      </c>
      <c r="I200" s="42">
        <f t="shared" si="24"/>
        <v>102.81071971878532</v>
      </c>
      <c r="J200" s="42">
        <f t="shared" si="25"/>
        <v>85.265691239069568</v>
      </c>
    </row>
    <row r="201" spans="4:10" x14ac:dyDescent="0.25">
      <c r="D201">
        <v>180</v>
      </c>
      <c r="E201" s="41">
        <f t="shared" si="20"/>
        <v>644.39999999999782</v>
      </c>
      <c r="F201" s="41">
        <f t="shared" si="22"/>
        <v>11.246901699851422</v>
      </c>
      <c r="G201" s="42">
        <f t="shared" si="21"/>
        <v>102.48689887164818</v>
      </c>
      <c r="H201" s="42">
        <f t="shared" si="23"/>
        <v>90.314168388713597</v>
      </c>
      <c r="I201" s="42">
        <f t="shared" si="24"/>
        <v>103.73034830747228</v>
      </c>
      <c r="J201" s="42">
        <f t="shared" si="25"/>
        <v>85.471252583070395</v>
      </c>
    </row>
    <row r="202" spans="4:10" x14ac:dyDescent="0.25">
      <c r="D202">
        <v>181</v>
      </c>
      <c r="E202" s="41">
        <f t="shared" si="20"/>
        <v>647.99999999999784</v>
      </c>
      <c r="F202" s="41">
        <f t="shared" si="22"/>
        <v>11.309733552923218</v>
      </c>
      <c r="G202" s="42">
        <f t="shared" si="21"/>
        <v>103.09016994374912</v>
      </c>
      <c r="H202" s="42">
        <f t="shared" si="23"/>
        <v>90.48943483704835</v>
      </c>
      <c r="I202" s="42">
        <f t="shared" si="24"/>
        <v>104.63525491562368</v>
      </c>
      <c r="J202" s="42">
        <f t="shared" si="25"/>
        <v>85.734152255572525</v>
      </c>
    </row>
    <row r="203" spans="4:10" x14ac:dyDescent="0.25">
      <c r="D203">
        <v>182</v>
      </c>
      <c r="E203" s="41">
        <f t="shared" si="20"/>
        <v>651.59999999999786</v>
      </c>
      <c r="F203" s="41">
        <f t="shared" si="22"/>
        <v>11.372565405995013</v>
      </c>
      <c r="G203" s="42">
        <f t="shared" si="21"/>
        <v>103.68124552684642</v>
      </c>
      <c r="H203" s="42">
        <f t="shared" si="23"/>
        <v>90.702235141117342</v>
      </c>
      <c r="I203" s="42">
        <f t="shared" si="24"/>
        <v>105.52186829026964</v>
      </c>
      <c r="J203" s="42">
        <f t="shared" si="25"/>
        <v>86.053352711676013</v>
      </c>
    </row>
    <row r="204" spans="4:10" x14ac:dyDescent="0.25">
      <c r="D204">
        <v>183</v>
      </c>
      <c r="E204" s="41">
        <f t="shared" si="20"/>
        <v>655.19999999999777</v>
      </c>
      <c r="F204" s="41">
        <f t="shared" si="22"/>
        <v>11.435397259066809</v>
      </c>
      <c r="G204" s="42">
        <f t="shared" si="21"/>
        <v>104.25779291565038</v>
      </c>
      <c r="H204" s="42">
        <f t="shared" si="23"/>
        <v>90.951729475339647</v>
      </c>
      <c r="I204" s="42">
        <f t="shared" si="24"/>
        <v>106.38668937347556</v>
      </c>
      <c r="J204" s="42">
        <f t="shared" si="25"/>
        <v>86.427594213009456</v>
      </c>
    </row>
    <row r="205" spans="4:10" x14ac:dyDescent="0.25">
      <c r="D205">
        <v>184</v>
      </c>
      <c r="E205" s="41">
        <f t="shared" si="20"/>
        <v>658.79999999999779</v>
      </c>
      <c r="F205" s="41">
        <f t="shared" si="22"/>
        <v>11.498229112138604</v>
      </c>
      <c r="G205" s="42">
        <f t="shared" si="21"/>
        <v>104.81753674101681</v>
      </c>
      <c r="H205" s="42">
        <f t="shared" si="23"/>
        <v>91.236933199561179</v>
      </c>
      <c r="I205" s="42">
        <f t="shared" si="24"/>
        <v>107.22630511152522</v>
      </c>
      <c r="J205" s="42">
        <f t="shared" si="25"/>
        <v>86.855399799341768</v>
      </c>
    </row>
    <row r="206" spans="4:10" x14ac:dyDescent="0.25">
      <c r="D206">
        <v>185</v>
      </c>
      <c r="E206" s="41">
        <f t="shared" si="20"/>
        <v>662.39999999999782</v>
      </c>
      <c r="F206" s="41">
        <f t="shared" si="22"/>
        <v>11.5610609652104</v>
      </c>
      <c r="G206" s="42">
        <f t="shared" si="21"/>
        <v>105.35826794978964</v>
      </c>
      <c r="H206" s="42">
        <f t="shared" si="23"/>
        <v>91.556720744979643</v>
      </c>
      <c r="I206" s="42">
        <f t="shared" si="24"/>
        <v>108.03740192468446</v>
      </c>
      <c r="J206" s="42">
        <f t="shared" si="25"/>
        <v>87.335081117469457</v>
      </c>
    </row>
    <row r="207" spans="4:10" x14ac:dyDescent="0.25">
      <c r="D207">
        <v>186</v>
      </c>
      <c r="E207" s="41">
        <f t="shared" si="20"/>
        <v>665.99999999999784</v>
      </c>
      <c r="F207" s="41">
        <f t="shared" si="22"/>
        <v>11.623892818282195</v>
      </c>
      <c r="G207" s="42">
        <f t="shared" si="21"/>
        <v>105.87785252292441</v>
      </c>
      <c r="H207" s="42">
        <f t="shared" si="23"/>
        <v>91.909830056250286</v>
      </c>
      <c r="I207" s="42">
        <f t="shared" si="24"/>
        <v>108.81677878438661</v>
      </c>
      <c r="J207" s="42">
        <f t="shared" si="25"/>
        <v>87.864745084375443</v>
      </c>
    </row>
    <row r="208" spans="4:10" x14ac:dyDescent="0.25">
      <c r="D208">
        <v>187</v>
      </c>
      <c r="E208" s="41">
        <f t="shared" si="20"/>
        <v>669.59999999999764</v>
      </c>
      <c r="F208" s="41">
        <f t="shared" si="22"/>
        <v>11.686724671353991</v>
      </c>
      <c r="G208" s="42">
        <f t="shared" si="21"/>
        <v>106.37423989748659</v>
      </c>
      <c r="H208" s="42">
        <f t="shared" si="23"/>
        <v>92.294867572241856</v>
      </c>
      <c r="I208" s="42">
        <f t="shared" si="24"/>
        <v>109.56135984622989</v>
      </c>
      <c r="J208" s="42">
        <f t="shared" si="25"/>
        <v>88.442301358362784</v>
      </c>
    </row>
    <row r="209" spans="4:10" x14ac:dyDescent="0.25">
      <c r="D209">
        <v>188</v>
      </c>
      <c r="E209" s="41">
        <f t="shared" si="20"/>
        <v>673.19999999999766</v>
      </c>
      <c r="F209" s="41">
        <f t="shared" si="22"/>
        <v>11.749556524425786</v>
      </c>
      <c r="G209" s="42">
        <f t="shared" si="21"/>
        <v>106.8454710592866</v>
      </c>
      <c r="H209" s="42">
        <f t="shared" si="23"/>
        <v>92.71031372578561</v>
      </c>
      <c r="I209" s="42">
        <f t="shared" si="24"/>
        <v>110.26820658892989</v>
      </c>
      <c r="J209" s="42">
        <f t="shared" si="25"/>
        <v>89.065470588678409</v>
      </c>
    </row>
    <row r="210" spans="4:10" x14ac:dyDescent="0.25">
      <c r="D210">
        <v>189</v>
      </c>
      <c r="E210" s="41">
        <f t="shared" si="20"/>
        <v>676.79999999999768</v>
      </c>
      <c r="F210" s="41">
        <f t="shared" si="22"/>
        <v>11.812388377497582</v>
      </c>
      <c r="G210" s="42">
        <f t="shared" si="21"/>
        <v>107.28968627421384</v>
      </c>
      <c r="H210" s="42">
        <f t="shared" si="23"/>
        <v>93.154528940712822</v>
      </c>
      <c r="I210" s="42">
        <f t="shared" si="24"/>
        <v>110.93452941132075</v>
      </c>
      <c r="J210" s="42">
        <f t="shared" si="25"/>
        <v>89.731793411069219</v>
      </c>
    </row>
    <row r="211" spans="4:10" x14ac:dyDescent="0.25">
      <c r="D211">
        <v>190</v>
      </c>
      <c r="E211" s="41">
        <f t="shared" si="20"/>
        <v>680.3999999999977</v>
      </c>
      <c r="F211" s="41">
        <f t="shared" si="22"/>
        <v>11.875220230569377</v>
      </c>
      <c r="G211" s="42">
        <f t="shared" si="21"/>
        <v>107.70513242775763</v>
      </c>
      <c r="H211" s="42">
        <f t="shared" si="23"/>
        <v>93.625760102512785</v>
      </c>
      <c r="I211" s="42">
        <f t="shared" si="24"/>
        <v>111.55769864163645</v>
      </c>
      <c r="J211" s="42">
        <f t="shared" si="25"/>
        <v>90.438640153769185</v>
      </c>
    </row>
    <row r="212" spans="4:10" x14ac:dyDescent="0.25">
      <c r="D212">
        <v>191</v>
      </c>
      <c r="E212" s="41">
        <f t="shared" si="20"/>
        <v>683.99999999999773</v>
      </c>
      <c r="F212" s="41">
        <f t="shared" si="22"/>
        <v>11.938052083641173</v>
      </c>
      <c r="G212" s="42">
        <f t="shared" si="21"/>
        <v>108.09016994374923</v>
      </c>
      <c r="H212" s="42">
        <f t="shared" si="23"/>
        <v>94.122147477074932</v>
      </c>
      <c r="I212" s="42">
        <f t="shared" si="24"/>
        <v>112.13525491562385</v>
      </c>
      <c r="J212" s="42">
        <f t="shared" si="25"/>
        <v>91.183221215612406</v>
      </c>
    </row>
    <row r="213" spans="4:10" x14ac:dyDescent="0.25">
      <c r="D213">
        <v>192</v>
      </c>
      <c r="E213" s="41">
        <f t="shared" si="20"/>
        <v>687.59999999999764</v>
      </c>
      <c r="F213" s="41">
        <f t="shared" si="22"/>
        <v>12.000883936712968</v>
      </c>
      <c r="G213" s="42">
        <f t="shared" si="21"/>
        <v>108.44327925501993</v>
      </c>
      <c r="H213" s="42">
        <f t="shared" si="23"/>
        <v>94.641732050209683</v>
      </c>
      <c r="I213" s="42">
        <f t="shared" si="24"/>
        <v>112.66491888252989</v>
      </c>
      <c r="J213" s="42">
        <f t="shared" si="25"/>
        <v>91.962598075314517</v>
      </c>
    </row>
    <row r="214" spans="4:10" x14ac:dyDescent="0.25">
      <c r="D214">
        <v>193</v>
      </c>
      <c r="E214" s="41">
        <f t="shared" si="20"/>
        <v>691.19999999999766</v>
      </c>
      <c r="F214" s="41">
        <f t="shared" si="22"/>
        <v>12.063715789784764</v>
      </c>
      <c r="G214" s="42">
        <f t="shared" si="21"/>
        <v>108.76306680043844</v>
      </c>
      <c r="H214" s="42">
        <f t="shared" si="23"/>
        <v>95.18246325898248</v>
      </c>
      <c r="I214" s="42">
        <f t="shared" si="24"/>
        <v>113.14460020065765</v>
      </c>
      <c r="J214" s="42">
        <f t="shared" si="25"/>
        <v>92.773694888473713</v>
      </c>
    </row>
    <row r="215" spans="4:10" x14ac:dyDescent="0.25">
      <c r="D215">
        <v>194</v>
      </c>
      <c r="E215" s="41">
        <f t="shared" ref="E215:E278" si="26">F215*180/PI()</f>
        <v>694.79999999999757</v>
      </c>
      <c r="F215" s="41">
        <f t="shared" si="22"/>
        <v>12.12654764285656</v>
      </c>
      <c r="G215" s="42">
        <f t="shared" si="21"/>
        <v>109.04827052466001</v>
      </c>
      <c r="H215" s="42">
        <f t="shared" si="23"/>
        <v>95.742207084348891</v>
      </c>
      <c r="I215" s="42">
        <f t="shared" si="24"/>
        <v>113.57240578699002</v>
      </c>
      <c r="J215" s="42">
        <f t="shared" si="25"/>
        <v>93.613310626523329</v>
      </c>
    </row>
    <row r="216" spans="4:10" x14ac:dyDescent="0.25">
      <c r="D216">
        <v>195</v>
      </c>
      <c r="E216" s="41">
        <f t="shared" si="26"/>
        <v>698.39999999999759</v>
      </c>
      <c r="F216" s="41">
        <f t="shared" si="22"/>
        <v>12.189379495928355</v>
      </c>
      <c r="G216" s="42">
        <f t="shared" ref="G216:G279" si="27">100+$E$15*COS(F216)</f>
        <v>109.29776485888236</v>
      </c>
      <c r="H216" s="42">
        <f t="shared" si="23"/>
        <v>96.318754473152822</v>
      </c>
      <c r="I216" s="42">
        <f t="shared" si="24"/>
        <v>113.94664728832353</v>
      </c>
      <c r="J216" s="42">
        <f t="shared" si="25"/>
        <v>94.47813170972924</v>
      </c>
    </row>
    <row r="217" spans="4:10" x14ac:dyDescent="0.25">
      <c r="D217">
        <v>196</v>
      </c>
      <c r="E217" s="41">
        <f t="shared" si="26"/>
        <v>701.9999999999975</v>
      </c>
      <c r="F217" s="41">
        <f t="shared" si="22"/>
        <v>12.252211349000151</v>
      </c>
      <c r="G217" s="42">
        <f t="shared" si="27"/>
        <v>109.51056516295139</v>
      </c>
      <c r="H217" s="42">
        <f t="shared" si="23"/>
        <v>96.909830056250115</v>
      </c>
      <c r="I217" s="42">
        <f t="shared" si="24"/>
        <v>114.26584774442711</v>
      </c>
      <c r="J217" s="42">
        <f t="shared" si="25"/>
        <v>95.364745084375173</v>
      </c>
    </row>
    <row r="218" spans="4:10" x14ac:dyDescent="0.25">
      <c r="D218">
        <v>197</v>
      </c>
      <c r="E218" s="41">
        <f t="shared" si="26"/>
        <v>705.59999999999752</v>
      </c>
      <c r="F218" s="41">
        <f t="shared" ref="F218:F281" si="28">F217+$F$19*2</f>
        <v>12.315043202071946</v>
      </c>
      <c r="G218" s="42">
        <f t="shared" si="27"/>
        <v>109.6858316112862</v>
      </c>
      <c r="H218" s="42">
        <f t="shared" ref="H218:H281" si="29">100+$E$15*SIN(F218)</f>
        <v>97.513101128351025</v>
      </c>
      <c r="I218" s="42">
        <f t="shared" ref="I218:I281" si="30">100+$E$14*COS(F218)</f>
        <v>114.52874741692931</v>
      </c>
      <c r="J218" s="42">
        <f t="shared" ref="J218:J281" si="31">100+$E$14*SIN(F218)</f>
        <v>96.269651692526551</v>
      </c>
    </row>
    <row r="219" spans="4:10" x14ac:dyDescent="0.25">
      <c r="D219">
        <v>198</v>
      </c>
      <c r="E219" s="41">
        <f t="shared" si="26"/>
        <v>709.19999999999754</v>
      </c>
      <c r="F219" s="41">
        <f t="shared" si="28"/>
        <v>12.377875055143742</v>
      </c>
      <c r="G219" s="42">
        <f t="shared" si="27"/>
        <v>109.8228725072868</v>
      </c>
      <c r="H219" s="42">
        <f t="shared" si="29"/>
        <v>98.126186854142318</v>
      </c>
      <c r="I219" s="42">
        <f t="shared" si="30"/>
        <v>114.7343087609302</v>
      </c>
      <c r="J219" s="42">
        <f t="shared" si="31"/>
        <v>97.189280281213485</v>
      </c>
    </row>
    <row r="220" spans="4:10" x14ac:dyDescent="0.25">
      <c r="D220">
        <v>199</v>
      </c>
      <c r="E220" s="41">
        <f t="shared" si="26"/>
        <v>712.79999999999757</v>
      </c>
      <c r="F220" s="41">
        <f t="shared" si="28"/>
        <v>12.440706908215537</v>
      </c>
      <c r="G220" s="42">
        <f t="shared" si="27"/>
        <v>109.92114701314472</v>
      </c>
      <c r="H220" s="42">
        <f t="shared" si="29"/>
        <v>98.746667664356522</v>
      </c>
      <c r="I220" s="42">
        <f t="shared" si="30"/>
        <v>114.88172051971708</v>
      </c>
      <c r="J220" s="42">
        <f t="shared" si="31"/>
        <v>98.120001496534783</v>
      </c>
    </row>
    <row r="221" spans="4:10" x14ac:dyDescent="0.25">
      <c r="D221">
        <v>200</v>
      </c>
      <c r="E221" s="41">
        <f t="shared" si="26"/>
        <v>716.39999999999736</v>
      </c>
      <c r="F221" s="41">
        <f t="shared" si="28"/>
        <v>12.503538761287333</v>
      </c>
      <c r="G221" s="42">
        <f t="shared" si="27"/>
        <v>109.98026728428269</v>
      </c>
      <c r="H221" s="42">
        <f t="shared" si="29"/>
        <v>99.372094804706421</v>
      </c>
      <c r="I221" s="42">
        <f t="shared" si="30"/>
        <v>114.97040092642403</v>
      </c>
      <c r="J221" s="42">
        <f t="shared" si="31"/>
        <v>99.058142207059632</v>
      </c>
    </row>
    <row r="222" spans="4:10" x14ac:dyDescent="0.25">
      <c r="D222">
        <v>201</v>
      </c>
      <c r="E222" s="41">
        <f t="shared" si="26"/>
        <v>719.99999999999739</v>
      </c>
      <c r="F222" s="41">
        <f t="shared" si="28"/>
        <v>12.566370614359128</v>
      </c>
      <c r="G222" s="42">
        <f t="shared" si="27"/>
        <v>110</v>
      </c>
      <c r="H222" s="42">
        <f t="shared" si="29"/>
        <v>99.999999999999545</v>
      </c>
      <c r="I222" s="42">
        <f t="shared" si="30"/>
        <v>115</v>
      </c>
      <c r="J222" s="42">
        <f t="shared" si="31"/>
        <v>99.999999999999332</v>
      </c>
    </row>
    <row r="223" spans="4:10" x14ac:dyDescent="0.25">
      <c r="D223">
        <v>202</v>
      </c>
      <c r="E223" s="41">
        <f t="shared" si="26"/>
        <v>723.59999999999741</v>
      </c>
      <c r="F223" s="41">
        <f t="shared" si="28"/>
        <v>12.629202467430924</v>
      </c>
      <c r="G223" s="42">
        <f t="shared" si="27"/>
        <v>109.98026728428275</v>
      </c>
      <c r="H223" s="42">
        <f t="shared" si="29"/>
        <v>100.62790519529268</v>
      </c>
      <c r="I223" s="42">
        <f t="shared" si="30"/>
        <v>114.97040092642412</v>
      </c>
      <c r="J223" s="42">
        <f t="shared" si="31"/>
        <v>100.94185779293902</v>
      </c>
    </row>
    <row r="224" spans="4:10" x14ac:dyDescent="0.25">
      <c r="D224">
        <v>203</v>
      </c>
      <c r="E224" s="41">
        <f t="shared" si="26"/>
        <v>727.19999999999743</v>
      </c>
      <c r="F224" s="41">
        <f t="shared" si="28"/>
        <v>12.692034320502719</v>
      </c>
      <c r="G224" s="42">
        <f t="shared" si="27"/>
        <v>109.92114701314483</v>
      </c>
      <c r="H224" s="42">
        <f t="shared" si="29"/>
        <v>101.2533323356426</v>
      </c>
      <c r="I224" s="42">
        <f t="shared" si="30"/>
        <v>114.88172051971725</v>
      </c>
      <c r="J224" s="42">
        <f t="shared" si="31"/>
        <v>101.87999850346388</v>
      </c>
    </row>
    <row r="225" spans="4:10" x14ac:dyDescent="0.25">
      <c r="D225">
        <v>204</v>
      </c>
      <c r="E225" s="41">
        <f t="shared" si="26"/>
        <v>730.79999999999745</v>
      </c>
      <c r="F225" s="41">
        <f t="shared" si="28"/>
        <v>12.754866173574515</v>
      </c>
      <c r="G225" s="42">
        <f t="shared" si="27"/>
        <v>109.82287250728697</v>
      </c>
      <c r="H225" s="42">
        <f t="shared" si="29"/>
        <v>101.8738131458568</v>
      </c>
      <c r="I225" s="42">
        <f t="shared" si="30"/>
        <v>114.73430876093046</v>
      </c>
      <c r="J225" s="42">
        <f t="shared" si="31"/>
        <v>102.81071971878519</v>
      </c>
    </row>
    <row r="226" spans="4:10" x14ac:dyDescent="0.25">
      <c r="D226">
        <v>205</v>
      </c>
      <c r="E226" s="41">
        <f t="shared" si="26"/>
        <v>734.39999999999748</v>
      </c>
      <c r="F226" s="41">
        <f t="shared" si="28"/>
        <v>12.81769802664631</v>
      </c>
      <c r="G226" s="42">
        <f t="shared" si="27"/>
        <v>109.68583161128643</v>
      </c>
      <c r="H226" s="42">
        <f t="shared" si="29"/>
        <v>102.48689887164809</v>
      </c>
      <c r="I226" s="42">
        <f t="shared" si="30"/>
        <v>114.52874741692963</v>
      </c>
      <c r="J226" s="42">
        <f t="shared" si="31"/>
        <v>103.73034830747216</v>
      </c>
    </row>
    <row r="227" spans="4:10" x14ac:dyDescent="0.25">
      <c r="D227">
        <v>206</v>
      </c>
      <c r="E227" s="41">
        <f t="shared" si="26"/>
        <v>737.99999999999739</v>
      </c>
      <c r="F227" s="41">
        <f t="shared" si="28"/>
        <v>12.880529879718106</v>
      </c>
      <c r="G227" s="42">
        <f t="shared" si="27"/>
        <v>109.51056516295168</v>
      </c>
      <c r="H227" s="42">
        <f t="shared" si="29"/>
        <v>103.09016994374903</v>
      </c>
      <c r="I227" s="42">
        <f t="shared" si="30"/>
        <v>114.26584774442752</v>
      </c>
      <c r="J227" s="42">
        <f t="shared" si="31"/>
        <v>104.63525491562355</v>
      </c>
    </row>
    <row r="228" spans="4:10" x14ac:dyDescent="0.25">
      <c r="D228">
        <v>207</v>
      </c>
      <c r="E228" s="41">
        <f t="shared" si="26"/>
        <v>741.59999999999729</v>
      </c>
      <c r="F228" s="41">
        <f t="shared" si="28"/>
        <v>12.943361732789901</v>
      </c>
      <c r="G228" s="42">
        <f t="shared" si="27"/>
        <v>109.29776485888269</v>
      </c>
      <c r="H228" s="42">
        <f t="shared" si="29"/>
        <v>103.68124552684634</v>
      </c>
      <c r="I228" s="42">
        <f t="shared" si="30"/>
        <v>113.94664728832403</v>
      </c>
      <c r="J228" s="42">
        <f t="shared" si="31"/>
        <v>105.52186829026951</v>
      </c>
    </row>
    <row r="229" spans="4:10" x14ac:dyDescent="0.25">
      <c r="D229">
        <v>208</v>
      </c>
      <c r="E229" s="41">
        <f t="shared" si="26"/>
        <v>745.19999999999732</v>
      </c>
      <c r="F229" s="41">
        <f t="shared" si="28"/>
        <v>13.006193585861697</v>
      </c>
      <c r="G229" s="42">
        <f t="shared" si="27"/>
        <v>109.0482705246604</v>
      </c>
      <c r="H229" s="42">
        <f t="shared" si="29"/>
        <v>104.2577929156503</v>
      </c>
      <c r="I229" s="42">
        <f t="shared" si="30"/>
        <v>113.5724057869906</v>
      </c>
      <c r="J229" s="42">
        <f t="shared" si="31"/>
        <v>106.38668937347545</v>
      </c>
    </row>
    <row r="230" spans="4:10" x14ac:dyDescent="0.25">
      <c r="D230">
        <v>209</v>
      </c>
      <c r="E230" s="41">
        <f t="shared" si="26"/>
        <v>748.79999999999734</v>
      </c>
      <c r="F230" s="41">
        <f t="shared" si="28"/>
        <v>13.069025438933492</v>
      </c>
      <c r="G230" s="42">
        <f t="shared" si="27"/>
        <v>108.76306680043886</v>
      </c>
      <c r="H230" s="42">
        <f t="shared" si="29"/>
        <v>104.81753674101674</v>
      </c>
      <c r="I230" s="42">
        <f t="shared" si="30"/>
        <v>113.1446002006583</v>
      </c>
      <c r="J230" s="42">
        <f t="shared" si="31"/>
        <v>107.22630511152511</v>
      </c>
    </row>
    <row r="231" spans="4:10" x14ac:dyDescent="0.25">
      <c r="D231">
        <v>210</v>
      </c>
      <c r="E231" s="41">
        <f t="shared" si="26"/>
        <v>752.39999999999725</v>
      </c>
      <c r="F231" s="41">
        <f t="shared" si="28"/>
        <v>13.131857292005288</v>
      </c>
      <c r="G231" s="42">
        <f t="shared" si="27"/>
        <v>108.44327925502041</v>
      </c>
      <c r="H231" s="42">
        <f t="shared" si="29"/>
        <v>105.35826794978956</v>
      </c>
      <c r="I231" s="42">
        <f t="shared" si="30"/>
        <v>112.66491888253061</v>
      </c>
      <c r="J231" s="42">
        <f t="shared" si="31"/>
        <v>108.03740192468435</v>
      </c>
    </row>
    <row r="232" spans="4:10" x14ac:dyDescent="0.25">
      <c r="D232">
        <v>211</v>
      </c>
      <c r="E232" s="41">
        <f t="shared" si="26"/>
        <v>755.99999999999727</v>
      </c>
      <c r="F232" s="41">
        <f t="shared" si="28"/>
        <v>13.194689145077083</v>
      </c>
      <c r="G232" s="42">
        <f t="shared" si="27"/>
        <v>108.09016994374976</v>
      </c>
      <c r="H232" s="42">
        <f t="shared" si="29"/>
        <v>105.87785252292434</v>
      </c>
      <c r="I232" s="42">
        <f t="shared" si="30"/>
        <v>112.13525491562464</v>
      </c>
      <c r="J232" s="42">
        <f t="shared" si="31"/>
        <v>108.81677878438651</v>
      </c>
    </row>
    <row r="233" spans="4:10" x14ac:dyDescent="0.25">
      <c r="D233">
        <v>212</v>
      </c>
      <c r="E233" s="41">
        <f t="shared" si="26"/>
        <v>759.59999999999729</v>
      </c>
      <c r="F233" s="41">
        <f t="shared" si="28"/>
        <v>13.257520998148879</v>
      </c>
      <c r="G233" s="42">
        <f t="shared" si="27"/>
        <v>107.7051324277582</v>
      </c>
      <c r="H233" s="42">
        <f t="shared" si="29"/>
        <v>106.37423989748652</v>
      </c>
      <c r="I233" s="42">
        <f t="shared" si="30"/>
        <v>111.5576986416373</v>
      </c>
      <c r="J233" s="42">
        <f t="shared" si="31"/>
        <v>109.56135984622978</v>
      </c>
    </row>
    <row r="234" spans="4:10" x14ac:dyDescent="0.25">
      <c r="D234">
        <v>213</v>
      </c>
      <c r="E234" s="41">
        <f t="shared" si="26"/>
        <v>763.1999999999972</v>
      </c>
      <c r="F234" s="41">
        <f t="shared" si="28"/>
        <v>13.320352851220674</v>
      </c>
      <c r="G234" s="42">
        <f t="shared" si="27"/>
        <v>107.28968627421445</v>
      </c>
      <c r="H234" s="42">
        <f t="shared" si="29"/>
        <v>106.84547105928652</v>
      </c>
      <c r="I234" s="42">
        <f t="shared" si="30"/>
        <v>110.93452941132168</v>
      </c>
      <c r="J234" s="42">
        <f t="shared" si="31"/>
        <v>110.26820658892979</v>
      </c>
    </row>
    <row r="235" spans="4:10" x14ac:dyDescent="0.25">
      <c r="D235">
        <v>214</v>
      </c>
      <c r="E235" s="41">
        <f t="shared" si="26"/>
        <v>766.79999999999711</v>
      </c>
      <c r="F235" s="41">
        <f t="shared" si="28"/>
        <v>13.38318470429247</v>
      </c>
      <c r="G235" s="42">
        <f t="shared" si="27"/>
        <v>106.84547105928725</v>
      </c>
      <c r="H235" s="42">
        <f t="shared" si="29"/>
        <v>107.28968627421378</v>
      </c>
      <c r="I235" s="42">
        <f t="shared" si="30"/>
        <v>110.26820658893087</v>
      </c>
      <c r="J235" s="42">
        <f t="shared" si="31"/>
        <v>110.93452941132067</v>
      </c>
    </row>
    <row r="236" spans="4:10" x14ac:dyDescent="0.25">
      <c r="D236">
        <v>215</v>
      </c>
      <c r="E236" s="41">
        <f t="shared" si="26"/>
        <v>770.39999999999714</v>
      </c>
      <c r="F236" s="41">
        <f t="shared" si="28"/>
        <v>13.446016557364265</v>
      </c>
      <c r="G236" s="42">
        <f t="shared" si="27"/>
        <v>106.37423989748729</v>
      </c>
      <c r="H236" s="42">
        <f t="shared" si="29"/>
        <v>107.70513242775758</v>
      </c>
      <c r="I236" s="42">
        <f t="shared" si="30"/>
        <v>109.56135984623093</v>
      </c>
      <c r="J236" s="42">
        <f t="shared" si="31"/>
        <v>111.55769864163636</v>
      </c>
    </row>
    <row r="237" spans="4:10" x14ac:dyDescent="0.25">
      <c r="D237">
        <v>216</v>
      </c>
      <c r="E237" s="41">
        <f t="shared" si="26"/>
        <v>773.99999999999716</v>
      </c>
      <c r="F237" s="41">
        <f t="shared" si="28"/>
        <v>13.508848410436061</v>
      </c>
      <c r="G237" s="42">
        <f t="shared" si="27"/>
        <v>105.87785252292514</v>
      </c>
      <c r="H237" s="42">
        <f t="shared" si="29"/>
        <v>108.09016994374917</v>
      </c>
      <c r="I237" s="42">
        <f t="shared" si="30"/>
        <v>108.81677878438771</v>
      </c>
      <c r="J237" s="42">
        <f t="shared" si="31"/>
        <v>112.13525491562376</v>
      </c>
    </row>
    <row r="238" spans="4:10" x14ac:dyDescent="0.25">
      <c r="D238">
        <v>217</v>
      </c>
      <c r="E238" s="41">
        <f t="shared" si="26"/>
        <v>777.59999999999718</v>
      </c>
      <c r="F238" s="41">
        <f t="shared" si="28"/>
        <v>13.571680263507856</v>
      </c>
      <c r="G238" s="42">
        <f t="shared" si="27"/>
        <v>105.35826794979039</v>
      </c>
      <c r="H238" s="42">
        <f t="shared" si="29"/>
        <v>108.44327925501987</v>
      </c>
      <c r="I238" s="42">
        <f t="shared" si="30"/>
        <v>108.0374019246856</v>
      </c>
      <c r="J238" s="42">
        <f t="shared" si="31"/>
        <v>112.66491888252982</v>
      </c>
    </row>
    <row r="239" spans="4:10" x14ac:dyDescent="0.25">
      <c r="D239">
        <v>218</v>
      </c>
      <c r="E239" s="41">
        <f t="shared" si="26"/>
        <v>781.1999999999972</v>
      </c>
      <c r="F239" s="41">
        <f t="shared" si="28"/>
        <v>13.634512116579652</v>
      </c>
      <c r="G239" s="42">
        <f t="shared" si="27"/>
        <v>104.81753674101761</v>
      </c>
      <c r="H239" s="42">
        <f t="shared" si="29"/>
        <v>108.76306680043839</v>
      </c>
      <c r="I239" s="42">
        <f t="shared" si="30"/>
        <v>107.2263051115264</v>
      </c>
      <c r="J239" s="42">
        <f t="shared" si="31"/>
        <v>113.14460020065758</v>
      </c>
    </row>
    <row r="240" spans="4:10" x14ac:dyDescent="0.25">
      <c r="D240">
        <v>219</v>
      </c>
      <c r="E240" s="41">
        <f t="shared" si="26"/>
        <v>784.799999999997</v>
      </c>
      <c r="F240" s="41">
        <f t="shared" si="28"/>
        <v>13.697343969651447</v>
      </c>
      <c r="G240" s="42">
        <f t="shared" si="27"/>
        <v>104.25779291565119</v>
      </c>
      <c r="H240" s="42">
        <f t="shared" si="29"/>
        <v>109.04827052465998</v>
      </c>
      <c r="I240" s="42">
        <f t="shared" si="30"/>
        <v>106.38668937347678</v>
      </c>
      <c r="J240" s="42">
        <f t="shared" si="31"/>
        <v>113.57240578698996</v>
      </c>
    </row>
    <row r="241" spans="4:10" x14ac:dyDescent="0.25">
      <c r="D241">
        <v>220</v>
      </c>
      <c r="E241" s="41">
        <f t="shared" si="26"/>
        <v>788.39999999999702</v>
      </c>
      <c r="F241" s="41">
        <f t="shared" si="28"/>
        <v>13.760175822723243</v>
      </c>
      <c r="G241" s="42">
        <f t="shared" si="27"/>
        <v>103.68124552684726</v>
      </c>
      <c r="H241" s="42">
        <f t="shared" si="29"/>
        <v>109.29776485888232</v>
      </c>
      <c r="I241" s="42">
        <f t="shared" si="30"/>
        <v>105.52186829027089</v>
      </c>
      <c r="J241" s="42">
        <f t="shared" si="31"/>
        <v>113.94664728832349</v>
      </c>
    </row>
    <row r="242" spans="4:10" x14ac:dyDescent="0.25">
      <c r="D242">
        <v>221</v>
      </c>
      <c r="E242" s="41">
        <f t="shared" si="26"/>
        <v>791.99999999999704</v>
      </c>
      <c r="F242" s="41">
        <f t="shared" si="28"/>
        <v>13.823007675795038</v>
      </c>
      <c r="G242" s="42">
        <f t="shared" si="27"/>
        <v>103.09016994374997</v>
      </c>
      <c r="H242" s="42">
        <f t="shared" si="29"/>
        <v>109.51056516295138</v>
      </c>
      <c r="I242" s="42">
        <f t="shared" si="30"/>
        <v>104.63525491562496</v>
      </c>
      <c r="J242" s="42">
        <f t="shared" si="31"/>
        <v>114.26584774442706</v>
      </c>
    </row>
    <row r="243" spans="4:10" x14ac:dyDescent="0.25">
      <c r="D243">
        <v>222</v>
      </c>
      <c r="E243" s="41">
        <f t="shared" si="26"/>
        <v>795.59999999999707</v>
      </c>
      <c r="F243" s="41">
        <f t="shared" si="28"/>
        <v>13.885839528866834</v>
      </c>
      <c r="G243" s="42">
        <f t="shared" si="27"/>
        <v>102.48689887164906</v>
      </c>
      <c r="H243" s="42">
        <f t="shared" si="29"/>
        <v>109.68583161128618</v>
      </c>
      <c r="I243" s="42">
        <f t="shared" si="30"/>
        <v>103.73034830747358</v>
      </c>
      <c r="J243" s="42">
        <f t="shared" si="31"/>
        <v>114.52874741692926</v>
      </c>
    </row>
    <row r="244" spans="4:10" x14ac:dyDescent="0.25">
      <c r="D244">
        <v>223</v>
      </c>
      <c r="E244" s="41">
        <f t="shared" si="26"/>
        <v>799.19999999999698</v>
      </c>
      <c r="F244" s="41">
        <f t="shared" si="28"/>
        <v>13.948671381938629</v>
      </c>
      <c r="G244" s="42">
        <f t="shared" si="27"/>
        <v>101.87381314585777</v>
      </c>
      <c r="H244" s="42">
        <f t="shared" si="29"/>
        <v>109.82287250728679</v>
      </c>
      <c r="I244" s="42">
        <f t="shared" si="30"/>
        <v>102.81071971878664</v>
      </c>
      <c r="J244" s="42">
        <f t="shared" si="31"/>
        <v>114.73430876093019</v>
      </c>
    </row>
    <row r="245" spans="4:10" x14ac:dyDescent="0.25">
      <c r="D245">
        <v>224</v>
      </c>
      <c r="E245" s="41">
        <f t="shared" si="26"/>
        <v>802.799999999997</v>
      </c>
      <c r="F245" s="41">
        <f t="shared" si="28"/>
        <v>14.011503235010425</v>
      </c>
      <c r="G245" s="42">
        <f t="shared" si="27"/>
        <v>101.25333233564356</v>
      </c>
      <c r="H245" s="42">
        <f t="shared" si="29"/>
        <v>109.92114701314472</v>
      </c>
      <c r="I245" s="42">
        <f t="shared" si="30"/>
        <v>101.87999850346536</v>
      </c>
      <c r="J245" s="42">
        <f t="shared" si="31"/>
        <v>114.88172051971706</v>
      </c>
    </row>
    <row r="246" spans="4:10" x14ac:dyDescent="0.25">
      <c r="D246">
        <v>225</v>
      </c>
      <c r="E246" s="41">
        <f t="shared" si="26"/>
        <v>806.39999999999702</v>
      </c>
      <c r="F246" s="41">
        <f t="shared" si="28"/>
        <v>14.07433508808222</v>
      </c>
      <c r="G246" s="42">
        <f t="shared" si="27"/>
        <v>100.62790519529366</v>
      </c>
      <c r="H246" s="42">
        <f t="shared" si="29"/>
        <v>109.98026728428269</v>
      </c>
      <c r="I246" s="42">
        <f t="shared" si="30"/>
        <v>100.9418577929405</v>
      </c>
      <c r="J246" s="42">
        <f t="shared" si="31"/>
        <v>114.97040092642402</v>
      </c>
    </row>
    <row r="247" spans="4:10" x14ac:dyDescent="0.25">
      <c r="D247">
        <v>226</v>
      </c>
      <c r="E247" s="41">
        <f t="shared" si="26"/>
        <v>809.99999999999693</v>
      </c>
      <c r="F247" s="41">
        <f t="shared" si="28"/>
        <v>14.137166941154016</v>
      </c>
      <c r="G247" s="42">
        <f t="shared" si="27"/>
        <v>100.00000000000054</v>
      </c>
      <c r="H247" s="42">
        <f t="shared" si="29"/>
        <v>110</v>
      </c>
      <c r="I247" s="42">
        <f t="shared" si="30"/>
        <v>100.00000000000081</v>
      </c>
      <c r="J247" s="42">
        <f t="shared" si="31"/>
        <v>115</v>
      </c>
    </row>
    <row r="248" spans="4:10" x14ac:dyDescent="0.25">
      <c r="D248">
        <v>227</v>
      </c>
      <c r="E248" s="41">
        <f t="shared" si="26"/>
        <v>813.59999999999684</v>
      </c>
      <c r="F248" s="41">
        <f t="shared" si="28"/>
        <v>14.199998794225811</v>
      </c>
      <c r="G248" s="42">
        <f t="shared" si="27"/>
        <v>99.372094804707402</v>
      </c>
      <c r="H248" s="42">
        <f t="shared" si="29"/>
        <v>109.98026728428275</v>
      </c>
      <c r="I248" s="42">
        <f t="shared" si="30"/>
        <v>99.05814220706111</v>
      </c>
      <c r="J248" s="42">
        <f t="shared" si="31"/>
        <v>114.97040092642412</v>
      </c>
    </row>
    <row r="249" spans="4:10" x14ac:dyDescent="0.25">
      <c r="D249">
        <v>228</v>
      </c>
      <c r="E249" s="41">
        <f t="shared" si="26"/>
        <v>817.19999999999686</v>
      </c>
      <c r="F249" s="41">
        <f t="shared" si="28"/>
        <v>14.262830647297607</v>
      </c>
      <c r="G249" s="42">
        <f t="shared" si="27"/>
        <v>98.746667664357503</v>
      </c>
      <c r="H249" s="42">
        <f t="shared" si="29"/>
        <v>109.92114701314485</v>
      </c>
      <c r="I249" s="42">
        <f t="shared" si="30"/>
        <v>98.120001496536247</v>
      </c>
      <c r="J249" s="42">
        <f t="shared" si="31"/>
        <v>114.88172051971728</v>
      </c>
    </row>
    <row r="250" spans="4:10" x14ac:dyDescent="0.25">
      <c r="D250">
        <v>229</v>
      </c>
      <c r="E250" s="41">
        <f t="shared" si="26"/>
        <v>820.79999999999688</v>
      </c>
      <c r="F250" s="41">
        <f t="shared" si="28"/>
        <v>14.325662500369402</v>
      </c>
      <c r="G250" s="42">
        <f t="shared" si="27"/>
        <v>98.126186854143299</v>
      </c>
      <c r="H250" s="42">
        <f t="shared" si="29"/>
        <v>109.82287250728699</v>
      </c>
      <c r="I250" s="42">
        <f t="shared" si="30"/>
        <v>97.189280281214934</v>
      </c>
      <c r="J250" s="42">
        <f t="shared" si="31"/>
        <v>114.73430876093049</v>
      </c>
    </row>
    <row r="251" spans="4:10" x14ac:dyDescent="0.25">
      <c r="D251">
        <v>230</v>
      </c>
      <c r="E251" s="41">
        <f t="shared" si="26"/>
        <v>824.39999999999691</v>
      </c>
      <c r="F251" s="41">
        <f t="shared" si="28"/>
        <v>14.388494353441198</v>
      </c>
      <c r="G251" s="42">
        <f t="shared" si="27"/>
        <v>97.513101128351991</v>
      </c>
      <c r="H251" s="42">
        <f t="shared" si="29"/>
        <v>109.68583161128645</v>
      </c>
      <c r="I251" s="42">
        <f t="shared" si="30"/>
        <v>96.269651692527987</v>
      </c>
      <c r="J251" s="42">
        <f t="shared" si="31"/>
        <v>114.52874741692968</v>
      </c>
    </row>
    <row r="252" spans="4:10" x14ac:dyDescent="0.25">
      <c r="D252">
        <v>231</v>
      </c>
      <c r="E252" s="41">
        <f t="shared" si="26"/>
        <v>827.99999999999693</v>
      </c>
      <c r="F252" s="41">
        <f t="shared" si="28"/>
        <v>14.451326206512993</v>
      </c>
      <c r="G252" s="42">
        <f t="shared" si="27"/>
        <v>96.909830056251053</v>
      </c>
      <c r="H252" s="42">
        <f t="shared" si="29"/>
        <v>109.51056516295171</v>
      </c>
      <c r="I252" s="42">
        <f t="shared" si="30"/>
        <v>95.36474508437658</v>
      </c>
      <c r="J252" s="42">
        <f t="shared" si="31"/>
        <v>114.26584774442756</v>
      </c>
    </row>
    <row r="253" spans="4:10" x14ac:dyDescent="0.25">
      <c r="D253">
        <v>232</v>
      </c>
      <c r="E253" s="41">
        <f t="shared" si="26"/>
        <v>831.59999999999673</v>
      </c>
      <c r="F253" s="41">
        <f t="shared" si="28"/>
        <v>14.514158059584789</v>
      </c>
      <c r="G253" s="42">
        <f t="shared" si="27"/>
        <v>96.318754473153746</v>
      </c>
      <c r="H253" s="42">
        <f t="shared" si="29"/>
        <v>109.29776485888272</v>
      </c>
      <c r="I253" s="42">
        <f t="shared" si="30"/>
        <v>94.478131709730604</v>
      </c>
      <c r="J253" s="42">
        <f t="shared" si="31"/>
        <v>113.94664728832407</v>
      </c>
    </row>
    <row r="254" spans="4:10" x14ac:dyDescent="0.25">
      <c r="D254">
        <v>233</v>
      </c>
      <c r="E254" s="41">
        <f t="shared" si="26"/>
        <v>835.19999999999675</v>
      </c>
      <c r="F254" s="41">
        <f t="shared" si="28"/>
        <v>14.576989912656584</v>
      </c>
      <c r="G254" s="42">
        <f t="shared" si="27"/>
        <v>95.742207084349786</v>
      </c>
      <c r="H254" s="42">
        <f t="shared" si="29"/>
        <v>109.04827052466044</v>
      </c>
      <c r="I254" s="42">
        <f t="shared" si="30"/>
        <v>93.613310626524679</v>
      </c>
      <c r="J254" s="42">
        <f t="shared" si="31"/>
        <v>113.57240578699066</v>
      </c>
    </row>
    <row r="255" spans="4:10" x14ac:dyDescent="0.25">
      <c r="D255">
        <v>234</v>
      </c>
      <c r="E255" s="41">
        <f t="shared" si="26"/>
        <v>838.79999999999677</v>
      </c>
      <c r="F255" s="41">
        <f t="shared" si="28"/>
        <v>14.63982176572838</v>
      </c>
      <c r="G255" s="42">
        <f t="shared" si="27"/>
        <v>95.182463258983347</v>
      </c>
      <c r="H255" s="42">
        <f t="shared" si="29"/>
        <v>108.76306680043891</v>
      </c>
      <c r="I255" s="42">
        <f t="shared" si="30"/>
        <v>92.773694888475021</v>
      </c>
      <c r="J255" s="42">
        <f t="shared" si="31"/>
        <v>113.14460020065836</v>
      </c>
    </row>
    <row r="256" spans="4:10" x14ac:dyDescent="0.25">
      <c r="D256">
        <v>235</v>
      </c>
      <c r="E256" s="41">
        <f t="shared" si="26"/>
        <v>842.39999999999679</v>
      </c>
      <c r="F256" s="41">
        <f t="shared" si="28"/>
        <v>14.702653618800175</v>
      </c>
      <c r="G256" s="42">
        <f t="shared" si="27"/>
        <v>94.641732050210521</v>
      </c>
      <c r="H256" s="42">
        <f t="shared" si="29"/>
        <v>108.44327925502046</v>
      </c>
      <c r="I256" s="42">
        <f t="shared" si="30"/>
        <v>91.962598075315768</v>
      </c>
      <c r="J256" s="42">
        <f t="shared" si="31"/>
        <v>112.66491888253069</v>
      </c>
    </row>
    <row r="257" spans="4:10" x14ac:dyDescent="0.25">
      <c r="D257">
        <v>236</v>
      </c>
      <c r="E257" s="41">
        <f t="shared" si="26"/>
        <v>845.99999999999682</v>
      </c>
      <c r="F257" s="41">
        <f t="shared" si="28"/>
        <v>14.765485471871971</v>
      </c>
      <c r="G257" s="42">
        <f t="shared" si="27"/>
        <v>94.122147477075728</v>
      </c>
      <c r="H257" s="42">
        <f t="shared" si="29"/>
        <v>108.09016994374981</v>
      </c>
      <c r="I257" s="42">
        <f t="shared" si="30"/>
        <v>91.183221215613599</v>
      </c>
      <c r="J257" s="42">
        <f t="shared" si="31"/>
        <v>112.13525491562471</v>
      </c>
    </row>
    <row r="258" spans="4:10" x14ac:dyDescent="0.25">
      <c r="D258">
        <v>237</v>
      </c>
      <c r="E258" s="41">
        <f t="shared" si="26"/>
        <v>849.59999999999673</v>
      </c>
      <c r="F258" s="41">
        <f t="shared" si="28"/>
        <v>14.828317324943766</v>
      </c>
      <c r="G258" s="42">
        <f t="shared" si="27"/>
        <v>93.625760102513553</v>
      </c>
      <c r="H258" s="42">
        <f t="shared" si="29"/>
        <v>107.70513242775826</v>
      </c>
      <c r="I258" s="42">
        <f t="shared" si="30"/>
        <v>90.438640153770322</v>
      </c>
      <c r="J258" s="42">
        <f t="shared" si="31"/>
        <v>111.55769864163739</v>
      </c>
    </row>
    <row r="259" spans="4:10" x14ac:dyDescent="0.25">
      <c r="D259">
        <v>238</v>
      </c>
      <c r="E259" s="41">
        <f t="shared" si="26"/>
        <v>853.19999999999675</v>
      </c>
      <c r="F259" s="41">
        <f t="shared" si="28"/>
        <v>14.891149178015562</v>
      </c>
      <c r="G259" s="42">
        <f t="shared" si="27"/>
        <v>93.154528940713533</v>
      </c>
      <c r="H259" s="42">
        <f t="shared" si="29"/>
        <v>107.28968627421452</v>
      </c>
      <c r="I259" s="42">
        <f t="shared" si="30"/>
        <v>89.731793411070299</v>
      </c>
      <c r="J259" s="42">
        <f t="shared" si="31"/>
        <v>110.93452941132176</v>
      </c>
    </row>
    <row r="260" spans="4:10" x14ac:dyDescent="0.25">
      <c r="D260">
        <v>239</v>
      </c>
      <c r="E260" s="41">
        <f t="shared" si="26"/>
        <v>856.79999999999666</v>
      </c>
      <c r="F260" s="41">
        <f t="shared" si="28"/>
        <v>14.953981031087357</v>
      </c>
      <c r="G260" s="42">
        <f t="shared" si="27"/>
        <v>92.710313725786278</v>
      </c>
      <c r="H260" s="42">
        <f t="shared" si="29"/>
        <v>106.84547105928732</v>
      </c>
      <c r="I260" s="42">
        <f t="shared" si="30"/>
        <v>89.065470588679432</v>
      </c>
      <c r="J260" s="42">
        <f t="shared" si="31"/>
        <v>110.26820658893097</v>
      </c>
    </row>
    <row r="261" spans="4:10" x14ac:dyDescent="0.25">
      <c r="D261">
        <v>240</v>
      </c>
      <c r="E261" s="41">
        <f t="shared" si="26"/>
        <v>860.39999999999668</v>
      </c>
      <c r="F261" s="41">
        <f t="shared" si="28"/>
        <v>15.016812884159153</v>
      </c>
      <c r="G261" s="42">
        <f t="shared" si="27"/>
        <v>92.294867572242481</v>
      </c>
      <c r="H261" s="42">
        <f t="shared" si="29"/>
        <v>106.37423989748736</v>
      </c>
      <c r="I261" s="42">
        <f t="shared" si="30"/>
        <v>88.442301358363721</v>
      </c>
      <c r="J261" s="42">
        <f t="shared" si="31"/>
        <v>109.56135984623103</v>
      </c>
    </row>
    <row r="262" spans="4:10" x14ac:dyDescent="0.25">
      <c r="D262">
        <v>241</v>
      </c>
      <c r="E262" s="41">
        <f t="shared" si="26"/>
        <v>863.99999999999659</v>
      </c>
      <c r="F262" s="41">
        <f t="shared" si="28"/>
        <v>15.079644737230948</v>
      </c>
      <c r="G262" s="42">
        <f t="shared" si="27"/>
        <v>91.909830056250868</v>
      </c>
      <c r="H262" s="42">
        <f t="shared" si="29"/>
        <v>105.87785252292521</v>
      </c>
      <c r="I262" s="42">
        <f t="shared" si="30"/>
        <v>87.86474508437631</v>
      </c>
      <c r="J262" s="42">
        <f t="shared" si="31"/>
        <v>108.81677878438782</v>
      </c>
    </row>
    <row r="263" spans="4:10" x14ac:dyDescent="0.25">
      <c r="D263">
        <v>242</v>
      </c>
      <c r="E263" s="41">
        <f t="shared" si="26"/>
        <v>867.59999999999661</v>
      </c>
      <c r="F263" s="41">
        <f t="shared" si="28"/>
        <v>15.142476590302744</v>
      </c>
      <c r="G263" s="42">
        <f t="shared" si="27"/>
        <v>91.556720744980169</v>
      </c>
      <c r="H263" s="42">
        <f t="shared" si="29"/>
        <v>105.35826794979047</v>
      </c>
      <c r="I263" s="42">
        <f t="shared" si="30"/>
        <v>87.335081117470253</v>
      </c>
      <c r="J263" s="42">
        <f t="shared" si="31"/>
        <v>108.03740192468571</v>
      </c>
    </row>
    <row r="264" spans="4:10" x14ac:dyDescent="0.25">
      <c r="D264">
        <v>243</v>
      </c>
      <c r="E264" s="41">
        <f t="shared" si="26"/>
        <v>871.19999999999663</v>
      </c>
      <c r="F264" s="41">
        <f t="shared" si="28"/>
        <v>15.205308443374539</v>
      </c>
      <c r="G264" s="42">
        <f t="shared" si="27"/>
        <v>91.236933199561648</v>
      </c>
      <c r="H264" s="42">
        <f t="shared" si="29"/>
        <v>104.81753674101768</v>
      </c>
      <c r="I264" s="42">
        <f t="shared" si="30"/>
        <v>86.855399799342479</v>
      </c>
      <c r="J264" s="42">
        <f t="shared" si="31"/>
        <v>107.22630511152651</v>
      </c>
    </row>
    <row r="265" spans="4:10" x14ac:dyDescent="0.25">
      <c r="D265">
        <v>244</v>
      </c>
      <c r="E265" s="41">
        <f t="shared" si="26"/>
        <v>874.79999999999666</v>
      </c>
      <c r="F265" s="41">
        <f t="shared" si="28"/>
        <v>15.268140296446335</v>
      </c>
      <c r="G265" s="42">
        <f t="shared" si="27"/>
        <v>90.951729475340059</v>
      </c>
      <c r="H265" s="42">
        <f t="shared" si="29"/>
        <v>104.25779291565127</v>
      </c>
      <c r="I265" s="42">
        <f t="shared" si="30"/>
        <v>86.427594213010096</v>
      </c>
      <c r="J265" s="42">
        <f t="shared" si="31"/>
        <v>106.38668937347691</v>
      </c>
    </row>
    <row r="266" spans="4:10" x14ac:dyDescent="0.25">
      <c r="D266">
        <v>245</v>
      </c>
      <c r="E266" s="41">
        <f t="shared" si="26"/>
        <v>878.39999999999645</v>
      </c>
      <c r="F266" s="41">
        <f t="shared" si="28"/>
        <v>15.33097214951813</v>
      </c>
      <c r="G266" s="42">
        <f t="shared" si="27"/>
        <v>90.702235141117711</v>
      </c>
      <c r="H266" s="42">
        <f t="shared" si="29"/>
        <v>103.68124552684735</v>
      </c>
      <c r="I266" s="42">
        <f t="shared" si="30"/>
        <v>86.053352711676567</v>
      </c>
      <c r="J266" s="42">
        <f t="shared" si="31"/>
        <v>105.52186829027102</v>
      </c>
    </row>
    <row r="267" spans="4:10" x14ac:dyDescent="0.25">
      <c r="D267">
        <v>246</v>
      </c>
      <c r="E267" s="41">
        <f t="shared" si="26"/>
        <v>881.99999999999648</v>
      </c>
      <c r="F267" s="41">
        <f t="shared" si="28"/>
        <v>15.393804002589926</v>
      </c>
      <c r="G267" s="42">
        <f t="shared" si="27"/>
        <v>90.489434837048648</v>
      </c>
      <c r="H267" s="42">
        <f t="shared" si="29"/>
        <v>103.09016994375006</v>
      </c>
      <c r="I267" s="42">
        <f t="shared" si="30"/>
        <v>85.73415225557298</v>
      </c>
      <c r="J267" s="42">
        <f t="shared" si="31"/>
        <v>104.63525491562508</v>
      </c>
    </row>
    <row r="268" spans="4:10" x14ac:dyDescent="0.25">
      <c r="D268">
        <v>247</v>
      </c>
      <c r="E268" s="41">
        <f t="shared" si="26"/>
        <v>885.5999999999965</v>
      </c>
      <c r="F268" s="41">
        <f t="shared" si="28"/>
        <v>15.456635855661721</v>
      </c>
      <c r="G268" s="42">
        <f t="shared" si="27"/>
        <v>90.314168388713838</v>
      </c>
      <c r="H268" s="42">
        <f t="shared" si="29"/>
        <v>102.48689887164915</v>
      </c>
      <c r="I268" s="42">
        <f t="shared" si="30"/>
        <v>85.471252583070765</v>
      </c>
      <c r="J268" s="42">
        <f t="shared" si="31"/>
        <v>103.73034830747372</v>
      </c>
    </row>
    <row r="269" spans="4:10" x14ac:dyDescent="0.25">
      <c r="D269">
        <v>248</v>
      </c>
      <c r="E269" s="41">
        <f t="shared" si="26"/>
        <v>889.19999999999652</v>
      </c>
      <c r="F269" s="41">
        <f t="shared" si="28"/>
        <v>15.519467708733517</v>
      </c>
      <c r="G269" s="42">
        <f t="shared" si="27"/>
        <v>90.177127492713225</v>
      </c>
      <c r="H269" s="42">
        <f t="shared" si="29"/>
        <v>101.87381314585785</v>
      </c>
      <c r="I269" s="42">
        <f t="shared" si="30"/>
        <v>85.265691239069838</v>
      </c>
      <c r="J269" s="42">
        <f t="shared" si="31"/>
        <v>102.81071971878679</v>
      </c>
    </row>
    <row r="270" spans="4:10" x14ac:dyDescent="0.25">
      <c r="D270">
        <v>249</v>
      </c>
      <c r="E270" s="41">
        <f t="shared" si="26"/>
        <v>892.79999999999654</v>
      </c>
      <c r="F270" s="41">
        <f t="shared" si="28"/>
        <v>15.582299561805312</v>
      </c>
      <c r="G270" s="42">
        <f t="shared" si="27"/>
        <v>90.078852986855296</v>
      </c>
      <c r="H270" s="42">
        <f t="shared" si="29"/>
        <v>101.25333233564366</v>
      </c>
      <c r="I270" s="42">
        <f t="shared" si="30"/>
        <v>85.118279480282951</v>
      </c>
      <c r="J270" s="42">
        <f t="shared" si="31"/>
        <v>101.87999850346549</v>
      </c>
    </row>
    <row r="271" spans="4:10" x14ac:dyDescent="0.25">
      <c r="D271">
        <v>250</v>
      </c>
      <c r="E271" s="41">
        <f t="shared" si="26"/>
        <v>896.39999999999657</v>
      </c>
      <c r="F271" s="41">
        <f t="shared" si="28"/>
        <v>15.645131414877108</v>
      </c>
      <c r="G271" s="42">
        <f t="shared" si="27"/>
        <v>90.019732715717325</v>
      </c>
      <c r="H271" s="42">
        <f t="shared" si="29"/>
        <v>100.62790519529376</v>
      </c>
      <c r="I271" s="42">
        <f t="shared" si="30"/>
        <v>85.02959907357598</v>
      </c>
      <c r="J271" s="42">
        <f t="shared" si="31"/>
        <v>100.94185779294064</v>
      </c>
    </row>
    <row r="272" spans="4:10" x14ac:dyDescent="0.25">
      <c r="D272">
        <v>251</v>
      </c>
      <c r="E272" s="41">
        <f t="shared" si="26"/>
        <v>899.99999999999636</v>
      </c>
      <c r="F272" s="41">
        <f t="shared" si="28"/>
        <v>15.707963267948903</v>
      </c>
      <c r="G272" s="42">
        <f t="shared" si="27"/>
        <v>90</v>
      </c>
      <c r="H272" s="42">
        <f t="shared" si="29"/>
        <v>100.00000000000063</v>
      </c>
      <c r="I272" s="42">
        <f t="shared" si="30"/>
        <v>85</v>
      </c>
      <c r="J272" s="42">
        <f t="shared" si="31"/>
        <v>100.00000000000094</v>
      </c>
    </row>
    <row r="273" spans="4:10" x14ac:dyDescent="0.25">
      <c r="D273">
        <v>252</v>
      </c>
      <c r="E273" s="41">
        <f t="shared" si="26"/>
        <v>903.59999999999638</v>
      </c>
      <c r="F273" s="41">
        <f t="shared" si="28"/>
        <v>15.770795121020699</v>
      </c>
      <c r="G273" s="42">
        <f t="shared" si="27"/>
        <v>90.01973271571724</v>
      </c>
      <c r="H273" s="42">
        <f t="shared" si="29"/>
        <v>99.372094804707501</v>
      </c>
      <c r="I273" s="42">
        <f t="shared" si="30"/>
        <v>85.029599073575866</v>
      </c>
      <c r="J273" s="42">
        <f t="shared" si="31"/>
        <v>99.058142207061252</v>
      </c>
    </row>
    <row r="274" spans="4:10" x14ac:dyDescent="0.25">
      <c r="D274">
        <v>253</v>
      </c>
      <c r="E274" s="41">
        <f t="shared" si="26"/>
        <v>907.19999999999641</v>
      </c>
      <c r="F274" s="41">
        <f t="shared" si="28"/>
        <v>15.833626974092494</v>
      </c>
      <c r="G274" s="42">
        <f t="shared" si="27"/>
        <v>90.078852986855139</v>
      </c>
      <c r="H274" s="42">
        <f t="shared" si="29"/>
        <v>98.746667664357588</v>
      </c>
      <c r="I274" s="42">
        <f t="shared" si="30"/>
        <v>85.118279480282709</v>
      </c>
      <c r="J274" s="42">
        <f t="shared" si="31"/>
        <v>98.120001496536375</v>
      </c>
    </row>
    <row r="275" spans="4:10" x14ac:dyDescent="0.25">
      <c r="D275">
        <v>254</v>
      </c>
      <c r="E275" s="41">
        <f t="shared" si="26"/>
        <v>910.79999999999643</v>
      </c>
      <c r="F275" s="41">
        <f t="shared" si="28"/>
        <v>15.89645882716429</v>
      </c>
      <c r="G275" s="42">
        <f t="shared" si="27"/>
        <v>90.177127492712998</v>
      </c>
      <c r="H275" s="42">
        <f t="shared" si="29"/>
        <v>98.126186854143384</v>
      </c>
      <c r="I275" s="42">
        <f t="shared" si="30"/>
        <v>85.265691239069497</v>
      </c>
      <c r="J275" s="42">
        <f t="shared" si="31"/>
        <v>97.189280281215076</v>
      </c>
    </row>
    <row r="276" spans="4:10" x14ac:dyDescent="0.25">
      <c r="D276">
        <v>255</v>
      </c>
      <c r="E276" s="41">
        <f t="shared" si="26"/>
        <v>914.39999999999634</v>
      </c>
      <c r="F276" s="41">
        <f t="shared" si="28"/>
        <v>15.959290680236085</v>
      </c>
      <c r="G276" s="42">
        <f t="shared" si="27"/>
        <v>90.314168388713526</v>
      </c>
      <c r="H276" s="42">
        <f t="shared" si="29"/>
        <v>97.513101128352076</v>
      </c>
      <c r="I276" s="42">
        <f t="shared" si="30"/>
        <v>85.471252583070296</v>
      </c>
      <c r="J276" s="42">
        <f t="shared" si="31"/>
        <v>96.269651692528114</v>
      </c>
    </row>
    <row r="277" spans="4:10" x14ac:dyDescent="0.25">
      <c r="D277">
        <v>256</v>
      </c>
      <c r="E277" s="41">
        <f t="shared" si="26"/>
        <v>917.99999999999636</v>
      </c>
      <c r="F277" s="41">
        <f t="shared" si="28"/>
        <v>16.022122533307883</v>
      </c>
      <c r="G277" s="42">
        <f t="shared" si="27"/>
        <v>90.489434837048265</v>
      </c>
      <c r="H277" s="42">
        <f t="shared" si="29"/>
        <v>96.909830056251124</v>
      </c>
      <c r="I277" s="42">
        <f t="shared" si="30"/>
        <v>85.734152255572411</v>
      </c>
      <c r="J277" s="42">
        <f t="shared" si="31"/>
        <v>95.364745084376679</v>
      </c>
    </row>
    <row r="278" spans="4:10" x14ac:dyDescent="0.25">
      <c r="D278">
        <v>257</v>
      </c>
      <c r="E278" s="41">
        <f t="shared" si="26"/>
        <v>921.59999999999638</v>
      </c>
      <c r="F278" s="41">
        <f t="shared" si="28"/>
        <v>16.084954386379678</v>
      </c>
      <c r="G278" s="42">
        <f t="shared" si="27"/>
        <v>90.702235141117256</v>
      </c>
      <c r="H278" s="42">
        <f t="shared" si="29"/>
        <v>96.318754473153803</v>
      </c>
      <c r="I278" s="42">
        <f t="shared" si="30"/>
        <v>86.053352711675885</v>
      </c>
      <c r="J278" s="42">
        <f t="shared" si="31"/>
        <v>94.478131709730718</v>
      </c>
    </row>
    <row r="279" spans="4:10" x14ac:dyDescent="0.25">
      <c r="D279">
        <v>258</v>
      </c>
      <c r="E279" s="41">
        <f t="shared" ref="E279:E284" si="32">F279*180/PI()</f>
        <v>925.19999999999641</v>
      </c>
      <c r="F279" s="41">
        <f t="shared" si="28"/>
        <v>16.147786239451474</v>
      </c>
      <c r="G279" s="42">
        <f t="shared" si="27"/>
        <v>90.951729475339533</v>
      </c>
      <c r="H279" s="42">
        <f t="shared" si="29"/>
        <v>95.742207084349843</v>
      </c>
      <c r="I279" s="42">
        <f t="shared" si="30"/>
        <v>86.4275942130093</v>
      </c>
      <c r="J279" s="42">
        <f t="shared" si="31"/>
        <v>93.613310626524765</v>
      </c>
    </row>
    <row r="280" spans="4:10" x14ac:dyDescent="0.25">
      <c r="D280">
        <v>259</v>
      </c>
      <c r="E280" s="41">
        <f t="shared" si="32"/>
        <v>928.79999999999643</v>
      </c>
      <c r="F280" s="41">
        <f t="shared" si="28"/>
        <v>16.210618092523269</v>
      </c>
      <c r="G280" s="42">
        <f>100+$E$15*COS(F280)</f>
        <v>91.236933199561051</v>
      </c>
      <c r="H280" s="42">
        <f t="shared" si="29"/>
        <v>95.182463258983404</v>
      </c>
      <c r="I280" s="42">
        <f t="shared" si="30"/>
        <v>86.855399799341583</v>
      </c>
      <c r="J280" s="42">
        <f t="shared" si="31"/>
        <v>92.773694888475106</v>
      </c>
    </row>
    <row r="281" spans="4:10" x14ac:dyDescent="0.25">
      <c r="D281">
        <v>260</v>
      </c>
      <c r="E281" s="41">
        <f t="shared" si="32"/>
        <v>932.39999999999634</v>
      </c>
      <c r="F281" s="41">
        <f t="shared" si="28"/>
        <v>16.273449945595065</v>
      </c>
      <c r="G281" s="42">
        <f>100+$E$15*COS(F281)</f>
        <v>91.556720744979501</v>
      </c>
      <c r="H281" s="42">
        <f t="shared" si="29"/>
        <v>94.641732050210578</v>
      </c>
      <c r="I281" s="42">
        <f t="shared" si="30"/>
        <v>87.335081117469258</v>
      </c>
      <c r="J281" s="42">
        <f t="shared" si="31"/>
        <v>91.962598075315867</v>
      </c>
    </row>
    <row r="282" spans="4:10" x14ac:dyDescent="0.25">
      <c r="D282">
        <v>261</v>
      </c>
      <c r="E282" s="41">
        <f t="shared" si="32"/>
        <v>935.99999999999636</v>
      </c>
      <c r="F282" s="41">
        <f>F281+$F$19*2</f>
        <v>16.33628179866686</v>
      </c>
      <c r="G282" s="42">
        <f>100+$E$15*COS(F282)</f>
        <v>91.909830056250144</v>
      </c>
      <c r="H282" s="42">
        <f>100+$E$15*SIN(F282)</f>
        <v>94.122147477075785</v>
      </c>
      <c r="I282" s="42">
        <f>100+$E$14*COS(F282)</f>
        <v>87.864745084375215</v>
      </c>
      <c r="J282" s="42">
        <f>100+$E$14*SIN(F282)</f>
        <v>91.183221215613685</v>
      </c>
    </row>
    <row r="283" spans="4:10" x14ac:dyDescent="0.25">
      <c r="D283">
        <v>262</v>
      </c>
      <c r="E283" s="41">
        <f t="shared" si="32"/>
        <v>939.59999999999627</v>
      </c>
      <c r="F283" s="41">
        <f>F282+$F$19*2</f>
        <v>16.399113651738656</v>
      </c>
      <c r="G283" s="42">
        <f>100+$E$15*COS(F283)</f>
        <v>92.294867572241699</v>
      </c>
      <c r="H283" s="42">
        <f>100+$E$15*SIN(F283)</f>
        <v>93.62576010251361</v>
      </c>
      <c r="I283" s="42">
        <f>100+$E$14*COS(F283)</f>
        <v>88.442301358362542</v>
      </c>
      <c r="J283" s="42">
        <f>100+$E$14*SIN(F283)</f>
        <v>90.438640153770407</v>
      </c>
    </row>
    <row r="284" spans="4:10" x14ac:dyDescent="0.25">
      <c r="E284" s="41">
        <f t="shared" si="32"/>
        <v>943.19999999999629</v>
      </c>
      <c r="F284" s="41">
        <f>F283+$F$19*2</f>
        <v>16.461945504810451</v>
      </c>
      <c r="G284" s="44">
        <f>100+$E$15*COS(F284)</f>
        <v>92.71031372578544</v>
      </c>
      <c r="H284" s="44">
        <f>100+$E$15*SIN(F284)</f>
        <v>93.15452894071359</v>
      </c>
      <c r="I284" s="44">
        <f>100+$E$14*COS(F284)</f>
        <v>89.065470588678153</v>
      </c>
      <c r="J284" s="44">
        <f>100+$E$14*SIN(F284)</f>
        <v>89.731793411070385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29"/>
  </cols>
  <sheetData>
    <row r="4" spans="2:15" x14ac:dyDescent="0.25">
      <c r="B4" s="43">
        <v>40000000</v>
      </c>
      <c r="E4" s="43">
        <f>B4/4</f>
        <v>10000000</v>
      </c>
      <c r="J4" s="43">
        <f>B4</f>
        <v>40000000</v>
      </c>
      <c r="K4">
        <v>1</v>
      </c>
    </row>
    <row r="5" spans="2:15" x14ac:dyDescent="0.25">
      <c r="B5" s="7">
        <v>2</v>
      </c>
      <c r="J5" s="43">
        <f t="shared" ref="J5:J10" si="0">J$4/$B5</f>
        <v>20000000</v>
      </c>
      <c r="K5">
        <v>2</v>
      </c>
    </row>
    <row r="6" spans="2:15" x14ac:dyDescent="0.25">
      <c r="B6" s="7">
        <v>3</v>
      </c>
      <c r="J6" s="43">
        <f t="shared" si="0"/>
        <v>13333333.333333334</v>
      </c>
      <c r="K6">
        <v>3</v>
      </c>
    </row>
    <row r="7" spans="2:15" x14ac:dyDescent="0.25">
      <c r="B7" s="7">
        <v>4</v>
      </c>
      <c r="D7" s="43">
        <f>J$13/$B7</f>
        <v>625000</v>
      </c>
      <c r="E7" s="43">
        <f>E$4/$B7</f>
        <v>2500000</v>
      </c>
      <c r="J7" s="43">
        <f t="shared" si="0"/>
        <v>10000000</v>
      </c>
      <c r="K7">
        <v>4</v>
      </c>
    </row>
    <row r="8" spans="2:15" x14ac:dyDescent="0.25">
      <c r="B8" s="7">
        <v>5</v>
      </c>
      <c r="J8" s="43">
        <f t="shared" si="0"/>
        <v>8000000</v>
      </c>
      <c r="K8">
        <v>5</v>
      </c>
    </row>
    <row r="9" spans="2:15" x14ac:dyDescent="0.25">
      <c r="B9" s="7">
        <v>6</v>
      </c>
      <c r="J9" s="43">
        <f t="shared" si="0"/>
        <v>6666666.666666667</v>
      </c>
      <c r="K9">
        <v>6</v>
      </c>
      <c r="N9">
        <v>111</v>
      </c>
      <c r="O9" s="29" t="s">
        <v>79</v>
      </c>
    </row>
    <row r="10" spans="2:15" x14ac:dyDescent="0.25">
      <c r="B10" s="7">
        <v>7</v>
      </c>
      <c r="J10" s="43">
        <f t="shared" si="0"/>
        <v>5714285.7142857146</v>
      </c>
      <c r="K10">
        <v>7</v>
      </c>
      <c r="N10">
        <v>110</v>
      </c>
      <c r="O10" s="29" t="s">
        <v>80</v>
      </c>
    </row>
    <row r="11" spans="2:15" x14ac:dyDescent="0.25">
      <c r="B11" s="7">
        <v>8</v>
      </c>
      <c r="D11" s="43">
        <f>J$13/$B11</f>
        <v>312500</v>
      </c>
      <c r="E11" s="43">
        <f>E$4/$B11</f>
        <v>1250000</v>
      </c>
      <c r="F11" s="43">
        <f>J$4/$B11</f>
        <v>5000000</v>
      </c>
      <c r="J11" s="43">
        <f>E$4/$B5</f>
        <v>5000000</v>
      </c>
      <c r="K11">
        <v>8</v>
      </c>
      <c r="N11">
        <v>101</v>
      </c>
      <c r="O11" s="29" t="s">
        <v>81</v>
      </c>
    </row>
    <row r="12" spans="2:15" x14ac:dyDescent="0.25">
      <c r="J12" s="43">
        <f>E$4/$B6</f>
        <v>3333333.3333333335</v>
      </c>
      <c r="K12">
        <v>9</v>
      </c>
      <c r="N12">
        <v>100</v>
      </c>
      <c r="O12" s="29" t="s">
        <v>82</v>
      </c>
    </row>
    <row r="13" spans="2:15" x14ac:dyDescent="0.25">
      <c r="J13" s="43">
        <f>B4/16</f>
        <v>2500000</v>
      </c>
      <c r="K13">
        <v>10</v>
      </c>
      <c r="N13">
        <v>11</v>
      </c>
      <c r="O13" s="29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3">
        <f>E$4/$B8</f>
        <v>2000000</v>
      </c>
      <c r="K14">
        <v>11</v>
      </c>
      <c r="N14">
        <v>10</v>
      </c>
      <c r="O14" s="29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3">
        <f>E$4/$B9</f>
        <v>1666666.6666666667</v>
      </c>
      <c r="K15">
        <v>12</v>
      </c>
      <c r="N15">
        <v>1</v>
      </c>
      <c r="O15" s="29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3">
        <f>E$4/$B10</f>
        <v>1428571.4285714286</v>
      </c>
      <c r="K16">
        <v>13</v>
      </c>
      <c r="N16">
        <v>0</v>
      </c>
      <c r="O16" s="29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3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3">
        <f>J$13/$B6</f>
        <v>833333.33333333337</v>
      </c>
      <c r="K18">
        <v>15</v>
      </c>
    </row>
    <row r="19" spans="2:11" x14ac:dyDescent="0.25">
      <c r="F19">
        <f>$F$14/5</f>
        <v>0.4</v>
      </c>
      <c r="J19" s="43">
        <f>B4/64</f>
        <v>625000</v>
      </c>
      <c r="K19">
        <v>16</v>
      </c>
    </row>
    <row r="20" spans="2:11" x14ac:dyDescent="0.25">
      <c r="F20">
        <f>$F$14/6</f>
        <v>0.33333333333333331</v>
      </c>
      <c r="J20" s="43">
        <f>J$13/$B8</f>
        <v>500000</v>
      </c>
      <c r="K20">
        <v>17</v>
      </c>
    </row>
    <row r="21" spans="2:11" x14ac:dyDescent="0.25">
      <c r="F21">
        <f>$F$14/7</f>
        <v>0.2857142857142857</v>
      </c>
      <c r="J21" s="43">
        <f>J$13/$B9</f>
        <v>416666.66666666669</v>
      </c>
      <c r="K21">
        <v>18</v>
      </c>
    </row>
    <row r="22" spans="2:11" x14ac:dyDescent="0.25">
      <c r="F22">
        <f>$F$14/8</f>
        <v>0.25</v>
      </c>
      <c r="J22" s="43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3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3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3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3">
        <f t="shared" si="1"/>
        <v>125000</v>
      </c>
      <c r="K26">
        <v>23</v>
      </c>
    </row>
    <row r="27" spans="2:11" x14ac:dyDescent="0.25">
      <c r="J27" s="43">
        <f t="shared" si="1"/>
        <v>104166.66666666667</v>
      </c>
      <c r="K27">
        <v>24</v>
      </c>
    </row>
    <row r="28" spans="2:11" x14ac:dyDescent="0.25">
      <c r="J28" s="43">
        <f t="shared" si="1"/>
        <v>89285.71428571429</v>
      </c>
      <c r="K28">
        <v>25</v>
      </c>
    </row>
    <row r="29" spans="2:11" x14ac:dyDescent="0.25">
      <c r="J29" s="43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19"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5" t="s">
        <v>113</v>
      </c>
      <c r="E2" t="s">
        <v>106</v>
      </c>
      <c r="F2">
        <v>500</v>
      </c>
      <c r="H2" s="1" t="s">
        <v>37</v>
      </c>
    </row>
    <row r="3" spans="1:12" x14ac:dyDescent="0.25">
      <c r="D3" s="60" t="s">
        <v>108</v>
      </c>
      <c r="E3" s="60"/>
      <c r="G3" s="58" t="s">
        <v>104</v>
      </c>
      <c r="H3" s="58"/>
    </row>
    <row r="4" spans="1:12" x14ac:dyDescent="0.25">
      <c r="A4" t="s">
        <v>115</v>
      </c>
      <c r="B4" s="1" t="s">
        <v>117</v>
      </c>
      <c r="C4" s="1" t="s">
        <v>114</v>
      </c>
      <c r="D4" s="31" t="s">
        <v>105</v>
      </c>
      <c r="E4" s="31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 x14ac:dyDescent="0.25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 x14ac:dyDescent="0.25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 x14ac:dyDescent="0.25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 x14ac:dyDescent="0.25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 x14ac:dyDescent="0.25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 x14ac:dyDescent="0.25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 x14ac:dyDescent="0.25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 x14ac:dyDescent="0.25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134</v>
      </c>
      <c r="D22" t="s">
        <v>135</v>
      </c>
    </row>
    <row r="23" spans="1:13" x14ac:dyDescent="0.25">
      <c r="B23" s="1" t="s">
        <v>138</v>
      </c>
      <c r="C23" s="1" t="s">
        <v>139</v>
      </c>
    </row>
    <row r="24" spans="1:13" x14ac:dyDescent="0.25">
      <c r="A24" t="s">
        <v>137</v>
      </c>
      <c r="B24" s="1">
        <f>360/(200*16)</f>
        <v>0.1125</v>
      </c>
    </row>
    <row r="27" spans="1:13" x14ac:dyDescent="0.25">
      <c r="H27" t="s">
        <v>174</v>
      </c>
      <c r="I27" t="s">
        <v>173</v>
      </c>
      <c r="J27" t="s">
        <v>172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175</v>
      </c>
      <c r="J31" t="s">
        <v>176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2012-09-22T12:14:37Z</dcterms:modified>
</cp:coreProperties>
</file>