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355" windowHeight="10545" activeTab="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1 (2)" sheetId="8" r:id="rId7"/>
    <sheet name="Лист7" sheetId="9" r:id="rId8"/>
    <sheet name="Лист8" sheetId="10" r:id="rId9"/>
  </sheets>
  <calcPr calcId="124519"/>
</workbook>
</file>

<file path=xl/calcChain.xml><?xml version="1.0" encoding="utf-8"?>
<calcChain xmlns="http://schemas.openxmlformats.org/spreadsheetml/2006/main">
  <c r="J8" i="2"/>
  <c r="J40"/>
  <c r="M40" s="1"/>
  <c r="M39"/>
  <c r="L39"/>
  <c r="J38"/>
  <c r="L38" s="1"/>
  <c r="J29"/>
  <c r="L29" s="1"/>
  <c r="M28"/>
  <c r="L28"/>
  <c r="J27"/>
  <c r="J30" s="1"/>
  <c r="J18"/>
  <c r="L18" s="1"/>
  <c r="M17"/>
  <c r="L17"/>
  <c r="L16"/>
  <c r="J16"/>
  <c r="J19" s="1"/>
  <c r="E48" i="9"/>
  <c r="D48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17"/>
  <c r="F12"/>
  <c r="D12"/>
  <c r="C12"/>
  <c r="D13" s="1"/>
  <c r="E12"/>
  <c r="F13"/>
  <c r="H13"/>
  <c r="G12"/>
  <c r="H12"/>
  <c r="I12"/>
  <c r="J12"/>
  <c r="K12"/>
  <c r="L12"/>
  <c r="M12"/>
  <c r="N13" s="1"/>
  <c r="N12"/>
  <c r="C15" i="8"/>
  <c r="D18" s="1"/>
  <c r="E18" s="1"/>
  <c r="F11" i="2"/>
  <c r="E10"/>
  <c r="E4" i="8"/>
  <c r="J4"/>
  <c r="J5" s="1"/>
  <c r="E7"/>
  <c r="J10"/>
  <c r="E11"/>
  <c r="J11"/>
  <c r="J12"/>
  <c r="J13"/>
  <c r="D7" s="1"/>
  <c r="J14"/>
  <c r="J15"/>
  <c r="J16"/>
  <c r="J17"/>
  <c r="J19"/>
  <c r="J23" s="1"/>
  <c r="J21"/>
  <c r="J24"/>
  <c r="J28"/>
  <c r="E19" i="6"/>
  <c r="F19" s="1"/>
  <c r="F22"/>
  <c r="J22" s="1"/>
  <c r="E17"/>
  <c r="E20" s="1"/>
  <c r="E16"/>
  <c r="F6"/>
  <c r="F8" s="1"/>
  <c r="F9" s="1"/>
  <c r="E11"/>
  <c r="E6"/>
  <c r="E8" s="1"/>
  <c r="E9" s="1"/>
  <c r="E10"/>
  <c r="M2" i="5"/>
  <c r="K3"/>
  <c r="K9" s="1"/>
  <c r="L1"/>
  <c r="L2" s="1"/>
  <c r="F10"/>
  <c r="G10"/>
  <c r="B8" i="3"/>
  <c r="B9" s="1"/>
  <c r="G39" i="2"/>
  <c r="F39"/>
  <c r="G28"/>
  <c r="F28"/>
  <c r="G17"/>
  <c r="F17"/>
  <c r="D40"/>
  <c r="D29"/>
  <c r="G29" s="1"/>
  <c r="G40"/>
  <c r="D38"/>
  <c r="D27"/>
  <c r="G27" s="1"/>
  <c r="D18"/>
  <c r="D16"/>
  <c r="F16" s="1"/>
  <c r="D8"/>
  <c r="E8" s="1"/>
  <c r="D13"/>
  <c r="E13"/>
  <c r="F13"/>
  <c r="D4" i="1"/>
  <c r="L27" i="2" l="1"/>
  <c r="L40"/>
  <c r="M19"/>
  <c r="J20"/>
  <c r="L19"/>
  <c r="M30"/>
  <c r="J31"/>
  <c r="L30"/>
  <c r="M18"/>
  <c r="M29"/>
  <c r="M38"/>
  <c r="J41"/>
  <c r="M16"/>
  <c r="M27"/>
  <c r="L13" i="9"/>
  <c r="J13"/>
  <c r="O13" s="1"/>
  <c r="J26" i="8"/>
  <c r="J22"/>
  <c r="J20"/>
  <c r="J18"/>
  <c r="J8"/>
  <c r="J6"/>
  <c r="D17"/>
  <c r="E17" s="1"/>
  <c r="F14" s="1"/>
  <c r="D16"/>
  <c r="E16" s="1"/>
  <c r="D15"/>
  <c r="E15" s="1"/>
  <c r="J29"/>
  <c r="J27"/>
  <c r="J25"/>
  <c r="G15"/>
  <c r="F11"/>
  <c r="D11"/>
  <c r="J9"/>
  <c r="J7"/>
  <c r="G16" i="2"/>
  <c r="G22" i="6"/>
  <c r="E22"/>
  <c r="I22"/>
  <c r="F23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G38" s="1"/>
  <c r="G18" i="2"/>
  <c r="D19"/>
  <c r="F18"/>
  <c r="F27"/>
  <c r="H22" i="6"/>
  <c r="E23"/>
  <c r="H23"/>
  <c r="G23"/>
  <c r="M4" i="5"/>
  <c r="M6"/>
  <c r="M8"/>
  <c r="M3"/>
  <c r="M5"/>
  <c r="M7"/>
  <c r="L8"/>
  <c r="L6"/>
  <c r="L4"/>
  <c r="L7"/>
  <c r="L5"/>
  <c r="L3"/>
  <c r="C9" i="3"/>
  <c r="C8"/>
  <c r="D8" s="1"/>
  <c r="E8" s="1"/>
  <c r="F8" s="1"/>
  <c r="B10"/>
  <c r="C10" s="1"/>
  <c r="F29" i="2"/>
  <c r="D30"/>
  <c r="D31" s="1"/>
  <c r="G31" s="1"/>
  <c r="F40"/>
  <c r="D41"/>
  <c r="D42" s="1"/>
  <c r="G38"/>
  <c r="F38"/>
  <c r="F8"/>
  <c r="G8" s="1"/>
  <c r="H8" s="1"/>
  <c r="J23" s="1"/>
  <c r="E4" i="1"/>
  <c r="F4" s="1"/>
  <c r="L31" i="2" l="1"/>
  <c r="J34"/>
  <c r="M31"/>
  <c r="J42"/>
  <c r="L41"/>
  <c r="M41"/>
  <c r="L20"/>
  <c r="M20"/>
  <c r="Q13" i="9"/>
  <c r="Q14" s="1"/>
  <c r="O14"/>
  <c r="P13"/>
  <c r="P14" s="1"/>
  <c r="D45" i="2"/>
  <c r="F45" s="1"/>
  <c r="G41"/>
  <c r="J23" i="6"/>
  <c r="I23"/>
  <c r="F18" i="8"/>
  <c r="F19"/>
  <c r="F15"/>
  <c r="F17"/>
  <c r="F21"/>
  <c r="H15"/>
  <c r="F16"/>
  <c r="F22"/>
  <c r="G16" s="1"/>
  <c r="F20"/>
  <c r="G30" i="2"/>
  <c r="M9" i="5"/>
  <c r="M10" s="1"/>
  <c r="F30" i="2"/>
  <c r="F31"/>
  <c r="D34"/>
  <c r="F34" s="1"/>
  <c r="H38" i="6"/>
  <c r="J38"/>
  <c r="E38"/>
  <c r="I38"/>
  <c r="D20" i="2"/>
  <c r="G19"/>
  <c r="F19"/>
  <c r="F39" i="6"/>
  <c r="J39" s="1"/>
  <c r="E39"/>
  <c r="H39"/>
  <c r="G39"/>
  <c r="I24"/>
  <c r="H24"/>
  <c r="J24"/>
  <c r="E24"/>
  <c r="G24"/>
  <c r="L9" i="5"/>
  <c r="L10" s="1"/>
  <c r="K10"/>
  <c r="D9" i="3"/>
  <c r="B11"/>
  <c r="C11" s="1"/>
  <c r="G34" i="2"/>
  <c r="F41"/>
  <c r="G45"/>
  <c r="F42"/>
  <c r="G42"/>
  <c r="I8"/>
  <c r="G4" i="1"/>
  <c r="H4" s="1"/>
  <c r="I7" i="2" l="1"/>
  <c r="J7"/>
  <c r="J43" s="1"/>
  <c r="J44" s="1"/>
  <c r="J45"/>
  <c r="M42"/>
  <c r="L42"/>
  <c r="L34"/>
  <c r="M34"/>
  <c r="L23"/>
  <c r="M23"/>
  <c r="F40" i="6"/>
  <c r="I39"/>
  <c r="G20" i="2"/>
  <c r="F20"/>
  <c r="D23"/>
  <c r="H40" i="6"/>
  <c r="F41"/>
  <c r="E40"/>
  <c r="G40"/>
  <c r="J40"/>
  <c r="I40"/>
  <c r="H25"/>
  <c r="E25"/>
  <c r="J25"/>
  <c r="G25"/>
  <c r="I25"/>
  <c r="E9" i="3"/>
  <c r="F9" s="1"/>
  <c r="D10"/>
  <c r="B12"/>
  <c r="C12" s="1"/>
  <c r="G3" l="1"/>
  <c r="H12" i="2"/>
  <c r="M44"/>
  <c r="L44"/>
  <c r="J24"/>
  <c r="J32"/>
  <c r="L43"/>
  <c r="J46"/>
  <c r="M43"/>
  <c r="M45"/>
  <c r="L45"/>
  <c r="F23"/>
  <c r="G23"/>
  <c r="D24"/>
  <c r="F24" s="1"/>
  <c r="D11" i="5"/>
  <c r="G8" i="3"/>
  <c r="J41" i="6"/>
  <c r="E41"/>
  <c r="I41"/>
  <c r="H41"/>
  <c r="F42"/>
  <c r="G41"/>
  <c r="E26"/>
  <c r="J26"/>
  <c r="H26"/>
  <c r="G26"/>
  <c r="I26"/>
  <c r="E10" i="3"/>
  <c r="F10" s="1"/>
  <c r="D11"/>
  <c r="B13"/>
  <c r="C13" s="1"/>
  <c r="D12"/>
  <c r="G24" i="2"/>
  <c r="D43"/>
  <c r="D21"/>
  <c r="D22" s="1"/>
  <c r="D32"/>
  <c r="D46" l="1"/>
  <c r="G46" s="1"/>
  <c r="D44"/>
  <c r="M24"/>
  <c r="L24"/>
  <c r="J21"/>
  <c r="J33"/>
  <c r="J35"/>
  <c r="L32"/>
  <c r="M32"/>
  <c r="F22"/>
  <c r="G22"/>
  <c r="D35"/>
  <c r="G35" s="1"/>
  <c r="D33"/>
  <c r="G10" i="3"/>
  <c r="L46" i="2"/>
  <c r="M46"/>
  <c r="D25"/>
  <c r="G25" s="1"/>
  <c r="F35"/>
  <c r="F46"/>
  <c r="G11" i="5"/>
  <c r="F11"/>
  <c r="G9" i="3"/>
  <c r="H42" i="6"/>
  <c r="F43"/>
  <c r="G42"/>
  <c r="J42"/>
  <c r="E42"/>
  <c r="I42"/>
  <c r="E27"/>
  <c r="G27"/>
  <c r="J27"/>
  <c r="H27"/>
  <c r="I27"/>
  <c r="E12" i="3"/>
  <c r="F12" s="1"/>
  <c r="G12" s="1"/>
  <c r="E11"/>
  <c r="F11" s="1"/>
  <c r="G11" s="1"/>
  <c r="B14"/>
  <c r="C14" s="1"/>
  <c r="D13"/>
  <c r="F32" i="2"/>
  <c r="G32"/>
  <c r="F43"/>
  <c r="G43"/>
  <c r="G21"/>
  <c r="F21"/>
  <c r="F25" l="1"/>
  <c r="L35"/>
  <c r="M35"/>
  <c r="J22"/>
  <c r="J25"/>
  <c r="M21"/>
  <c r="L21"/>
  <c r="L33"/>
  <c r="M33"/>
  <c r="G44"/>
  <c r="F44"/>
  <c r="G33"/>
  <c r="F33"/>
  <c r="J43" i="6"/>
  <c r="E43"/>
  <c r="I43"/>
  <c r="H43"/>
  <c r="F44"/>
  <c r="G43"/>
  <c r="E28"/>
  <c r="H28"/>
  <c r="I28"/>
  <c r="G28"/>
  <c r="J28"/>
  <c r="E13" i="3"/>
  <c r="F13" s="1"/>
  <c r="G13" s="1"/>
  <c r="B15"/>
  <c r="C15" s="1"/>
  <c r="D14"/>
  <c r="L22" i="2" l="1"/>
  <c r="M22"/>
  <c r="M25"/>
  <c r="L25"/>
  <c r="H44" i="6"/>
  <c r="F45"/>
  <c r="E44"/>
  <c r="G44"/>
  <c r="J44"/>
  <c r="I44"/>
  <c r="E29"/>
  <c r="I29"/>
  <c r="H29"/>
  <c r="J29"/>
  <c r="G29"/>
  <c r="E14" i="3"/>
  <c r="F14" s="1"/>
  <c r="G14" s="1"/>
  <c r="B16"/>
  <c r="C16" s="1"/>
  <c r="D15"/>
  <c r="J45" i="6" l="1"/>
  <c r="E45"/>
  <c r="I45"/>
  <c r="H45"/>
  <c r="F46"/>
  <c r="G45"/>
  <c r="E30"/>
  <c r="G30"/>
  <c r="I30"/>
  <c r="J30"/>
  <c r="H30"/>
  <c r="E15" i="3"/>
  <c r="F15" s="1"/>
  <c r="G15" s="1"/>
  <c r="B17"/>
  <c r="C17" s="1"/>
  <c r="D16"/>
  <c r="H46" i="6" l="1"/>
  <c r="F47"/>
  <c r="E46"/>
  <c r="G46"/>
  <c r="J46"/>
  <c r="I46"/>
  <c r="E31"/>
  <c r="I31"/>
  <c r="J31"/>
  <c r="H31"/>
  <c r="G31"/>
  <c r="E16" i="3"/>
  <c r="F16" s="1"/>
  <c r="G16" s="1"/>
  <c r="B18"/>
  <c r="C18" s="1"/>
  <c r="D17"/>
  <c r="J47" i="6" l="1"/>
  <c r="E47"/>
  <c r="I47"/>
  <c r="H47"/>
  <c r="F48"/>
  <c r="G47"/>
  <c r="E32"/>
  <c r="J32"/>
  <c r="I32"/>
  <c r="H32"/>
  <c r="G32"/>
  <c r="E17" i="3"/>
  <c r="F17" s="1"/>
  <c r="G17" s="1"/>
  <c r="B19"/>
  <c r="C19" s="1"/>
  <c r="D18"/>
  <c r="H48" i="6" l="1"/>
  <c r="F49"/>
  <c r="E48"/>
  <c r="G48"/>
  <c r="J48"/>
  <c r="I48"/>
  <c r="E33"/>
  <c r="I33"/>
  <c r="H33"/>
  <c r="J33"/>
  <c r="G33"/>
  <c r="E18" i="3"/>
  <c r="F18" s="1"/>
  <c r="G18" s="1"/>
  <c r="B20"/>
  <c r="C20" s="1"/>
  <c r="D19"/>
  <c r="J49" i="6" l="1"/>
  <c r="E49"/>
  <c r="I49"/>
  <c r="H49"/>
  <c r="F50"/>
  <c r="G49"/>
  <c r="E34"/>
  <c r="H34"/>
  <c r="G34"/>
  <c r="I34"/>
  <c r="J34"/>
  <c r="E19" i="3"/>
  <c r="F19" s="1"/>
  <c r="G19" s="1"/>
  <c r="B21"/>
  <c r="C21" s="1"/>
  <c r="D20"/>
  <c r="H50" i="6" l="1"/>
  <c r="F51"/>
  <c r="E50"/>
  <c r="G50"/>
  <c r="J50"/>
  <c r="I50"/>
  <c r="E35"/>
  <c r="H35"/>
  <c r="J35"/>
  <c r="I35"/>
  <c r="G35"/>
  <c r="E20" i="3"/>
  <c r="F20" s="1"/>
  <c r="G20" s="1"/>
  <c r="B22"/>
  <c r="C22" s="1"/>
  <c r="D21"/>
  <c r="J51" i="6" l="1"/>
  <c r="G51"/>
  <c r="E51"/>
  <c r="I51"/>
  <c r="H51"/>
  <c r="F52"/>
  <c r="E36"/>
  <c r="J36"/>
  <c r="G36"/>
  <c r="I36"/>
  <c r="H36"/>
  <c r="E21" i="3"/>
  <c r="F21" s="1"/>
  <c r="G21" s="1"/>
  <c r="B23"/>
  <c r="C23" s="1"/>
  <c r="D22"/>
  <c r="H52" i="6" l="1"/>
  <c r="F53"/>
  <c r="G52"/>
  <c r="J52"/>
  <c r="I52"/>
  <c r="E52"/>
  <c r="E37"/>
  <c r="G37"/>
  <c r="H37"/>
  <c r="I37"/>
  <c r="J37"/>
  <c r="E22" i="3"/>
  <c r="F22" s="1"/>
  <c r="G22" s="1"/>
  <c r="B24"/>
  <c r="C24" s="1"/>
  <c r="D23"/>
  <c r="J53" i="6" l="1"/>
  <c r="E53"/>
  <c r="I53"/>
  <c r="H53"/>
  <c r="F54"/>
  <c r="G53"/>
  <c r="E23" i="3"/>
  <c r="F23" s="1"/>
  <c r="G23" s="1"/>
  <c r="B25"/>
  <c r="C25" s="1"/>
  <c r="D24"/>
  <c r="H54" i="6" l="1"/>
  <c r="F55"/>
  <c r="E54"/>
  <c r="G54"/>
  <c r="I54"/>
  <c r="J54"/>
  <c r="E24" i="3"/>
  <c r="F24" s="1"/>
  <c r="G24" s="1"/>
  <c r="B26"/>
  <c r="C26" s="1"/>
  <c r="D25"/>
  <c r="J55" i="6" l="1"/>
  <c r="E55"/>
  <c r="I55"/>
  <c r="H55"/>
  <c r="F56"/>
  <c r="G55"/>
  <c r="E25" i="3"/>
  <c r="F25" s="1"/>
  <c r="G25" s="1"/>
  <c r="B27"/>
  <c r="C27" s="1"/>
  <c r="D26"/>
  <c r="H56" i="6" l="1"/>
  <c r="F57"/>
  <c r="E56"/>
  <c r="G56"/>
  <c r="J56"/>
  <c r="I56"/>
  <c r="E26" i="3"/>
  <c r="F26" s="1"/>
  <c r="G26" s="1"/>
  <c r="B28"/>
  <c r="C28" s="1"/>
  <c r="D27"/>
  <c r="J57" i="6" l="1"/>
  <c r="E57"/>
  <c r="I57"/>
  <c r="H57"/>
  <c r="F58"/>
  <c r="G57"/>
  <c r="E27" i="3"/>
  <c r="F27" s="1"/>
  <c r="G27" s="1"/>
  <c r="B29"/>
  <c r="C29" s="1"/>
  <c r="D28"/>
  <c r="H58" i="6" l="1"/>
  <c r="F59"/>
  <c r="E58"/>
  <c r="G58"/>
  <c r="J58"/>
  <c r="I58"/>
  <c r="E28" i="3"/>
  <c r="F28" s="1"/>
  <c r="G28" s="1"/>
  <c r="B30"/>
  <c r="C30" s="1"/>
  <c r="D29"/>
  <c r="J59" i="6" l="1"/>
  <c r="E59"/>
  <c r="I59"/>
  <c r="H59"/>
  <c r="F60"/>
  <c r="G59"/>
  <c r="E29" i="3"/>
  <c r="F29" s="1"/>
  <c r="G29" s="1"/>
  <c r="B31"/>
  <c r="C31" s="1"/>
  <c r="D30"/>
  <c r="H60" i="6" l="1"/>
  <c r="F61"/>
  <c r="E60"/>
  <c r="G60"/>
  <c r="J60"/>
  <c r="I60"/>
  <c r="E30" i="3"/>
  <c r="F30" s="1"/>
  <c r="G30" s="1"/>
  <c r="B32"/>
  <c r="C32" s="1"/>
  <c r="D31"/>
  <c r="J61" i="6" l="1"/>
  <c r="G61"/>
  <c r="E61"/>
  <c r="I61"/>
  <c r="H61"/>
  <c r="F62"/>
  <c r="E31" i="3"/>
  <c r="F31" s="1"/>
  <c r="G31" s="1"/>
  <c r="B33"/>
  <c r="C33" s="1"/>
  <c r="D32"/>
  <c r="H62" i="6" l="1"/>
  <c r="F63"/>
  <c r="G62"/>
  <c r="J62"/>
  <c r="I62"/>
  <c r="E62"/>
  <c r="E32" i="3"/>
  <c r="F32" s="1"/>
  <c r="G32" s="1"/>
  <c r="B34"/>
  <c r="C34" s="1"/>
  <c r="D33"/>
  <c r="J63" i="6" l="1"/>
  <c r="E63"/>
  <c r="I63"/>
  <c r="H63"/>
  <c r="F64"/>
  <c r="G63"/>
  <c r="E33" i="3"/>
  <c r="F33" s="1"/>
  <c r="G33" s="1"/>
  <c r="B35"/>
  <c r="C35" s="1"/>
  <c r="D34"/>
  <c r="H64" i="6" l="1"/>
  <c r="F65"/>
  <c r="E64"/>
  <c r="G64"/>
  <c r="J64"/>
  <c r="I64"/>
  <c r="E34" i="3"/>
  <c r="F34" s="1"/>
  <c r="G34" s="1"/>
  <c r="B36"/>
  <c r="C36" s="1"/>
  <c r="D35"/>
  <c r="J65" i="6" l="1"/>
  <c r="E65"/>
  <c r="I65"/>
  <c r="H65"/>
  <c r="F66"/>
  <c r="F67" s="1"/>
  <c r="G65"/>
  <c r="E35" i="3"/>
  <c r="F35" s="1"/>
  <c r="G35" s="1"/>
  <c r="B37"/>
  <c r="C37" s="1"/>
  <c r="D36"/>
  <c r="H67" i="6" l="1"/>
  <c r="J67"/>
  <c r="E67"/>
  <c r="I67"/>
  <c r="F68"/>
  <c r="G67"/>
  <c r="H66"/>
  <c r="E66"/>
  <c r="G66"/>
  <c r="I66"/>
  <c r="J66"/>
  <c r="E36" i="3"/>
  <c r="F36" s="1"/>
  <c r="G36" s="1"/>
  <c r="B38"/>
  <c r="C38" s="1"/>
  <c r="D37"/>
  <c r="E68" i="6" l="1"/>
  <c r="H68"/>
  <c r="G68"/>
  <c r="J68"/>
  <c r="I68"/>
  <c r="F69"/>
  <c r="E37" i="3"/>
  <c r="F37" s="1"/>
  <c r="G37" s="1"/>
  <c r="B39"/>
  <c r="C39" s="1"/>
  <c r="D38"/>
  <c r="H69" i="6" l="1"/>
  <c r="G69"/>
  <c r="E69"/>
  <c r="F70"/>
  <c r="J69"/>
  <c r="I69"/>
  <c r="E38" i="3"/>
  <c r="F38" s="1"/>
  <c r="G38" s="1"/>
  <c r="B40"/>
  <c r="C40" s="1"/>
  <c r="D39"/>
  <c r="E70" i="6" l="1"/>
  <c r="H70"/>
  <c r="G70"/>
  <c r="J70"/>
  <c r="I70"/>
  <c r="F71"/>
  <c r="E39" i="3"/>
  <c r="F39" s="1"/>
  <c r="G39" s="1"/>
  <c r="B41"/>
  <c r="C41" s="1"/>
  <c r="D40"/>
  <c r="H71" i="6" l="1"/>
  <c r="G71"/>
  <c r="E71"/>
  <c r="F72"/>
  <c r="J71"/>
  <c r="I71"/>
  <c r="E40" i="3"/>
  <c r="F40" s="1"/>
  <c r="G40" s="1"/>
  <c r="D41"/>
  <c r="B42"/>
  <c r="C42" s="1"/>
  <c r="E72" i="6" l="1"/>
  <c r="H72"/>
  <c r="G72"/>
  <c r="J72"/>
  <c r="I72"/>
  <c r="F73"/>
  <c r="E41" i="3"/>
  <c r="F41" s="1"/>
  <c r="G41" s="1"/>
  <c r="B43"/>
  <c r="C43" s="1"/>
  <c r="D42"/>
  <c r="F74" i="6" l="1"/>
  <c r="J73"/>
  <c r="I73"/>
  <c r="H73"/>
  <c r="G73"/>
  <c r="E73"/>
  <c r="E42" i="3"/>
  <c r="F42" s="1"/>
  <c r="G42" s="1"/>
  <c r="B44"/>
  <c r="C44" s="1"/>
  <c r="D43"/>
  <c r="E74" i="6" l="1"/>
  <c r="H74"/>
  <c r="G74"/>
  <c r="J74"/>
  <c r="I74"/>
  <c r="F75"/>
  <c r="E43" i="3"/>
  <c r="F43" s="1"/>
  <c r="G43" s="1"/>
  <c r="B45"/>
  <c r="C45" s="1"/>
  <c r="D44"/>
  <c r="F76" i="6" l="1"/>
  <c r="J75"/>
  <c r="I75"/>
  <c r="H75"/>
  <c r="G75"/>
  <c r="E75"/>
  <c r="E44" i="3"/>
  <c r="F44" s="1"/>
  <c r="G44" s="1"/>
  <c r="D45"/>
  <c r="B46"/>
  <c r="C46" s="1"/>
  <c r="E76" i="6" l="1"/>
  <c r="H76"/>
  <c r="G76"/>
  <c r="J76"/>
  <c r="I76"/>
  <c r="F77"/>
  <c r="E45" i="3"/>
  <c r="F45" s="1"/>
  <c r="G45" s="1"/>
  <c r="D46"/>
  <c r="B47"/>
  <c r="C47" s="1"/>
  <c r="F78" i="6" l="1"/>
  <c r="J77"/>
  <c r="I77"/>
  <c r="H77"/>
  <c r="G77"/>
  <c r="E77"/>
  <c r="E46" i="3"/>
  <c r="F46" s="1"/>
  <c r="G46" s="1"/>
  <c r="B48"/>
  <c r="C48" s="1"/>
  <c r="D47"/>
  <c r="J78" i="6" l="1"/>
  <c r="I78"/>
  <c r="F79"/>
  <c r="E78"/>
  <c r="H78"/>
  <c r="G78"/>
  <c r="E47" i="3"/>
  <c r="F47" s="1"/>
  <c r="G47" s="1"/>
  <c r="D48"/>
  <c r="B49"/>
  <c r="C49" s="1"/>
  <c r="H79" i="6" l="1"/>
  <c r="G79"/>
  <c r="E79"/>
  <c r="F80"/>
  <c r="J79"/>
  <c r="I79"/>
  <c r="E48" i="3"/>
  <c r="F48" s="1"/>
  <c r="G48" s="1"/>
  <c r="B50"/>
  <c r="C50" s="1"/>
  <c r="D49"/>
  <c r="E80" i="6" l="1"/>
  <c r="H80"/>
  <c r="G80"/>
  <c r="J80"/>
  <c r="I80"/>
  <c r="F81"/>
  <c r="E49" i="3"/>
  <c r="F49" s="1"/>
  <c r="G49" s="1"/>
  <c r="B51"/>
  <c r="C51" s="1"/>
  <c r="D50"/>
  <c r="F82" i="6" l="1"/>
  <c r="J81"/>
  <c r="I81"/>
  <c r="H81"/>
  <c r="G81"/>
  <c r="E81"/>
  <c r="E50" i="3"/>
  <c r="F50" s="1"/>
  <c r="G50" s="1"/>
  <c r="D51"/>
  <c r="B52"/>
  <c r="C52" s="1"/>
  <c r="E82" i="6" l="1"/>
  <c r="H82"/>
  <c r="G82"/>
  <c r="J82"/>
  <c r="I82"/>
  <c r="F83"/>
  <c r="E51" i="3"/>
  <c r="F51" s="1"/>
  <c r="G51" s="1"/>
  <c r="D52"/>
  <c r="B53"/>
  <c r="C53" s="1"/>
  <c r="F84" i="6" l="1"/>
  <c r="J83"/>
  <c r="I83"/>
  <c r="H83"/>
  <c r="G83"/>
  <c r="E83"/>
  <c r="E52" i="3"/>
  <c r="F52" s="1"/>
  <c r="G52" s="1"/>
  <c r="B54"/>
  <c r="C54" s="1"/>
  <c r="D53"/>
  <c r="E84" i="6" l="1"/>
  <c r="H84"/>
  <c r="G84"/>
  <c r="J84"/>
  <c r="I84"/>
  <c r="F85"/>
  <c r="E53" i="3"/>
  <c r="F53" s="1"/>
  <c r="G53" s="1"/>
  <c r="D54"/>
  <c r="B55"/>
  <c r="C55" s="1"/>
  <c r="F86" i="6" l="1"/>
  <c r="J85"/>
  <c r="I85"/>
  <c r="H85"/>
  <c r="G85"/>
  <c r="E85"/>
  <c r="E54" i="3"/>
  <c r="F54" s="1"/>
  <c r="G54" s="1"/>
  <c r="D55"/>
  <c r="B56"/>
  <c r="C56" s="1"/>
  <c r="J86" i="6" l="1"/>
  <c r="I86"/>
  <c r="F87"/>
  <c r="E86"/>
  <c r="H86"/>
  <c r="G86"/>
  <c r="E55" i="3"/>
  <c r="F55" s="1"/>
  <c r="G55" s="1"/>
  <c r="D56"/>
  <c r="B57"/>
  <c r="C57" s="1"/>
  <c r="F88" i="6" l="1"/>
  <c r="J87"/>
  <c r="I87"/>
  <c r="H87"/>
  <c r="G87"/>
  <c r="E87"/>
  <c r="E56" i="3"/>
  <c r="F56" s="1"/>
  <c r="G56" s="1"/>
  <c r="D57"/>
  <c r="B58"/>
  <c r="E88" i="6" l="1"/>
  <c r="H88"/>
  <c r="G88"/>
  <c r="J88"/>
  <c r="I88"/>
  <c r="F89"/>
  <c r="E57" i="3"/>
  <c r="F57" s="1"/>
  <c r="G57" s="1"/>
  <c r="C58"/>
  <c r="D58" s="1"/>
  <c r="E58" s="1"/>
  <c r="B59"/>
  <c r="F90" i="6" l="1"/>
  <c r="G89"/>
  <c r="I89"/>
  <c r="H89"/>
  <c r="J89"/>
  <c r="E89"/>
  <c r="C59" i="3"/>
  <c r="D59" s="1"/>
  <c r="E59" s="1"/>
  <c r="B60"/>
  <c r="F58"/>
  <c r="G58" s="1"/>
  <c r="F91" i="6" l="1"/>
  <c r="I90"/>
  <c r="G90"/>
  <c r="J90"/>
  <c r="E90"/>
  <c r="H90"/>
  <c r="C60" i="3"/>
  <c r="D60" s="1"/>
  <c r="E60" s="1"/>
  <c r="B61"/>
  <c r="F59"/>
  <c r="G59" s="1"/>
  <c r="F92" i="6" l="1"/>
  <c r="J91"/>
  <c r="I91"/>
  <c r="H91"/>
  <c r="G91"/>
  <c r="E91"/>
  <c r="C61" i="3"/>
  <c r="D61" s="1"/>
  <c r="E61" s="1"/>
  <c r="B62"/>
  <c r="F60"/>
  <c r="G60" s="1"/>
  <c r="H92" i="6" l="1"/>
  <c r="I92"/>
  <c r="G92"/>
  <c r="J92"/>
  <c r="E92"/>
  <c r="F93"/>
  <c r="C62" i="3"/>
  <c r="D62" s="1"/>
  <c r="E62" s="1"/>
  <c r="B63"/>
  <c r="F61"/>
  <c r="G61" s="1"/>
  <c r="F94" i="6" l="1"/>
  <c r="G93"/>
  <c r="E93"/>
  <c r="H93"/>
  <c r="I93"/>
  <c r="J93"/>
  <c r="B64" i="3"/>
  <c r="C63"/>
  <c r="D63" s="1"/>
  <c r="E63" s="1"/>
  <c r="F62"/>
  <c r="G62" s="1"/>
  <c r="F95" i="6" l="1"/>
  <c r="H94"/>
  <c r="I94"/>
  <c r="J94"/>
  <c r="E94"/>
  <c r="G94"/>
  <c r="C64" i="3"/>
  <c r="D64" s="1"/>
  <c r="E64" s="1"/>
  <c r="B65"/>
  <c r="F63"/>
  <c r="G63" s="1"/>
  <c r="H95" i="6" l="1"/>
  <c r="J95"/>
  <c r="E95"/>
  <c r="F96"/>
  <c r="I95"/>
  <c r="G95"/>
  <c r="B66" i="3"/>
  <c r="C65"/>
  <c r="D65" s="1"/>
  <c r="E65" s="1"/>
  <c r="F64"/>
  <c r="G64" s="1"/>
  <c r="F97" i="6" l="1"/>
  <c r="I96"/>
  <c r="H96"/>
  <c r="J96"/>
  <c r="E96"/>
  <c r="G96"/>
  <c r="B67" i="3"/>
  <c r="C66"/>
  <c r="D66" s="1"/>
  <c r="E66" s="1"/>
  <c r="F65"/>
  <c r="G65" s="1"/>
  <c r="H97" i="6" l="1"/>
  <c r="G97"/>
  <c r="I97"/>
  <c r="F98"/>
  <c r="E97"/>
  <c r="J97"/>
  <c r="C67" i="3"/>
  <c r="D67" s="1"/>
  <c r="E67" s="1"/>
  <c r="B68"/>
  <c r="F66"/>
  <c r="G66" s="1"/>
  <c r="E98" i="6" l="1"/>
  <c r="F99"/>
  <c r="H98"/>
  <c r="J98"/>
  <c r="I98"/>
  <c r="G98"/>
  <c r="B69" i="3"/>
  <c r="C68"/>
  <c r="D68" s="1"/>
  <c r="E68" s="1"/>
  <c r="F67"/>
  <c r="G67" s="1"/>
  <c r="H99" i="6" l="1"/>
  <c r="J99"/>
  <c r="E99"/>
  <c r="F100"/>
  <c r="G99"/>
  <c r="I99"/>
  <c r="B70" i="3"/>
  <c r="C69"/>
  <c r="D69" s="1"/>
  <c r="E69" s="1"/>
  <c r="F68"/>
  <c r="G68" s="1"/>
  <c r="E100" i="6" l="1"/>
  <c r="F101"/>
  <c r="H100"/>
  <c r="J100"/>
  <c r="I100"/>
  <c r="G100"/>
  <c r="B71" i="3"/>
  <c r="C70"/>
  <c r="D70" s="1"/>
  <c r="E70" s="1"/>
  <c r="F69"/>
  <c r="G69" s="1"/>
  <c r="F102" i="6" l="1"/>
  <c r="G101"/>
  <c r="I101"/>
  <c r="H101"/>
  <c r="J101"/>
  <c r="E101"/>
  <c r="B72" i="3"/>
  <c r="C71"/>
  <c r="D71" s="1"/>
  <c r="E71" s="1"/>
  <c r="F70"/>
  <c r="G70" s="1"/>
  <c r="E102" i="6" l="1"/>
  <c r="F103"/>
  <c r="H102"/>
  <c r="J102"/>
  <c r="I102"/>
  <c r="G102"/>
  <c r="B73" i="3"/>
  <c r="C72"/>
  <c r="D72" s="1"/>
  <c r="E72" s="1"/>
  <c r="F71"/>
  <c r="G71" s="1"/>
  <c r="F104" i="6" l="1"/>
  <c r="G103"/>
  <c r="I103"/>
  <c r="H103"/>
  <c r="J103"/>
  <c r="E103"/>
  <c r="B74" i="3"/>
  <c r="C73"/>
  <c r="D73" s="1"/>
  <c r="E73" s="1"/>
  <c r="F72"/>
  <c r="G72" s="1"/>
  <c r="E104" i="6" l="1"/>
  <c r="F105"/>
  <c r="H104"/>
  <c r="J104"/>
  <c r="I104"/>
  <c r="G104"/>
  <c r="B75" i="3"/>
  <c r="C74"/>
  <c r="D74" s="1"/>
  <c r="E74" s="1"/>
  <c r="F73"/>
  <c r="G73" s="1"/>
  <c r="F106" i="6" l="1"/>
  <c r="G105"/>
  <c r="I105"/>
  <c r="H105"/>
  <c r="J105"/>
  <c r="E105"/>
  <c r="B76" i="3"/>
  <c r="C75"/>
  <c r="D75" s="1"/>
  <c r="E75" s="1"/>
  <c r="F74"/>
  <c r="G74" s="1"/>
  <c r="E106" i="6" l="1"/>
  <c r="F107"/>
  <c r="H106"/>
  <c r="J106"/>
  <c r="I106"/>
  <c r="G106"/>
  <c r="B77" i="3"/>
  <c r="C76"/>
  <c r="D76" s="1"/>
  <c r="E76" s="1"/>
  <c r="F75"/>
  <c r="G75" s="1"/>
  <c r="H107" i="6" l="1"/>
  <c r="J107"/>
  <c r="E107"/>
  <c r="F108"/>
  <c r="G107"/>
  <c r="I107"/>
  <c r="B78" i="3"/>
  <c r="C77"/>
  <c r="D77" s="1"/>
  <c r="E77" s="1"/>
  <c r="F76"/>
  <c r="G76" s="1"/>
  <c r="E108" i="6" l="1"/>
  <c r="F109"/>
  <c r="H108"/>
  <c r="J108"/>
  <c r="I108"/>
  <c r="G108"/>
  <c r="B79" i="3"/>
  <c r="C78"/>
  <c r="D78" s="1"/>
  <c r="E78" s="1"/>
  <c r="F77"/>
  <c r="G77" s="1"/>
  <c r="F110" i="6" l="1"/>
  <c r="G109"/>
  <c r="I109"/>
  <c r="H109"/>
  <c r="J109"/>
  <c r="E109"/>
  <c r="B80" i="3"/>
  <c r="C79"/>
  <c r="D79" s="1"/>
  <c r="E79" s="1"/>
  <c r="F78"/>
  <c r="G78" s="1"/>
  <c r="E110" i="6" l="1"/>
  <c r="F111"/>
  <c r="H110"/>
  <c r="J110"/>
  <c r="I110"/>
  <c r="G110"/>
  <c r="B81" i="3"/>
  <c r="C80"/>
  <c r="D80" s="1"/>
  <c r="E80" s="1"/>
  <c r="F79"/>
  <c r="G79" s="1"/>
  <c r="F112" i="6" l="1"/>
  <c r="G111"/>
  <c r="I111"/>
  <c r="H111"/>
  <c r="J111"/>
  <c r="E111"/>
  <c r="B82" i="3"/>
  <c r="C81"/>
  <c r="D81" s="1"/>
  <c r="E81" s="1"/>
  <c r="F80"/>
  <c r="G80" s="1"/>
  <c r="E112" i="6" l="1"/>
  <c r="F113"/>
  <c r="H112"/>
  <c r="J112"/>
  <c r="I112"/>
  <c r="G112"/>
  <c r="B83" i="3"/>
  <c r="C82"/>
  <c r="D82" s="1"/>
  <c r="E82" s="1"/>
  <c r="F81"/>
  <c r="G81" s="1"/>
  <c r="F114" i="6" l="1"/>
  <c r="G113"/>
  <c r="I113"/>
  <c r="H113"/>
  <c r="J113"/>
  <c r="E113"/>
  <c r="B84" i="3"/>
  <c r="C83"/>
  <c r="D83" s="1"/>
  <c r="E83" s="1"/>
  <c r="F82"/>
  <c r="G82" s="1"/>
  <c r="J114" i="6" l="1"/>
  <c r="I114"/>
  <c r="G114"/>
  <c r="E114"/>
  <c r="F115"/>
  <c r="H114"/>
  <c r="B85" i="3"/>
  <c r="C84"/>
  <c r="D84" s="1"/>
  <c r="E84" s="1"/>
  <c r="F83"/>
  <c r="G83" s="1"/>
  <c r="F116" i="6" l="1"/>
  <c r="G115"/>
  <c r="I115"/>
  <c r="H115"/>
  <c r="J115"/>
  <c r="E115"/>
  <c r="B86" i="3"/>
  <c r="C85"/>
  <c r="D85" s="1"/>
  <c r="E85" s="1"/>
  <c r="F84"/>
  <c r="G84" s="1"/>
  <c r="E116" i="6" l="1"/>
  <c r="F117"/>
  <c r="H116"/>
  <c r="J116"/>
  <c r="I116"/>
  <c r="G116"/>
  <c r="B87" i="3"/>
  <c r="C86"/>
  <c r="D86" s="1"/>
  <c r="E86" s="1"/>
  <c r="F85"/>
  <c r="G85" s="1"/>
  <c r="F118" i="6" l="1"/>
  <c r="G117"/>
  <c r="I117"/>
  <c r="H117"/>
  <c r="J117"/>
  <c r="E117"/>
  <c r="B88" i="3"/>
  <c r="C87"/>
  <c r="D87" s="1"/>
  <c r="E87" s="1"/>
  <c r="F86"/>
  <c r="G86" s="1"/>
  <c r="E118" i="6" l="1"/>
  <c r="F119"/>
  <c r="H118"/>
  <c r="J118"/>
  <c r="I118"/>
  <c r="G118"/>
  <c r="B89" i="3"/>
  <c r="C88"/>
  <c r="D88" s="1"/>
  <c r="E88" s="1"/>
  <c r="F87"/>
  <c r="G87" s="1"/>
  <c r="F120" i="6" l="1"/>
  <c r="G119"/>
  <c r="I119"/>
  <c r="H119"/>
  <c r="J119"/>
  <c r="E119"/>
  <c r="B90" i="3"/>
  <c r="C89"/>
  <c r="D89" s="1"/>
  <c r="E89" s="1"/>
  <c r="F88"/>
  <c r="G88" s="1"/>
  <c r="E120" i="6" l="1"/>
  <c r="F121"/>
  <c r="H120"/>
  <c r="J120"/>
  <c r="I120"/>
  <c r="G120"/>
  <c r="B91" i="3"/>
  <c r="C90"/>
  <c r="D90" s="1"/>
  <c r="E90" s="1"/>
  <c r="F89"/>
  <c r="G89" s="1"/>
  <c r="F122" i="6" l="1"/>
  <c r="G121"/>
  <c r="I121"/>
  <c r="H121"/>
  <c r="J121"/>
  <c r="E121"/>
  <c r="B92" i="3"/>
  <c r="C91"/>
  <c r="D91" s="1"/>
  <c r="E91" s="1"/>
  <c r="F90"/>
  <c r="G90" s="1"/>
  <c r="E122" i="6" l="1"/>
  <c r="F123"/>
  <c r="H122"/>
  <c r="J122"/>
  <c r="I122"/>
  <c r="G122"/>
  <c r="B93" i="3"/>
  <c r="C92"/>
  <c r="D92" s="1"/>
  <c r="E92" s="1"/>
  <c r="F91"/>
  <c r="G91" s="1"/>
  <c r="F124" i="6" l="1"/>
  <c r="G123"/>
  <c r="I123"/>
  <c r="H123"/>
  <c r="J123"/>
  <c r="E123"/>
  <c r="B94" i="3"/>
  <c r="C93"/>
  <c r="D93" s="1"/>
  <c r="E93" s="1"/>
  <c r="F92"/>
  <c r="G92" s="1"/>
  <c r="E124" i="6" l="1"/>
  <c r="F125"/>
  <c r="H124"/>
  <c r="J124"/>
  <c r="I124"/>
  <c r="G124"/>
  <c r="B95" i="3"/>
  <c r="C94"/>
  <c r="D94" s="1"/>
  <c r="E94" s="1"/>
  <c r="F93"/>
  <c r="G93" s="1"/>
  <c r="F126" i="6" l="1"/>
  <c r="G125"/>
  <c r="I125"/>
  <c r="H125"/>
  <c r="J125"/>
  <c r="E125"/>
  <c r="B96" i="3"/>
  <c r="C95"/>
  <c r="D95" s="1"/>
  <c r="E95" s="1"/>
  <c r="F94"/>
  <c r="G94" s="1"/>
  <c r="E126" i="6" l="1"/>
  <c r="F127"/>
  <c r="H126"/>
  <c r="J126"/>
  <c r="I126"/>
  <c r="G126"/>
  <c r="B97" i="3"/>
  <c r="C96"/>
  <c r="D96" s="1"/>
  <c r="E96" s="1"/>
  <c r="F95"/>
  <c r="G95" s="1"/>
  <c r="F128" i="6" l="1"/>
  <c r="G127"/>
  <c r="I127"/>
  <c r="J127"/>
  <c r="H127"/>
  <c r="E127"/>
  <c r="B98" i="3"/>
  <c r="C97"/>
  <c r="D97" s="1"/>
  <c r="E97" s="1"/>
  <c r="F96"/>
  <c r="G96" s="1"/>
  <c r="E128" i="6" l="1"/>
  <c r="F129"/>
  <c r="H128"/>
  <c r="J128"/>
  <c r="I128"/>
  <c r="G128"/>
  <c r="B99" i="3"/>
  <c r="C98"/>
  <c r="D98" s="1"/>
  <c r="E98" s="1"/>
  <c r="F97"/>
  <c r="G97" s="1"/>
  <c r="F130" i="6" l="1"/>
  <c r="G129"/>
  <c r="I129"/>
  <c r="H129"/>
  <c r="J129"/>
  <c r="E129"/>
  <c r="B100" i="3"/>
  <c r="C99"/>
  <c r="D99" s="1"/>
  <c r="E99" s="1"/>
  <c r="F98"/>
  <c r="G98" s="1"/>
  <c r="E130" i="6" l="1"/>
  <c r="H130"/>
  <c r="F131"/>
  <c r="J130"/>
  <c r="I130"/>
  <c r="G130"/>
  <c r="B101" i="3"/>
  <c r="C100"/>
  <c r="D100" s="1"/>
  <c r="E100" s="1"/>
  <c r="F99"/>
  <c r="G99" s="1"/>
  <c r="F132" i="6" l="1"/>
  <c r="G131"/>
  <c r="I131"/>
  <c r="H131"/>
  <c r="J131"/>
  <c r="E131"/>
  <c r="B102" i="3"/>
  <c r="C101"/>
  <c r="D101" s="1"/>
  <c r="E101" s="1"/>
  <c r="F100"/>
  <c r="G100" s="1"/>
  <c r="H132" i="6" l="1"/>
  <c r="I132"/>
  <c r="G132"/>
  <c r="E132"/>
  <c r="J132"/>
  <c r="F133"/>
  <c r="B103" i="3"/>
  <c r="C102"/>
  <c r="D102" s="1"/>
  <c r="E102" s="1"/>
  <c r="F101"/>
  <c r="G101" s="1"/>
  <c r="F134" i="6" l="1"/>
  <c r="G133"/>
  <c r="I133"/>
  <c r="H133"/>
  <c r="E133"/>
  <c r="J133"/>
  <c r="B104" i="3"/>
  <c r="C103"/>
  <c r="D103" s="1"/>
  <c r="E103" s="1"/>
  <c r="F102"/>
  <c r="G102" s="1"/>
  <c r="H134" i="6" l="1"/>
  <c r="J134"/>
  <c r="E134"/>
  <c r="F135"/>
  <c r="I134"/>
  <c r="G134"/>
  <c r="B105" i="3"/>
  <c r="C104"/>
  <c r="D104" s="1"/>
  <c r="E104" s="1"/>
  <c r="F103"/>
  <c r="G103" s="1"/>
  <c r="E135" i="6" l="1"/>
  <c r="G135"/>
  <c r="F136"/>
  <c r="J135"/>
  <c r="I135"/>
  <c r="H135"/>
  <c r="B106" i="3"/>
  <c r="C105"/>
  <c r="D105" s="1"/>
  <c r="E105" s="1"/>
  <c r="F104"/>
  <c r="G104" s="1"/>
  <c r="H136" i="6" l="1"/>
  <c r="G136"/>
  <c r="I136"/>
  <c r="F137"/>
  <c r="E136"/>
  <c r="J136"/>
  <c r="B107" i="3"/>
  <c r="C106"/>
  <c r="D106" s="1"/>
  <c r="E106" s="1"/>
  <c r="F105"/>
  <c r="G105" s="1"/>
  <c r="E137" i="6" l="1"/>
  <c r="G137"/>
  <c r="F138"/>
  <c r="J137"/>
  <c r="I137"/>
  <c r="H137"/>
  <c r="B108" i="3"/>
  <c r="C107"/>
  <c r="D107" s="1"/>
  <c r="E107" s="1"/>
  <c r="F106"/>
  <c r="G106" s="1"/>
  <c r="H138" i="6" l="1"/>
  <c r="G138"/>
  <c r="I138"/>
  <c r="F139"/>
  <c r="E138"/>
  <c r="J138"/>
  <c r="B109" i="3"/>
  <c r="C108"/>
  <c r="D108" s="1"/>
  <c r="E108" s="1"/>
  <c r="F107"/>
  <c r="G107" s="1"/>
  <c r="E139" i="6" l="1"/>
  <c r="G139"/>
  <c r="F140"/>
  <c r="J139"/>
  <c r="I139"/>
  <c r="H139"/>
  <c r="B110" i="3"/>
  <c r="C109"/>
  <c r="D109" s="1"/>
  <c r="E109" s="1"/>
  <c r="F108"/>
  <c r="G108" s="1"/>
  <c r="F141" i="6" l="1"/>
  <c r="J140"/>
  <c r="I140"/>
  <c r="H140"/>
  <c r="G140"/>
  <c r="E140"/>
  <c r="B111" i="3"/>
  <c r="C110"/>
  <c r="D110" s="1"/>
  <c r="E110" s="1"/>
  <c r="F109"/>
  <c r="G109" s="1"/>
  <c r="E141" i="6" l="1"/>
  <c r="G141"/>
  <c r="F142"/>
  <c r="J141"/>
  <c r="I141"/>
  <c r="H141"/>
  <c r="C111" i="3"/>
  <c r="D111" s="1"/>
  <c r="E111" s="1"/>
  <c r="B112"/>
  <c r="F110"/>
  <c r="G110" s="1"/>
  <c r="F143" i="6" l="1"/>
  <c r="J142"/>
  <c r="I142"/>
  <c r="H142"/>
  <c r="G142"/>
  <c r="E142"/>
  <c r="C112" i="3"/>
  <c r="D112" s="1"/>
  <c r="E112" s="1"/>
  <c r="B113"/>
  <c r="F111"/>
  <c r="G111" s="1"/>
  <c r="F144" i="6" l="1"/>
  <c r="I143"/>
  <c r="H143"/>
  <c r="J143"/>
  <c r="E143"/>
  <c r="G143"/>
  <c r="C113" i="3"/>
  <c r="D113" s="1"/>
  <c r="E113" s="1"/>
  <c r="B114"/>
  <c r="F112"/>
  <c r="G112" s="1"/>
  <c r="F145" i="6" l="1"/>
  <c r="J144"/>
  <c r="I144"/>
  <c r="H144"/>
  <c r="G144"/>
  <c r="E144"/>
  <c r="C114" i="3"/>
  <c r="D114" s="1"/>
  <c r="E114" s="1"/>
  <c r="B115"/>
  <c r="F113"/>
  <c r="G113" s="1"/>
  <c r="E145" i="6" l="1"/>
  <c r="F146"/>
  <c r="H145"/>
  <c r="J145"/>
  <c r="I145"/>
  <c r="G145"/>
  <c r="C115" i="3"/>
  <c r="D115" s="1"/>
  <c r="E115" s="1"/>
  <c r="B116"/>
  <c r="F114"/>
  <c r="G114" s="1"/>
  <c r="H146" i="6" l="1"/>
  <c r="G146"/>
  <c r="I146"/>
  <c r="F147"/>
  <c r="E146"/>
  <c r="J146"/>
  <c r="C116" i="3"/>
  <c r="D116" s="1"/>
  <c r="E116" s="1"/>
  <c r="B117"/>
  <c r="F115"/>
  <c r="G115" s="1"/>
  <c r="H147" i="6" l="1"/>
  <c r="I147"/>
  <c r="G147"/>
  <c r="J147"/>
  <c r="E147"/>
  <c r="F148"/>
  <c r="C117" i="3"/>
  <c r="D117" s="1"/>
  <c r="E117" s="1"/>
  <c r="B118"/>
  <c r="F116"/>
  <c r="G116" s="1"/>
  <c r="F149" i="6" l="1"/>
  <c r="E148"/>
  <c r="J148"/>
  <c r="H148"/>
  <c r="G148"/>
  <c r="I148"/>
  <c r="C118" i="3"/>
  <c r="D118" s="1"/>
  <c r="E118" s="1"/>
  <c r="B119"/>
  <c r="F117"/>
  <c r="G117" s="1"/>
  <c r="H149" i="6" l="1"/>
  <c r="I149"/>
  <c r="G149"/>
  <c r="J149"/>
  <c r="E149"/>
  <c r="F150"/>
  <c r="C119" i="3"/>
  <c r="D119" s="1"/>
  <c r="E119" s="1"/>
  <c r="B120"/>
  <c r="F118"/>
  <c r="G118" s="1"/>
  <c r="F151" i="6" l="1"/>
  <c r="E150"/>
  <c r="J150"/>
  <c r="H150"/>
  <c r="G150"/>
  <c r="I150"/>
  <c r="C120" i="3"/>
  <c r="D120" s="1"/>
  <c r="E120" s="1"/>
  <c r="B121"/>
  <c r="F119"/>
  <c r="G119" s="1"/>
  <c r="E151" i="6" l="1"/>
  <c r="H151"/>
  <c r="F152"/>
  <c r="J151"/>
  <c r="I151"/>
  <c r="G151"/>
  <c r="C121" i="3"/>
  <c r="D121" s="1"/>
  <c r="E121" s="1"/>
  <c r="B122"/>
  <c r="F120"/>
  <c r="G120" s="1"/>
  <c r="F153" i="6" l="1"/>
  <c r="G152"/>
  <c r="I152"/>
  <c r="H152"/>
  <c r="J152"/>
  <c r="E152"/>
  <c r="C122" i="3"/>
  <c r="D122" s="1"/>
  <c r="E122" s="1"/>
  <c r="B123"/>
  <c r="F121"/>
  <c r="G121" s="1"/>
  <c r="F154" i="6" l="1"/>
  <c r="E153"/>
  <c r="G153"/>
  <c r="J153"/>
  <c r="I153"/>
  <c r="H153"/>
  <c r="C123" i="3"/>
  <c r="D123" s="1"/>
  <c r="E123" s="1"/>
  <c r="B124"/>
  <c r="F122"/>
  <c r="G122" s="1"/>
  <c r="H154" i="6" l="1"/>
  <c r="J154"/>
  <c r="E154"/>
  <c r="F155"/>
  <c r="I154"/>
  <c r="G154"/>
  <c r="C124" i="3"/>
  <c r="D124" s="1"/>
  <c r="E124" s="1"/>
  <c r="B125"/>
  <c r="F123"/>
  <c r="G123" s="1"/>
  <c r="E155" i="6" l="1"/>
  <c r="H155"/>
  <c r="G155"/>
  <c r="J155"/>
  <c r="I155"/>
  <c r="F156"/>
  <c r="C125" i="3"/>
  <c r="D125" s="1"/>
  <c r="E125" s="1"/>
  <c r="B126"/>
  <c r="F124"/>
  <c r="G124" s="1"/>
  <c r="H156" i="6" l="1"/>
  <c r="G156"/>
  <c r="E156"/>
  <c r="F157"/>
  <c r="J156"/>
  <c r="I156"/>
  <c r="C126" i="3"/>
  <c r="D126" s="1"/>
  <c r="E126" s="1"/>
  <c r="B127"/>
  <c r="F125"/>
  <c r="G125" s="1"/>
  <c r="E157" i="6" l="1"/>
  <c r="H157"/>
  <c r="G157"/>
  <c r="J157"/>
  <c r="I157"/>
  <c r="F158"/>
  <c r="C127" i="3"/>
  <c r="D127" s="1"/>
  <c r="E127" s="1"/>
  <c r="B128"/>
  <c r="F126"/>
  <c r="G126" s="1"/>
  <c r="H158" i="6" l="1"/>
  <c r="G158"/>
  <c r="E158"/>
  <c r="F159"/>
  <c r="J158"/>
  <c r="I158"/>
  <c r="C128" i="3"/>
  <c r="D128" s="1"/>
  <c r="E128" s="1"/>
  <c r="B129"/>
  <c r="F127"/>
  <c r="G127" s="1"/>
  <c r="E159" i="6" l="1"/>
  <c r="H159"/>
  <c r="G159"/>
  <c r="J159"/>
  <c r="I159"/>
  <c r="F160"/>
  <c r="C129" i="3"/>
  <c r="D129" s="1"/>
  <c r="E129" s="1"/>
  <c r="B130"/>
  <c r="F128"/>
  <c r="G128" s="1"/>
  <c r="F161" i="6" l="1"/>
  <c r="J160"/>
  <c r="I160"/>
  <c r="H160"/>
  <c r="G160"/>
  <c r="E160"/>
  <c r="C130" i="3"/>
  <c r="D130" s="1"/>
  <c r="E130" s="1"/>
  <c r="B131"/>
  <c r="F129"/>
  <c r="G129" s="1"/>
  <c r="E161" i="6" l="1"/>
  <c r="H161"/>
  <c r="G161"/>
  <c r="J161"/>
  <c r="I161"/>
  <c r="F162"/>
  <c r="C131" i="3"/>
  <c r="D131" s="1"/>
  <c r="E131" s="1"/>
  <c r="B132"/>
  <c r="F130"/>
  <c r="G130" s="1"/>
  <c r="F163" i="6" l="1"/>
  <c r="J162"/>
  <c r="I162"/>
  <c r="H162"/>
  <c r="G162"/>
  <c r="E162"/>
  <c r="C132" i="3"/>
  <c r="D132" s="1"/>
  <c r="E132" s="1"/>
  <c r="B133"/>
  <c r="F131"/>
  <c r="G131" s="1"/>
  <c r="E163" i="6" l="1"/>
  <c r="H163"/>
  <c r="G163"/>
  <c r="J163"/>
  <c r="I163"/>
  <c r="F164"/>
  <c r="C133" i="3"/>
  <c r="D133" s="1"/>
  <c r="E133" s="1"/>
  <c r="B134"/>
  <c r="F132"/>
  <c r="G132" s="1"/>
  <c r="F165" i="6" l="1"/>
  <c r="J164"/>
  <c r="I164"/>
  <c r="H164"/>
  <c r="G164"/>
  <c r="E164"/>
  <c r="C134" i="3"/>
  <c r="D134" s="1"/>
  <c r="E134" s="1"/>
  <c r="B135"/>
  <c r="F133"/>
  <c r="G133" s="1"/>
  <c r="E165" i="6" l="1"/>
  <c r="H165"/>
  <c r="G165"/>
  <c r="J165"/>
  <c r="I165"/>
  <c r="F166"/>
  <c r="C135" i="3"/>
  <c r="D135" s="1"/>
  <c r="E135" s="1"/>
  <c r="B136"/>
  <c r="F134"/>
  <c r="G134" s="1"/>
  <c r="H166" i="6" l="1"/>
  <c r="G166"/>
  <c r="E166"/>
  <c r="F167"/>
  <c r="J166"/>
  <c r="I166"/>
  <c r="C136" i="3"/>
  <c r="D136" s="1"/>
  <c r="E136" s="1"/>
  <c r="B137"/>
  <c r="F135"/>
  <c r="G135" s="1"/>
  <c r="E167" i="6" l="1"/>
  <c r="H167"/>
  <c r="G167"/>
  <c r="J167"/>
  <c r="I167"/>
  <c r="F168"/>
  <c r="C137" i="3"/>
  <c r="D137" s="1"/>
  <c r="E137" s="1"/>
  <c r="B138"/>
  <c r="F136"/>
  <c r="G136" s="1"/>
  <c r="F169" i="6" l="1"/>
  <c r="J168"/>
  <c r="I168"/>
  <c r="H168"/>
  <c r="G168"/>
  <c r="E168"/>
  <c r="C138" i="3"/>
  <c r="D138" s="1"/>
  <c r="E138" s="1"/>
  <c r="B139"/>
  <c r="F137"/>
  <c r="G137" s="1"/>
  <c r="E169" i="6" l="1"/>
  <c r="H169"/>
  <c r="G169"/>
  <c r="J169"/>
  <c r="I169"/>
  <c r="F170"/>
  <c r="C139" i="3"/>
  <c r="D139" s="1"/>
  <c r="E139" s="1"/>
  <c r="B140"/>
  <c r="F138"/>
  <c r="G138" s="1"/>
  <c r="F171" i="6" l="1"/>
  <c r="J170"/>
  <c r="I170"/>
  <c r="H170"/>
  <c r="G170"/>
  <c r="E170"/>
  <c r="C140" i="3"/>
  <c r="D140" s="1"/>
  <c r="E140" s="1"/>
  <c r="B141"/>
  <c r="F139"/>
  <c r="G139" s="1"/>
  <c r="E171" i="6" l="1"/>
  <c r="H171"/>
  <c r="G171"/>
  <c r="J171"/>
  <c r="I171"/>
  <c r="F172"/>
  <c r="C141" i="3"/>
  <c r="D141" s="1"/>
  <c r="E141" s="1"/>
  <c r="B142"/>
  <c r="F140"/>
  <c r="G140" s="1"/>
  <c r="F173" i="6" l="1"/>
  <c r="J172"/>
  <c r="I172"/>
  <c r="H172"/>
  <c r="G172"/>
  <c r="E172"/>
  <c r="C142" i="3"/>
  <c r="D142" s="1"/>
  <c r="E142" s="1"/>
  <c r="B143"/>
  <c r="F141"/>
  <c r="G141" s="1"/>
  <c r="E173" i="6" l="1"/>
  <c r="H173"/>
  <c r="G173"/>
  <c r="J173"/>
  <c r="I173"/>
  <c r="F174"/>
  <c r="C143" i="3"/>
  <c r="D143" s="1"/>
  <c r="E143" s="1"/>
  <c r="B144"/>
  <c r="F142"/>
  <c r="G142" s="1"/>
  <c r="F175" i="6" l="1"/>
  <c r="J174"/>
  <c r="I174"/>
  <c r="H174"/>
  <c r="G174"/>
  <c r="E174"/>
  <c r="C144" i="3"/>
  <c r="D144" s="1"/>
  <c r="E144" s="1"/>
  <c r="B145"/>
  <c r="F143"/>
  <c r="G143" s="1"/>
  <c r="E175" i="6" l="1"/>
  <c r="H175"/>
  <c r="G175"/>
  <c r="J175"/>
  <c r="I175"/>
  <c r="F176"/>
  <c r="C145" i="3"/>
  <c r="D145" s="1"/>
  <c r="E145" s="1"/>
  <c r="B146"/>
  <c r="F144"/>
  <c r="G144" s="1"/>
  <c r="F177" i="6" l="1"/>
  <c r="J176"/>
  <c r="I176"/>
  <c r="H176"/>
  <c r="G176"/>
  <c r="E176"/>
  <c r="C146" i="3"/>
  <c r="D146" s="1"/>
  <c r="E146" s="1"/>
  <c r="B147"/>
  <c r="F145"/>
  <c r="G145" s="1"/>
  <c r="E177" i="6" l="1"/>
  <c r="H177"/>
  <c r="G177"/>
  <c r="J177"/>
  <c r="I177"/>
  <c r="F178"/>
  <c r="C147" i="3"/>
  <c r="D147" s="1"/>
  <c r="E147" s="1"/>
  <c r="B148"/>
  <c r="F146"/>
  <c r="G146" s="1"/>
  <c r="F179" i="6" l="1"/>
  <c r="J178"/>
  <c r="I178"/>
  <c r="H178"/>
  <c r="G178"/>
  <c r="E178"/>
  <c r="C148" i="3"/>
  <c r="D148" s="1"/>
  <c r="E148" s="1"/>
  <c r="B149"/>
  <c r="F147"/>
  <c r="G147" s="1"/>
  <c r="E179" i="6" l="1"/>
  <c r="H179"/>
  <c r="G179"/>
  <c r="J179"/>
  <c r="I179"/>
  <c r="F180"/>
  <c r="C149" i="3"/>
  <c r="D149" s="1"/>
  <c r="E149" s="1"/>
  <c r="B150"/>
  <c r="F148"/>
  <c r="G148" s="1"/>
  <c r="F181" i="6" l="1"/>
  <c r="J180"/>
  <c r="I180"/>
  <c r="H180"/>
  <c r="G180"/>
  <c r="E180"/>
  <c r="C150" i="3"/>
  <c r="D150" s="1"/>
  <c r="E150" s="1"/>
  <c r="B151"/>
  <c r="F149"/>
  <c r="G149" s="1"/>
  <c r="E181" i="6" l="1"/>
  <c r="H181"/>
  <c r="G181"/>
  <c r="J181"/>
  <c r="I181"/>
  <c r="F182"/>
  <c r="C151" i="3"/>
  <c r="D151" s="1"/>
  <c r="E151" s="1"/>
  <c r="B152"/>
  <c r="F150"/>
  <c r="G150" s="1"/>
  <c r="F183" i="6" l="1"/>
  <c r="J182"/>
  <c r="I182"/>
  <c r="H182"/>
  <c r="G182"/>
  <c r="E182"/>
  <c r="C152" i="3"/>
  <c r="D152" s="1"/>
  <c r="E152" s="1"/>
  <c r="B153"/>
  <c r="F151"/>
  <c r="G151" s="1"/>
  <c r="E183" i="6" l="1"/>
  <c r="H183"/>
  <c r="G183"/>
  <c r="J183"/>
  <c r="I183"/>
  <c r="F184"/>
  <c r="C153" i="3"/>
  <c r="D153" s="1"/>
  <c r="E153" s="1"/>
  <c r="B154"/>
  <c r="F152"/>
  <c r="G152" s="1"/>
  <c r="F185" i="6" l="1"/>
  <c r="J184"/>
  <c r="I184"/>
  <c r="H184"/>
  <c r="G184"/>
  <c r="E184"/>
  <c r="C154" i="3"/>
  <c r="D154" s="1"/>
  <c r="E154" s="1"/>
  <c r="B155"/>
  <c r="F153"/>
  <c r="G153" s="1"/>
  <c r="E185" i="6" l="1"/>
  <c r="H185"/>
  <c r="G185"/>
  <c r="J185"/>
  <c r="I185"/>
  <c r="F186"/>
  <c r="C155" i="3"/>
  <c r="D155" s="1"/>
  <c r="E155" s="1"/>
  <c r="B156"/>
  <c r="F154"/>
  <c r="G154" s="1"/>
  <c r="F187" i="6" l="1"/>
  <c r="J186"/>
  <c r="I186"/>
  <c r="H186"/>
  <c r="G186"/>
  <c r="E186"/>
  <c r="C156" i="3"/>
  <c r="D156" s="1"/>
  <c r="E156" s="1"/>
  <c r="B157"/>
  <c r="F155"/>
  <c r="G155" s="1"/>
  <c r="E187" i="6" l="1"/>
  <c r="H187"/>
  <c r="G187"/>
  <c r="J187"/>
  <c r="I187"/>
  <c r="F188"/>
  <c r="C157" i="3"/>
  <c r="D157" s="1"/>
  <c r="E157" s="1"/>
  <c r="B158"/>
  <c r="F156"/>
  <c r="G156" s="1"/>
  <c r="F189" i="6" l="1"/>
  <c r="J188"/>
  <c r="I188"/>
  <c r="H188"/>
  <c r="G188"/>
  <c r="E188"/>
  <c r="C158" i="3"/>
  <c r="D158" s="1"/>
  <c r="E158" s="1"/>
  <c r="B159"/>
  <c r="F157"/>
  <c r="G157" s="1"/>
  <c r="E189" i="6" l="1"/>
  <c r="H189"/>
  <c r="G189"/>
  <c r="J189"/>
  <c r="I189"/>
  <c r="F190"/>
  <c r="C159" i="3"/>
  <c r="D159" s="1"/>
  <c r="E159" s="1"/>
  <c r="B160"/>
  <c r="F158"/>
  <c r="G158" s="1"/>
  <c r="F191" i="6" l="1"/>
  <c r="J190"/>
  <c r="I190"/>
  <c r="H190"/>
  <c r="G190"/>
  <c r="E190"/>
  <c r="C160" i="3"/>
  <c r="D160" s="1"/>
  <c r="E160" s="1"/>
  <c r="B161"/>
  <c r="F159"/>
  <c r="G159" s="1"/>
  <c r="E191" i="6" l="1"/>
  <c r="H191"/>
  <c r="G191"/>
  <c r="J191"/>
  <c r="I191"/>
  <c r="F192"/>
  <c r="C161" i="3"/>
  <c r="D161" s="1"/>
  <c r="E161" s="1"/>
  <c r="B162"/>
  <c r="F160"/>
  <c r="G160" s="1"/>
  <c r="F193" i="6" l="1"/>
  <c r="J192"/>
  <c r="I192"/>
  <c r="H192"/>
  <c r="G192"/>
  <c r="E192"/>
  <c r="C162" i="3"/>
  <c r="D162" s="1"/>
  <c r="E162" s="1"/>
  <c r="B163"/>
  <c r="F161"/>
  <c r="G161" s="1"/>
  <c r="E193" i="6" l="1"/>
  <c r="H193"/>
  <c r="G193"/>
  <c r="F194"/>
  <c r="J193"/>
  <c r="I193"/>
  <c r="C163" i="3"/>
  <c r="D163" s="1"/>
  <c r="E163" s="1"/>
  <c r="B164"/>
  <c r="F162"/>
  <c r="G162" s="1"/>
  <c r="F195" i="6" l="1"/>
  <c r="J194"/>
  <c r="I194"/>
  <c r="H194"/>
  <c r="G194"/>
  <c r="E194"/>
  <c r="C164" i="3"/>
  <c r="D164" s="1"/>
  <c r="E164" s="1"/>
  <c r="B165"/>
  <c r="F163"/>
  <c r="G163" s="1"/>
  <c r="E195" i="6" l="1"/>
  <c r="H195"/>
  <c r="G195"/>
  <c r="J195"/>
  <c r="I195"/>
  <c r="F196"/>
  <c r="C165" i="3"/>
  <c r="D165" s="1"/>
  <c r="E165" s="1"/>
  <c r="B166"/>
  <c r="F164"/>
  <c r="G164" s="1"/>
  <c r="F197" i="6" l="1"/>
  <c r="J196"/>
  <c r="I196"/>
  <c r="E196"/>
  <c r="H196"/>
  <c r="G196"/>
  <c r="C166" i="3"/>
  <c r="D166" s="1"/>
  <c r="E166" s="1"/>
  <c r="B167"/>
  <c r="F165"/>
  <c r="G165" s="1"/>
  <c r="E197" i="6" l="1"/>
  <c r="H197"/>
  <c r="G197"/>
  <c r="I197"/>
  <c r="J197"/>
  <c r="F198"/>
  <c r="C167" i="3"/>
  <c r="D167" s="1"/>
  <c r="E167" s="1"/>
  <c r="B168"/>
  <c r="F166"/>
  <c r="G166" s="1"/>
  <c r="F199" i="6" l="1"/>
  <c r="J198"/>
  <c r="I198"/>
  <c r="H198"/>
  <c r="G198"/>
  <c r="E198"/>
  <c r="C168" i="3"/>
  <c r="D168" s="1"/>
  <c r="E168" s="1"/>
  <c r="B169"/>
  <c r="F167"/>
  <c r="G167" s="1"/>
  <c r="E199" i="6" l="1"/>
  <c r="H199"/>
  <c r="G199"/>
  <c r="F200"/>
  <c r="J199"/>
  <c r="I199"/>
  <c r="C169" i="3"/>
  <c r="D169" s="1"/>
  <c r="E169" s="1"/>
  <c r="B170"/>
  <c r="F168"/>
  <c r="G168" s="1"/>
  <c r="F201" i="6" l="1"/>
  <c r="J200"/>
  <c r="I200"/>
  <c r="E200"/>
  <c r="H200"/>
  <c r="G200"/>
  <c r="C170" i="3"/>
  <c r="D170" s="1"/>
  <c r="E170" s="1"/>
  <c r="B171"/>
  <c r="F169"/>
  <c r="G169" s="1"/>
  <c r="E201" i="6" l="1"/>
  <c r="H201"/>
  <c r="G201"/>
  <c r="F202"/>
  <c r="J201"/>
  <c r="I201"/>
  <c r="C171" i="3"/>
  <c r="D171" s="1"/>
  <c r="E171" s="1"/>
  <c r="B172"/>
  <c r="F170"/>
  <c r="G170" s="1"/>
  <c r="F203" i="6" l="1"/>
  <c r="J202"/>
  <c r="I202"/>
  <c r="G202"/>
  <c r="H202"/>
  <c r="E202"/>
  <c r="C172" i="3"/>
  <c r="D172" s="1"/>
  <c r="E172" s="1"/>
  <c r="B173"/>
  <c r="F171"/>
  <c r="G171" s="1"/>
  <c r="E203" i="6" l="1"/>
  <c r="H203"/>
  <c r="G203"/>
  <c r="J203"/>
  <c r="I203"/>
  <c r="F204"/>
  <c r="C173" i="3"/>
  <c r="D173" s="1"/>
  <c r="E173" s="1"/>
  <c r="B174"/>
  <c r="F172"/>
  <c r="G172" s="1"/>
  <c r="F205" i="6" l="1"/>
  <c r="J204"/>
  <c r="I204"/>
  <c r="H204"/>
  <c r="G204"/>
  <c r="E204"/>
  <c r="C174" i="3"/>
  <c r="D174" s="1"/>
  <c r="E174" s="1"/>
  <c r="B175"/>
  <c r="F173"/>
  <c r="G173" s="1"/>
  <c r="E205" i="6" l="1"/>
  <c r="H205"/>
  <c r="G205"/>
  <c r="J205"/>
  <c r="I205"/>
  <c r="F206"/>
  <c r="C175" i="3"/>
  <c r="D175" s="1"/>
  <c r="E175" s="1"/>
  <c r="B176"/>
  <c r="F174"/>
  <c r="G174" s="1"/>
  <c r="F207" i="6" l="1"/>
  <c r="J206"/>
  <c r="I206"/>
  <c r="H206"/>
  <c r="G206"/>
  <c r="E206"/>
  <c r="C176" i="3"/>
  <c r="D176" s="1"/>
  <c r="E176" s="1"/>
  <c r="B177"/>
  <c r="F175"/>
  <c r="G175" s="1"/>
  <c r="E207" i="6" l="1"/>
  <c r="H207"/>
  <c r="G207"/>
  <c r="J207"/>
  <c r="I207"/>
  <c r="F208"/>
  <c r="C177" i="3"/>
  <c r="D177" s="1"/>
  <c r="E177" s="1"/>
  <c r="B178"/>
  <c r="F176"/>
  <c r="G176" s="1"/>
  <c r="F209" i="6" l="1"/>
  <c r="J208"/>
  <c r="I208"/>
  <c r="H208"/>
  <c r="G208"/>
  <c r="E208"/>
  <c r="C178" i="3"/>
  <c r="D178" s="1"/>
  <c r="E178" s="1"/>
  <c r="B179"/>
  <c r="F177"/>
  <c r="G177" s="1"/>
  <c r="E209" i="6" l="1"/>
  <c r="H209"/>
  <c r="G209"/>
  <c r="J209"/>
  <c r="I209"/>
  <c r="F210"/>
  <c r="C179" i="3"/>
  <c r="D179" s="1"/>
  <c r="E179" s="1"/>
  <c r="B180"/>
  <c r="F178"/>
  <c r="G178" s="1"/>
  <c r="F211" i="6" l="1"/>
  <c r="J210"/>
  <c r="I210"/>
  <c r="H210"/>
  <c r="G210"/>
  <c r="E210"/>
  <c r="C180" i="3"/>
  <c r="D180" s="1"/>
  <c r="E180" s="1"/>
  <c r="B181"/>
  <c r="F179"/>
  <c r="G179" s="1"/>
  <c r="E211" i="6" l="1"/>
  <c r="H211"/>
  <c r="G211"/>
  <c r="J211"/>
  <c r="I211"/>
  <c r="F212"/>
  <c r="C181" i="3"/>
  <c r="D181" s="1"/>
  <c r="E181" s="1"/>
  <c r="B182"/>
  <c r="F180"/>
  <c r="G180" s="1"/>
  <c r="F213" i="6" l="1"/>
  <c r="J212"/>
  <c r="I212"/>
  <c r="H212"/>
  <c r="G212"/>
  <c r="E212"/>
  <c r="C182" i="3"/>
  <c r="D182" s="1"/>
  <c r="E182" s="1"/>
  <c r="B183"/>
  <c r="F181"/>
  <c r="G181" s="1"/>
  <c r="E213" i="6" l="1"/>
  <c r="H213"/>
  <c r="G213"/>
  <c r="J213"/>
  <c r="I213"/>
  <c r="F214"/>
  <c r="C183" i="3"/>
  <c r="D183" s="1"/>
  <c r="E183" s="1"/>
  <c r="B184"/>
  <c r="F182"/>
  <c r="G182" s="1"/>
  <c r="F215" i="6" l="1"/>
  <c r="J214"/>
  <c r="I214"/>
  <c r="H214"/>
  <c r="G214"/>
  <c r="E214"/>
  <c r="C184" i="3"/>
  <c r="D184" s="1"/>
  <c r="E184" s="1"/>
  <c r="B185"/>
  <c r="F183"/>
  <c r="G183" s="1"/>
  <c r="E215" i="6" l="1"/>
  <c r="H215"/>
  <c r="G215"/>
  <c r="J215"/>
  <c r="I215"/>
  <c r="F216"/>
  <c r="C185" i="3"/>
  <c r="D185" s="1"/>
  <c r="E185" s="1"/>
  <c r="B186"/>
  <c r="F184"/>
  <c r="G184" s="1"/>
  <c r="F217" i="6" l="1"/>
  <c r="J216"/>
  <c r="I216"/>
  <c r="H216"/>
  <c r="G216"/>
  <c r="E216"/>
  <c r="C186" i="3"/>
  <c r="D186" s="1"/>
  <c r="E186" s="1"/>
  <c r="B187"/>
  <c r="F185"/>
  <c r="G185" s="1"/>
  <c r="E217" i="6" l="1"/>
  <c r="H217"/>
  <c r="G217"/>
  <c r="J217"/>
  <c r="I217"/>
  <c r="F218"/>
  <c r="C187" i="3"/>
  <c r="D187" s="1"/>
  <c r="E187" s="1"/>
  <c r="B188"/>
  <c r="F186"/>
  <c r="G186" s="1"/>
  <c r="F219" i="6" l="1"/>
  <c r="J218"/>
  <c r="H218"/>
  <c r="G218"/>
  <c r="E218"/>
  <c r="I218"/>
  <c r="C188" i="3"/>
  <c r="D188" s="1"/>
  <c r="E188" s="1"/>
  <c r="B189"/>
  <c r="F187"/>
  <c r="G187" s="1"/>
  <c r="E219" i="6" l="1"/>
  <c r="H219"/>
  <c r="G219"/>
  <c r="J219"/>
  <c r="I219"/>
  <c r="F220"/>
  <c r="C189" i="3"/>
  <c r="D189" s="1"/>
  <c r="E189" s="1"/>
  <c r="B190"/>
  <c r="F188"/>
  <c r="G188" s="1"/>
  <c r="F221" i="6" l="1"/>
  <c r="J220"/>
  <c r="I220"/>
  <c r="H220"/>
  <c r="G220"/>
  <c r="E220"/>
  <c r="C190" i="3"/>
  <c r="D190" s="1"/>
  <c r="E190" s="1"/>
  <c r="B191"/>
  <c r="F189"/>
  <c r="G189" s="1"/>
  <c r="F222" i="6" l="1"/>
  <c r="I221"/>
  <c r="G221"/>
  <c r="J221"/>
  <c r="E221"/>
  <c r="H221"/>
  <c r="C191" i="3"/>
  <c r="D191" s="1"/>
  <c r="E191" s="1"/>
  <c r="B192"/>
  <c r="F190"/>
  <c r="G190" s="1"/>
  <c r="F223" i="6" l="1"/>
  <c r="J222"/>
  <c r="I222"/>
  <c r="H222"/>
  <c r="G222"/>
  <c r="E222"/>
  <c r="C192" i="3"/>
  <c r="D192" s="1"/>
  <c r="E192" s="1"/>
  <c r="B193"/>
  <c r="F191"/>
  <c r="G191" s="1"/>
  <c r="E223" i="6" l="1"/>
  <c r="H223"/>
  <c r="G223"/>
  <c r="J223"/>
  <c r="I223"/>
  <c r="F224"/>
  <c r="C193" i="3"/>
  <c r="D193" s="1"/>
  <c r="E193" s="1"/>
  <c r="B194"/>
  <c r="F192"/>
  <c r="G192" s="1"/>
  <c r="F225" i="6" l="1"/>
  <c r="G224"/>
  <c r="I224"/>
  <c r="H224"/>
  <c r="J224"/>
  <c r="E224"/>
  <c r="C194" i="3"/>
  <c r="D194" s="1"/>
  <c r="E194" s="1"/>
  <c r="B195"/>
  <c r="F193"/>
  <c r="G193" s="1"/>
  <c r="F226" i="6" l="1"/>
  <c r="I225"/>
  <c r="G225"/>
  <c r="E225"/>
  <c r="H225"/>
  <c r="J225"/>
  <c r="C195" i="3"/>
  <c r="D195" s="1"/>
  <c r="E195" s="1"/>
  <c r="B196"/>
  <c r="F194"/>
  <c r="G194" s="1"/>
  <c r="F227" i="6" l="1"/>
  <c r="J226"/>
  <c r="I226"/>
  <c r="H226"/>
  <c r="G226"/>
  <c r="E226"/>
  <c r="C196" i="3"/>
  <c r="D196" s="1"/>
  <c r="E196" s="1"/>
  <c r="B197"/>
  <c r="F195"/>
  <c r="G195" s="1"/>
  <c r="F228" i="6" l="1"/>
  <c r="I227"/>
  <c r="G227"/>
  <c r="J227"/>
  <c r="E227"/>
  <c r="H227"/>
  <c r="C197" i="3"/>
  <c r="D197" s="1"/>
  <c r="E197" s="1"/>
  <c r="B198"/>
  <c r="F196"/>
  <c r="G196" s="1"/>
  <c r="F229" i="6" l="1"/>
  <c r="G228"/>
  <c r="I228"/>
  <c r="H228"/>
  <c r="J228"/>
  <c r="E228"/>
  <c r="C198" i="3"/>
  <c r="D198" s="1"/>
  <c r="E198" s="1"/>
  <c r="B199"/>
  <c r="F197"/>
  <c r="G197" s="1"/>
  <c r="E229" i="6" l="1"/>
  <c r="H229"/>
  <c r="G229"/>
  <c r="J229"/>
  <c r="I229"/>
  <c r="F230"/>
  <c r="C199" i="3"/>
  <c r="D199" s="1"/>
  <c r="E199" s="1"/>
  <c r="B200"/>
  <c r="F198"/>
  <c r="G198" s="1"/>
  <c r="F231" i="6" l="1"/>
  <c r="G230"/>
  <c r="I230"/>
  <c r="H230"/>
  <c r="J230"/>
  <c r="E230"/>
  <c r="C200" i="3"/>
  <c r="D200" s="1"/>
  <c r="E200" s="1"/>
  <c r="B201"/>
  <c r="F199"/>
  <c r="G199" s="1"/>
  <c r="F232" i="6" l="1"/>
  <c r="I231"/>
  <c r="J231"/>
  <c r="E231"/>
  <c r="H231"/>
  <c r="G231"/>
  <c r="C201" i="3"/>
  <c r="D201" s="1"/>
  <c r="E201" s="1"/>
  <c r="B202"/>
  <c r="F200"/>
  <c r="G200" s="1"/>
  <c r="F233" i="6" l="1"/>
  <c r="J232"/>
  <c r="I232"/>
  <c r="H232"/>
  <c r="G232"/>
  <c r="E232"/>
  <c r="C202" i="3"/>
  <c r="D202" s="1"/>
  <c r="E202" s="1"/>
  <c r="B203"/>
  <c r="F201"/>
  <c r="G201" s="1"/>
  <c r="F234" i="6" l="1"/>
  <c r="I233"/>
  <c r="G233"/>
  <c r="J233"/>
  <c r="E233"/>
  <c r="H233"/>
  <c r="C203" i="3"/>
  <c r="D203" s="1"/>
  <c r="E203" s="1"/>
  <c r="B204"/>
  <c r="F202"/>
  <c r="G202" s="1"/>
  <c r="F235" i="6" l="1"/>
  <c r="J234"/>
  <c r="I234"/>
  <c r="H234"/>
  <c r="G234"/>
  <c r="E234"/>
  <c r="C204" i="3"/>
  <c r="D204" s="1"/>
  <c r="E204" s="1"/>
  <c r="B205"/>
  <c r="F203"/>
  <c r="G203" s="1"/>
  <c r="H235" i="6" l="1"/>
  <c r="I235"/>
  <c r="G235"/>
  <c r="J235"/>
  <c r="E235"/>
  <c r="F236"/>
  <c r="C205" i="3"/>
  <c r="D205" s="1"/>
  <c r="E205" s="1"/>
  <c r="B206"/>
  <c r="F204"/>
  <c r="G204" s="1"/>
  <c r="F237" i="6" l="1"/>
  <c r="J236"/>
  <c r="I236"/>
  <c r="H236"/>
  <c r="G236"/>
  <c r="E236"/>
  <c r="C206" i="3"/>
  <c r="D206" s="1"/>
  <c r="E206" s="1"/>
  <c r="B207"/>
  <c r="F205"/>
  <c r="G205" s="1"/>
  <c r="H237" i="6" l="1"/>
  <c r="I237"/>
  <c r="G237"/>
  <c r="J237"/>
  <c r="E237"/>
  <c r="F238"/>
  <c r="C207" i="3"/>
  <c r="D207" s="1"/>
  <c r="E207" s="1"/>
  <c r="B208"/>
  <c r="F206"/>
  <c r="G206" s="1"/>
  <c r="F239" i="6" l="1"/>
  <c r="G238"/>
  <c r="I238"/>
  <c r="H238"/>
  <c r="J238"/>
  <c r="E238"/>
  <c r="C208" i="3"/>
  <c r="D208" s="1"/>
  <c r="E208" s="1"/>
  <c r="B209"/>
  <c r="F207"/>
  <c r="G207" s="1"/>
  <c r="E239" i="6" l="1"/>
  <c r="F240"/>
  <c r="G239"/>
  <c r="J239"/>
  <c r="I239"/>
  <c r="H239"/>
  <c r="C209" i="3"/>
  <c r="D209" s="1"/>
  <c r="E209" s="1"/>
  <c r="B210"/>
  <c r="F208"/>
  <c r="G208" s="1"/>
  <c r="F241" i="6" l="1"/>
  <c r="G240"/>
  <c r="I240"/>
  <c r="H240"/>
  <c r="J240"/>
  <c r="E240"/>
  <c r="C210" i="3"/>
  <c r="D210" s="1"/>
  <c r="E210" s="1"/>
  <c r="B211"/>
  <c r="F209"/>
  <c r="G209" s="1"/>
  <c r="F242" i="6" l="1"/>
  <c r="I241"/>
  <c r="G241"/>
  <c r="J241"/>
  <c r="E241"/>
  <c r="H241"/>
  <c r="C211" i="3"/>
  <c r="D211" s="1"/>
  <c r="E211" s="1"/>
  <c r="B212"/>
  <c r="F210"/>
  <c r="G210" s="1"/>
  <c r="F243" i="6" l="1"/>
  <c r="J242"/>
  <c r="I242"/>
  <c r="H242"/>
  <c r="G242"/>
  <c r="E242"/>
  <c r="C212" i="3"/>
  <c r="D212" s="1"/>
  <c r="E212" s="1"/>
  <c r="B213"/>
  <c r="F211"/>
  <c r="G211" s="1"/>
  <c r="F244" i="6" l="1"/>
  <c r="I243"/>
  <c r="G243"/>
  <c r="J243"/>
  <c r="E243"/>
  <c r="H243"/>
  <c r="C213" i="3"/>
  <c r="D213" s="1"/>
  <c r="E213" s="1"/>
  <c r="B214"/>
  <c r="F212"/>
  <c r="G212" s="1"/>
  <c r="F245" i="6" l="1"/>
  <c r="J244"/>
  <c r="H244"/>
  <c r="G244"/>
  <c r="E244"/>
  <c r="I244"/>
  <c r="C214" i="3"/>
  <c r="D214" s="1"/>
  <c r="E214" s="1"/>
  <c r="B215"/>
  <c r="F213"/>
  <c r="G213" s="1"/>
  <c r="H245" i="6" l="1"/>
  <c r="I245"/>
  <c r="J245"/>
  <c r="E245"/>
  <c r="F246"/>
  <c r="G245"/>
  <c r="C215" i="3"/>
  <c r="D215" s="1"/>
  <c r="E215" s="1"/>
  <c r="B216"/>
  <c r="F214"/>
  <c r="G214" s="1"/>
  <c r="F247" i="6" l="1"/>
  <c r="J246"/>
  <c r="I246"/>
  <c r="H246"/>
  <c r="G246"/>
  <c r="E246"/>
  <c r="C216" i="3"/>
  <c r="D216" s="1"/>
  <c r="E216" s="1"/>
  <c r="B217"/>
  <c r="F215"/>
  <c r="G215" s="1"/>
  <c r="H247" i="6" l="1"/>
  <c r="I247"/>
  <c r="G247"/>
  <c r="J247"/>
  <c r="E247"/>
  <c r="F248"/>
  <c r="C217" i="3"/>
  <c r="D217" s="1"/>
  <c r="E217" s="1"/>
  <c r="B218"/>
  <c r="F216"/>
  <c r="G216" s="1"/>
  <c r="F249" i="6" l="1"/>
  <c r="G248"/>
  <c r="I248"/>
  <c r="H248"/>
  <c r="J248"/>
  <c r="E248"/>
  <c r="C218" i="3"/>
  <c r="D218" s="1"/>
  <c r="E218" s="1"/>
  <c r="B219"/>
  <c r="F217"/>
  <c r="G217" s="1"/>
  <c r="E249" i="6" l="1"/>
  <c r="H249"/>
  <c r="G249"/>
  <c r="J249"/>
  <c r="I249"/>
  <c r="F250"/>
  <c r="C219" i="3"/>
  <c r="D219" s="1"/>
  <c r="E219" s="1"/>
  <c r="B220"/>
  <c r="F218"/>
  <c r="G218" s="1"/>
  <c r="F251" i="6" l="1"/>
  <c r="G250"/>
  <c r="H250"/>
  <c r="J250"/>
  <c r="E250"/>
  <c r="I250"/>
  <c r="C220" i="3"/>
  <c r="D220" s="1"/>
  <c r="E220" s="1"/>
  <c r="B221"/>
  <c r="F219"/>
  <c r="G219" s="1"/>
  <c r="F252" i="6" l="1"/>
  <c r="I251"/>
  <c r="G251"/>
  <c r="J251"/>
  <c r="E251"/>
  <c r="H251"/>
  <c r="B222" i="3"/>
  <c r="C221"/>
  <c r="D221" s="1"/>
  <c r="E221" s="1"/>
  <c r="F220"/>
  <c r="G220" s="1"/>
  <c r="F253" i="6" l="1"/>
  <c r="J252"/>
  <c r="I252"/>
  <c r="G252"/>
  <c r="E252"/>
  <c r="H252"/>
  <c r="C222" i="3"/>
  <c r="D222" s="1"/>
  <c r="E222" s="1"/>
  <c r="B223"/>
  <c r="F221"/>
  <c r="G221" s="1"/>
  <c r="F254" i="6" l="1"/>
  <c r="I253"/>
  <c r="G253"/>
  <c r="J253"/>
  <c r="E253"/>
  <c r="H253"/>
  <c r="C223" i="3"/>
  <c r="D223" s="1"/>
  <c r="E223" s="1"/>
  <c r="B224"/>
  <c r="F222"/>
  <c r="G222" s="1"/>
  <c r="F255" i="6" l="1"/>
  <c r="J254"/>
  <c r="I254"/>
  <c r="H254"/>
  <c r="G254"/>
  <c r="E254"/>
  <c r="C224" i="3"/>
  <c r="D224" s="1"/>
  <c r="E224" s="1"/>
  <c r="B225"/>
  <c r="F223"/>
  <c r="G223" s="1"/>
  <c r="H255" i="6" l="1"/>
  <c r="I255"/>
  <c r="G255"/>
  <c r="J255"/>
  <c r="E255"/>
  <c r="F256"/>
  <c r="B226" i="3"/>
  <c r="C225"/>
  <c r="D225" s="1"/>
  <c r="E225" s="1"/>
  <c r="F224"/>
  <c r="G224" s="1"/>
  <c r="F257" i="6" l="1"/>
  <c r="J256"/>
  <c r="I256"/>
  <c r="H256"/>
  <c r="G256"/>
  <c r="E256"/>
  <c r="C226" i="3"/>
  <c r="D226" s="1"/>
  <c r="E226" s="1"/>
  <c r="B227"/>
  <c r="F225"/>
  <c r="G225" s="1"/>
  <c r="H257" i="6" l="1"/>
  <c r="I257"/>
  <c r="G257"/>
  <c r="J257"/>
  <c r="E257"/>
  <c r="F258"/>
  <c r="C227" i="3"/>
  <c r="D227" s="1"/>
  <c r="E227" s="1"/>
  <c r="B228"/>
  <c r="F226"/>
  <c r="G226" s="1"/>
  <c r="F259" i="6" l="1"/>
  <c r="J258"/>
  <c r="I258"/>
  <c r="H258"/>
  <c r="G258"/>
  <c r="E258"/>
  <c r="C228" i="3"/>
  <c r="D228" s="1"/>
  <c r="E228" s="1"/>
  <c r="B229"/>
  <c r="F227"/>
  <c r="G227" s="1"/>
  <c r="H259" i="6" l="1"/>
  <c r="I259"/>
  <c r="G259"/>
  <c r="J259"/>
  <c r="E259"/>
  <c r="F260"/>
  <c r="B230" i="3"/>
  <c r="C229"/>
  <c r="D229" s="1"/>
  <c r="E229" s="1"/>
  <c r="F228"/>
  <c r="G228" s="1"/>
  <c r="F261" i="6" l="1"/>
  <c r="G260"/>
  <c r="I260"/>
  <c r="H260"/>
  <c r="J260"/>
  <c r="E260"/>
  <c r="C230" i="3"/>
  <c r="D230" s="1"/>
  <c r="E230" s="1"/>
  <c r="B231"/>
  <c r="F229"/>
  <c r="G229" s="1"/>
  <c r="E261" i="6" l="1"/>
  <c r="H261"/>
  <c r="G261"/>
  <c r="J261"/>
  <c r="I261"/>
  <c r="F262"/>
  <c r="C231" i="3"/>
  <c r="D231" s="1"/>
  <c r="E231" s="1"/>
  <c r="B232"/>
  <c r="F230"/>
  <c r="G230" s="1"/>
  <c r="F263" i="6" l="1"/>
  <c r="G262"/>
  <c r="I262"/>
  <c r="H262"/>
  <c r="J262"/>
  <c r="E262"/>
  <c r="C232" i="3"/>
  <c r="D232" s="1"/>
  <c r="E232" s="1"/>
  <c r="B233"/>
  <c r="F231"/>
  <c r="G231" s="1"/>
  <c r="F264" i="6" l="1"/>
  <c r="I263"/>
  <c r="G263"/>
  <c r="J263"/>
  <c r="E263"/>
  <c r="H263"/>
  <c r="C233" i="3"/>
  <c r="D233" s="1"/>
  <c r="E233" s="1"/>
  <c r="B234"/>
  <c r="F232"/>
  <c r="G232" s="1"/>
  <c r="F265" i="6" l="1"/>
  <c r="J264"/>
  <c r="I264"/>
  <c r="H264"/>
  <c r="G264"/>
  <c r="E264"/>
  <c r="C234" i="3"/>
  <c r="D234" s="1"/>
  <c r="E234" s="1"/>
  <c r="B235"/>
  <c r="F233"/>
  <c r="G233" s="1"/>
  <c r="F266" i="6" l="1"/>
  <c r="I265"/>
  <c r="G265"/>
  <c r="J265"/>
  <c r="E265"/>
  <c r="H265"/>
  <c r="C235" i="3"/>
  <c r="D235" s="1"/>
  <c r="E235" s="1"/>
  <c r="B236"/>
  <c r="F234"/>
  <c r="G234" s="1"/>
  <c r="F267" i="6" l="1"/>
  <c r="J266"/>
  <c r="I266"/>
  <c r="H266"/>
  <c r="G266"/>
  <c r="E266"/>
  <c r="C236" i="3"/>
  <c r="D236" s="1"/>
  <c r="E236" s="1"/>
  <c r="B237"/>
  <c r="F235"/>
  <c r="G235" s="1"/>
  <c r="H267" i="6" l="1"/>
  <c r="I267"/>
  <c r="G267"/>
  <c r="J267"/>
  <c r="E267"/>
  <c r="F268"/>
  <c r="C237" i="3"/>
  <c r="D237" s="1"/>
  <c r="E237" s="1"/>
  <c r="B238"/>
  <c r="F236"/>
  <c r="G236" s="1"/>
  <c r="F269" i="6" l="1"/>
  <c r="J268"/>
  <c r="I268"/>
  <c r="H268"/>
  <c r="G268"/>
  <c r="E268"/>
  <c r="C238" i="3"/>
  <c r="D238" s="1"/>
  <c r="E238" s="1"/>
  <c r="B239"/>
  <c r="F237"/>
  <c r="G237" s="1"/>
  <c r="H269" i="6" l="1"/>
  <c r="I269"/>
  <c r="G269"/>
  <c r="J269"/>
  <c r="E269"/>
  <c r="F270"/>
  <c r="C239" i="3"/>
  <c r="D239" s="1"/>
  <c r="E239" s="1"/>
  <c r="B240"/>
  <c r="F238"/>
  <c r="G238" s="1"/>
  <c r="F271" i="6" l="1"/>
  <c r="J270"/>
  <c r="I270"/>
  <c r="H270"/>
  <c r="G270"/>
  <c r="E270"/>
  <c r="C240" i="3"/>
  <c r="D240" s="1"/>
  <c r="E240" s="1"/>
  <c r="B241"/>
  <c r="F239"/>
  <c r="G239" s="1"/>
  <c r="F272" i="6" l="1"/>
  <c r="H271"/>
  <c r="I271"/>
  <c r="J271"/>
  <c r="E271"/>
  <c r="G271"/>
  <c r="C241" i="3"/>
  <c r="D241" s="1"/>
  <c r="E241" s="1"/>
  <c r="B242"/>
  <c r="F240"/>
  <c r="G240" s="1"/>
  <c r="H272" i="6" l="1"/>
  <c r="I272"/>
  <c r="J272"/>
  <c r="E272"/>
  <c r="F273"/>
  <c r="G272"/>
  <c r="C242" i="3"/>
  <c r="D242" s="1"/>
  <c r="E242" s="1"/>
  <c r="B243"/>
  <c r="F241"/>
  <c r="G241" s="1"/>
  <c r="E273" i="6" l="1"/>
  <c r="H273"/>
  <c r="G273"/>
  <c r="J273"/>
  <c r="I273"/>
  <c r="F274"/>
  <c r="C243" i="3"/>
  <c r="D243" s="1"/>
  <c r="E243" s="1"/>
  <c r="B244"/>
  <c r="F242"/>
  <c r="G242" s="1"/>
  <c r="H274" i="6" l="1"/>
  <c r="G274"/>
  <c r="E274"/>
  <c r="F275"/>
  <c r="J274"/>
  <c r="I274"/>
  <c r="C244" i="3"/>
  <c r="D244" s="1"/>
  <c r="E244" s="1"/>
  <c r="B245"/>
  <c r="F243"/>
  <c r="G243" s="1"/>
  <c r="E275" i="6" l="1"/>
  <c r="H275"/>
  <c r="G275"/>
  <c r="J275"/>
  <c r="I275"/>
  <c r="F276"/>
  <c r="C245" i="3"/>
  <c r="D245" s="1"/>
  <c r="E245" s="1"/>
  <c r="B246"/>
  <c r="F244"/>
  <c r="G244" s="1"/>
  <c r="H276" i="6" l="1"/>
  <c r="G276"/>
  <c r="E276"/>
  <c r="F277"/>
  <c r="J276"/>
  <c r="I276"/>
  <c r="C246" i="3"/>
  <c r="D246" s="1"/>
  <c r="E246" s="1"/>
  <c r="B247"/>
  <c r="F245"/>
  <c r="G245" s="1"/>
  <c r="E277" i="6" l="1"/>
  <c r="H277"/>
  <c r="G277"/>
  <c r="J277"/>
  <c r="I277"/>
  <c r="F278"/>
  <c r="C247" i="3"/>
  <c r="D247" s="1"/>
  <c r="E247" s="1"/>
  <c r="B248"/>
  <c r="F246"/>
  <c r="G246" s="1"/>
  <c r="F279" i="6" l="1"/>
  <c r="J278"/>
  <c r="I278"/>
  <c r="H278"/>
  <c r="G278"/>
  <c r="E278"/>
  <c r="C248" i="3"/>
  <c r="D248" s="1"/>
  <c r="E248" s="1"/>
  <c r="B249"/>
  <c r="F247"/>
  <c r="G247" s="1"/>
  <c r="E279" i="6" l="1"/>
  <c r="H279"/>
  <c r="G279"/>
  <c r="J279"/>
  <c r="I279"/>
  <c r="F280"/>
  <c r="C249" i="3"/>
  <c r="D249" s="1"/>
  <c r="E249" s="1"/>
  <c r="B250"/>
  <c r="F248"/>
  <c r="G248" s="1"/>
  <c r="F281" i="6" l="1"/>
  <c r="J280"/>
  <c r="I280"/>
  <c r="H280"/>
  <c r="G280"/>
  <c r="E280"/>
  <c r="C250" i="3"/>
  <c r="D250" s="1"/>
  <c r="E250" s="1"/>
  <c r="B251"/>
  <c r="F249"/>
  <c r="G249" s="1"/>
  <c r="E281" i="6" l="1"/>
  <c r="H281"/>
  <c r="G281"/>
  <c r="J281"/>
  <c r="I281"/>
  <c r="F282"/>
  <c r="C251" i="3"/>
  <c r="D251" s="1"/>
  <c r="E251" s="1"/>
  <c r="B252"/>
  <c r="F250"/>
  <c r="G250" s="1"/>
  <c r="F283" i="6" l="1"/>
  <c r="J282"/>
  <c r="I282"/>
  <c r="H282"/>
  <c r="G282"/>
  <c r="E282"/>
  <c r="C252" i="3"/>
  <c r="D252" s="1"/>
  <c r="E252" s="1"/>
  <c r="B253"/>
  <c r="F251"/>
  <c r="G251" s="1"/>
  <c r="E283" i="6" l="1"/>
  <c r="H283"/>
  <c r="G283"/>
  <c r="J283"/>
  <c r="I283"/>
  <c r="F284"/>
  <c r="C253" i="3"/>
  <c r="D253" s="1"/>
  <c r="E253" s="1"/>
  <c r="B254"/>
  <c r="F252"/>
  <c r="G252" s="1"/>
  <c r="G284" i="6" l="1"/>
  <c r="E284"/>
  <c r="H284"/>
  <c r="J284"/>
  <c r="I284"/>
  <c r="C254" i="3"/>
  <c r="D254" s="1"/>
  <c r="E254" s="1"/>
  <c r="B255"/>
  <c r="F253"/>
  <c r="G253" s="1"/>
  <c r="C255" l="1"/>
  <c r="D255" s="1"/>
  <c r="E255" s="1"/>
  <c r="B256"/>
  <c r="F254"/>
  <c r="G254" s="1"/>
  <c r="C256" l="1"/>
  <c r="D256" s="1"/>
  <c r="E256" s="1"/>
  <c r="B257"/>
  <c r="F255"/>
  <c r="G255" s="1"/>
  <c r="C257" l="1"/>
  <c r="D257" s="1"/>
  <c r="E257" s="1"/>
  <c r="B258"/>
  <c r="F256"/>
  <c r="G256" s="1"/>
  <c r="C258" l="1"/>
  <c r="D258" s="1"/>
  <c r="E258" s="1"/>
  <c r="B259"/>
  <c r="F257"/>
  <c r="G257" s="1"/>
  <c r="C259" l="1"/>
  <c r="D259" s="1"/>
  <c r="E259" s="1"/>
  <c r="B260"/>
  <c r="F258"/>
  <c r="G258" s="1"/>
  <c r="C260" l="1"/>
  <c r="D260" s="1"/>
  <c r="E260" s="1"/>
  <c r="B261"/>
  <c r="F259"/>
  <c r="G259" s="1"/>
  <c r="C261" l="1"/>
  <c r="D261" s="1"/>
  <c r="E261" s="1"/>
  <c r="B262"/>
  <c r="F260"/>
  <c r="G260" s="1"/>
  <c r="C262" l="1"/>
  <c r="D262" s="1"/>
  <c r="E262" s="1"/>
  <c r="B263"/>
  <c r="F261"/>
  <c r="G261" s="1"/>
  <c r="C263" l="1"/>
  <c r="D263" s="1"/>
  <c r="E263" s="1"/>
  <c r="B264"/>
  <c r="F262"/>
  <c r="G262" s="1"/>
  <c r="C264" l="1"/>
  <c r="D264" s="1"/>
  <c r="E264" s="1"/>
  <c r="B265"/>
  <c r="F263"/>
  <c r="G263" s="1"/>
  <c r="C265" l="1"/>
  <c r="D265" s="1"/>
  <c r="E265" s="1"/>
  <c r="B266"/>
  <c r="F264"/>
  <c r="G264" s="1"/>
  <c r="C266" l="1"/>
  <c r="D266" s="1"/>
  <c r="E266" s="1"/>
  <c r="B267"/>
  <c r="F265"/>
  <c r="G265" s="1"/>
  <c r="C267" l="1"/>
  <c r="D267" s="1"/>
  <c r="E267" s="1"/>
  <c r="B268"/>
  <c r="F266"/>
  <c r="G266" s="1"/>
  <c r="C268" l="1"/>
  <c r="D268" s="1"/>
  <c r="E268" s="1"/>
  <c r="B269"/>
  <c r="F267"/>
  <c r="G267" s="1"/>
  <c r="C269" l="1"/>
  <c r="D269" s="1"/>
  <c r="E269" s="1"/>
  <c r="B270"/>
  <c r="F268"/>
  <c r="G268" s="1"/>
  <c r="C270" l="1"/>
  <c r="D270" s="1"/>
  <c r="E270" s="1"/>
  <c r="B271"/>
  <c r="F269"/>
  <c r="G269" s="1"/>
  <c r="C271" l="1"/>
  <c r="D271" s="1"/>
  <c r="E271" s="1"/>
  <c r="B272"/>
  <c r="F270"/>
  <c r="G270" s="1"/>
  <c r="C272" l="1"/>
  <c r="D272" s="1"/>
  <c r="E272" s="1"/>
  <c r="B273"/>
  <c r="F271"/>
  <c r="G271" s="1"/>
  <c r="C273" l="1"/>
  <c r="D273" s="1"/>
  <c r="E273" s="1"/>
  <c r="B274"/>
  <c r="F272"/>
  <c r="G272" s="1"/>
  <c r="C274" l="1"/>
  <c r="D274" s="1"/>
  <c r="E274" s="1"/>
  <c r="B275"/>
  <c r="F273"/>
  <c r="G273" s="1"/>
  <c r="C275" l="1"/>
  <c r="D275" s="1"/>
  <c r="E275" s="1"/>
  <c r="B276"/>
  <c r="F274"/>
  <c r="G274" s="1"/>
  <c r="C276" l="1"/>
  <c r="D276" s="1"/>
  <c r="E276" s="1"/>
  <c r="B277"/>
  <c r="F275"/>
  <c r="G275" s="1"/>
  <c r="C277" l="1"/>
  <c r="D277" s="1"/>
  <c r="E277" s="1"/>
  <c r="B278"/>
  <c r="F276"/>
  <c r="G276" s="1"/>
  <c r="C278" l="1"/>
  <c r="D278" s="1"/>
  <c r="E278" s="1"/>
  <c r="B279"/>
  <c r="F277"/>
  <c r="G277" s="1"/>
  <c r="C279" l="1"/>
  <c r="D279" s="1"/>
  <c r="E279" s="1"/>
  <c r="B280"/>
  <c r="F278"/>
  <c r="G278" s="1"/>
  <c r="C280" l="1"/>
  <c r="D280" s="1"/>
  <c r="E280" s="1"/>
  <c r="B281"/>
  <c r="F279"/>
  <c r="G279" s="1"/>
  <c r="C281" l="1"/>
  <c r="D281" s="1"/>
  <c r="E281" s="1"/>
  <c r="B282"/>
  <c r="F280"/>
  <c r="G280" s="1"/>
  <c r="C282" l="1"/>
  <c r="D282" s="1"/>
  <c r="E282" s="1"/>
  <c r="B283"/>
  <c r="F281"/>
  <c r="G281" s="1"/>
  <c r="C283" l="1"/>
  <c r="D283" s="1"/>
  <c r="E283" s="1"/>
  <c r="B284"/>
  <c r="F282"/>
  <c r="G282" s="1"/>
  <c r="C284" l="1"/>
  <c r="D284" s="1"/>
  <c r="E284" s="1"/>
  <c r="B285"/>
  <c r="F283"/>
  <c r="G283" s="1"/>
  <c r="C285" l="1"/>
  <c r="D285" s="1"/>
  <c r="E285" s="1"/>
  <c r="B286"/>
  <c r="F284"/>
  <c r="G284" s="1"/>
  <c r="C286" l="1"/>
  <c r="D286" s="1"/>
  <c r="E286" s="1"/>
  <c r="B287"/>
  <c r="F285"/>
  <c r="G285" s="1"/>
  <c r="C287" l="1"/>
  <c r="D287" s="1"/>
  <c r="E287" s="1"/>
  <c r="B288"/>
  <c r="F286"/>
  <c r="G286" s="1"/>
  <c r="C288" l="1"/>
  <c r="D288" s="1"/>
  <c r="E288" s="1"/>
  <c r="B289"/>
  <c r="F287"/>
  <c r="G287" s="1"/>
  <c r="C289" l="1"/>
  <c r="D289" s="1"/>
  <c r="E289" s="1"/>
  <c r="B290"/>
  <c r="F288"/>
  <c r="G288" s="1"/>
  <c r="C290" l="1"/>
  <c r="D290" s="1"/>
  <c r="E290" s="1"/>
  <c r="B291"/>
  <c r="F289"/>
  <c r="G289" s="1"/>
  <c r="C291" l="1"/>
  <c r="D291" s="1"/>
  <c r="E291" s="1"/>
  <c r="B292"/>
  <c r="F290"/>
  <c r="G290" s="1"/>
  <c r="C292" l="1"/>
  <c r="D292" s="1"/>
  <c r="E292" s="1"/>
  <c r="B293"/>
  <c r="F291"/>
  <c r="G291" s="1"/>
  <c r="C293" l="1"/>
  <c r="D293" s="1"/>
  <c r="E293" s="1"/>
  <c r="B294"/>
  <c r="F292"/>
  <c r="G292" s="1"/>
  <c r="C294" l="1"/>
  <c r="D294" s="1"/>
  <c r="E294" s="1"/>
  <c r="B295"/>
  <c r="F293"/>
  <c r="G293" s="1"/>
  <c r="C295" l="1"/>
  <c r="D295" s="1"/>
  <c r="E295" s="1"/>
  <c r="B296"/>
  <c r="F294"/>
  <c r="G294" s="1"/>
  <c r="C296" l="1"/>
  <c r="D296" s="1"/>
  <c r="E296" s="1"/>
  <c r="B297"/>
  <c r="F295"/>
  <c r="G295" s="1"/>
  <c r="C297" l="1"/>
  <c r="D297" s="1"/>
  <c r="E297" s="1"/>
  <c r="B298"/>
  <c r="F296"/>
  <c r="G296" s="1"/>
  <c r="C298" l="1"/>
  <c r="D298" s="1"/>
  <c r="E298" s="1"/>
  <c r="B299"/>
  <c r="F297"/>
  <c r="G297" s="1"/>
  <c r="C299" l="1"/>
  <c r="D299" s="1"/>
  <c r="E299" s="1"/>
  <c r="B300"/>
  <c r="F298"/>
  <c r="G298" s="1"/>
  <c r="C300" l="1"/>
  <c r="D300" s="1"/>
  <c r="E300" s="1"/>
  <c r="B301"/>
  <c r="F299"/>
  <c r="G299" s="1"/>
  <c r="C301" l="1"/>
  <c r="D301" s="1"/>
  <c r="E301" s="1"/>
  <c r="B302"/>
  <c r="F300"/>
  <c r="G300" s="1"/>
  <c r="C302" l="1"/>
  <c r="D302" s="1"/>
  <c r="E302" s="1"/>
  <c r="B303"/>
  <c r="F301"/>
  <c r="G301" s="1"/>
  <c r="C303" l="1"/>
  <c r="D303" s="1"/>
  <c r="E303" s="1"/>
  <c r="B304"/>
  <c r="F302"/>
  <c r="G302" s="1"/>
  <c r="C304" l="1"/>
  <c r="D304" s="1"/>
  <c r="E304" s="1"/>
  <c r="B305"/>
  <c r="F303"/>
  <c r="G303" s="1"/>
  <c r="C305" l="1"/>
  <c r="D305" s="1"/>
  <c r="E305" s="1"/>
  <c r="B306"/>
  <c r="F304"/>
  <c r="G304" s="1"/>
  <c r="C306" l="1"/>
  <c r="D306" s="1"/>
  <c r="E306" s="1"/>
  <c r="B307"/>
  <c r="F305"/>
  <c r="G305" s="1"/>
  <c r="C307" l="1"/>
  <c r="D307" s="1"/>
  <c r="E307" s="1"/>
  <c r="B308"/>
  <c r="C308" l="1"/>
  <c r="D308" s="1"/>
  <c r="E308" s="1"/>
  <c r="B309"/>
  <c r="F306"/>
  <c r="G306" s="1"/>
  <c r="F307"/>
  <c r="G307" s="1"/>
  <c r="C309" l="1"/>
  <c r="D309" s="1"/>
  <c r="E309" s="1"/>
  <c r="B310"/>
  <c r="F308"/>
  <c r="G308" s="1"/>
  <c r="C310" l="1"/>
  <c r="D310" s="1"/>
  <c r="E310" s="1"/>
  <c r="B311"/>
  <c r="F309"/>
  <c r="G309" s="1"/>
  <c r="C311" l="1"/>
  <c r="D311" s="1"/>
  <c r="E311" s="1"/>
  <c r="B312"/>
  <c r="F310"/>
  <c r="G310" s="1"/>
  <c r="C312" l="1"/>
  <c r="D312" s="1"/>
  <c r="E312" s="1"/>
  <c r="B313"/>
  <c r="F311"/>
  <c r="G311" s="1"/>
  <c r="C313" l="1"/>
  <c r="D313" s="1"/>
  <c r="E313" s="1"/>
  <c r="B314"/>
  <c r="F312"/>
  <c r="G312" s="1"/>
  <c r="C314" l="1"/>
  <c r="D314" s="1"/>
  <c r="E314" s="1"/>
  <c r="B315"/>
  <c r="F313"/>
  <c r="G313" s="1"/>
  <c r="C315" l="1"/>
  <c r="D315" s="1"/>
  <c r="E315" s="1"/>
  <c r="B316"/>
  <c r="F314"/>
  <c r="G314" s="1"/>
  <c r="C316" l="1"/>
  <c r="D316" s="1"/>
  <c r="E316" s="1"/>
  <c r="B317"/>
  <c r="F315"/>
  <c r="G315" s="1"/>
  <c r="C317" l="1"/>
  <c r="D317" s="1"/>
  <c r="E317" s="1"/>
  <c r="B318"/>
  <c r="F316"/>
  <c r="G316" s="1"/>
  <c r="C318" l="1"/>
  <c r="D318" s="1"/>
  <c r="E318" s="1"/>
  <c r="B319"/>
  <c r="F317"/>
  <c r="G317" s="1"/>
  <c r="C319" l="1"/>
  <c r="D319" s="1"/>
  <c r="E319" s="1"/>
  <c r="B320"/>
  <c r="F318"/>
  <c r="G318" s="1"/>
  <c r="C320" l="1"/>
  <c r="D320" s="1"/>
  <c r="E320" s="1"/>
  <c r="B321"/>
  <c r="F319"/>
  <c r="G319" s="1"/>
  <c r="C321" l="1"/>
  <c r="D321" s="1"/>
  <c r="E321" s="1"/>
  <c r="B322"/>
  <c r="F320"/>
  <c r="G320" s="1"/>
  <c r="C322" l="1"/>
  <c r="D322" s="1"/>
  <c r="E322" s="1"/>
  <c r="B323"/>
  <c r="F321"/>
  <c r="G321" s="1"/>
  <c r="C323" l="1"/>
  <c r="D323" s="1"/>
  <c r="E323" s="1"/>
  <c r="B324"/>
  <c r="F322"/>
  <c r="G322" s="1"/>
  <c r="C324" l="1"/>
  <c r="D324" s="1"/>
  <c r="E324" s="1"/>
  <c r="B325"/>
  <c r="F323"/>
  <c r="G323" s="1"/>
  <c r="C325" l="1"/>
  <c r="D325" s="1"/>
  <c r="E325" s="1"/>
  <c r="B326"/>
  <c r="F324"/>
  <c r="G324" s="1"/>
  <c r="C326" l="1"/>
  <c r="D326" s="1"/>
  <c r="E326" s="1"/>
  <c r="B327"/>
  <c r="F325"/>
  <c r="G325" s="1"/>
  <c r="C327" l="1"/>
  <c r="D327" s="1"/>
  <c r="E327" s="1"/>
  <c r="B328"/>
  <c r="F326"/>
  <c r="G326" s="1"/>
  <c r="C328" l="1"/>
  <c r="D328" s="1"/>
  <c r="E328" s="1"/>
  <c r="B329"/>
  <c r="F327"/>
  <c r="G327" s="1"/>
  <c r="C329" l="1"/>
  <c r="D329" s="1"/>
  <c r="E329" s="1"/>
  <c r="B330"/>
  <c r="F328"/>
  <c r="G328" s="1"/>
  <c r="C330" l="1"/>
  <c r="D330" s="1"/>
  <c r="E330" s="1"/>
  <c r="B331"/>
  <c r="F329"/>
  <c r="G329" s="1"/>
  <c r="C331" l="1"/>
  <c r="D331" s="1"/>
  <c r="E331" s="1"/>
  <c r="B332"/>
  <c r="F330"/>
  <c r="G330" s="1"/>
  <c r="C332" l="1"/>
  <c r="D332" s="1"/>
  <c r="E332" s="1"/>
  <c r="B333"/>
  <c r="F331"/>
  <c r="G331" s="1"/>
  <c r="C333" l="1"/>
  <c r="D333" s="1"/>
  <c r="E333" s="1"/>
  <c r="B334"/>
  <c r="F332"/>
  <c r="G332" s="1"/>
  <c r="C334" l="1"/>
  <c r="D334" s="1"/>
  <c r="E334" s="1"/>
  <c r="B335"/>
  <c r="F333"/>
  <c r="G333" s="1"/>
  <c r="C335" l="1"/>
  <c r="D335" s="1"/>
  <c r="E335" s="1"/>
  <c r="B336"/>
  <c r="F334"/>
  <c r="G334" s="1"/>
  <c r="C336" l="1"/>
  <c r="D336" s="1"/>
  <c r="E336" s="1"/>
  <c r="B337"/>
  <c r="F335"/>
  <c r="G335" s="1"/>
  <c r="C337" l="1"/>
  <c r="D337" s="1"/>
  <c r="E337" s="1"/>
  <c r="B338"/>
  <c r="F336"/>
  <c r="G336" s="1"/>
  <c r="C338" l="1"/>
  <c r="D338" s="1"/>
  <c r="E338" s="1"/>
  <c r="B339"/>
  <c r="F337"/>
  <c r="G337" s="1"/>
  <c r="C339" l="1"/>
  <c r="D339" s="1"/>
  <c r="E339" s="1"/>
  <c r="B340"/>
  <c r="F338"/>
  <c r="G338" s="1"/>
  <c r="C340" l="1"/>
  <c r="D340" s="1"/>
  <c r="E340" s="1"/>
  <c r="B341"/>
  <c r="F339"/>
  <c r="G339" s="1"/>
  <c r="C341" l="1"/>
  <c r="D341" s="1"/>
  <c r="E341" s="1"/>
  <c r="B342"/>
  <c r="F340"/>
  <c r="G340" s="1"/>
  <c r="C342" l="1"/>
  <c r="D342" s="1"/>
  <c r="E342" s="1"/>
  <c r="B343"/>
  <c r="F341"/>
  <c r="G341" s="1"/>
  <c r="C343" l="1"/>
  <c r="D343" s="1"/>
  <c r="E343" s="1"/>
  <c r="B344"/>
  <c r="F342"/>
  <c r="G342" s="1"/>
  <c r="C344" l="1"/>
  <c r="D344" s="1"/>
  <c r="E344" s="1"/>
  <c r="B345"/>
  <c r="F343"/>
  <c r="G343" s="1"/>
  <c r="C345" l="1"/>
  <c r="D345" s="1"/>
  <c r="E345" s="1"/>
  <c r="B346"/>
  <c r="F344"/>
  <c r="G344" s="1"/>
  <c r="C346" l="1"/>
  <c r="D346" s="1"/>
  <c r="E346" s="1"/>
  <c r="B347"/>
  <c r="F345"/>
  <c r="G345" s="1"/>
  <c r="C347" l="1"/>
  <c r="D347" s="1"/>
  <c r="E347" s="1"/>
  <c r="B348"/>
  <c r="F346"/>
  <c r="G346" s="1"/>
  <c r="C348" l="1"/>
  <c r="D348" s="1"/>
  <c r="E348" s="1"/>
  <c r="B349"/>
  <c r="F347"/>
  <c r="G347" s="1"/>
  <c r="C349" l="1"/>
  <c r="D349" s="1"/>
  <c r="E349" s="1"/>
  <c r="B350"/>
  <c r="F348"/>
  <c r="G348" s="1"/>
  <c r="C350" l="1"/>
  <c r="D350" s="1"/>
  <c r="E350" s="1"/>
  <c r="B351"/>
  <c r="F349"/>
  <c r="G349" s="1"/>
  <c r="C351" l="1"/>
  <c r="D351" s="1"/>
  <c r="E351" s="1"/>
  <c r="B352"/>
  <c r="F350"/>
  <c r="G350" s="1"/>
  <c r="C352" l="1"/>
  <c r="D352" s="1"/>
  <c r="E352" s="1"/>
  <c r="B353"/>
  <c r="F351"/>
  <c r="G351" s="1"/>
  <c r="C353" l="1"/>
  <c r="D353" s="1"/>
  <c r="E353" s="1"/>
  <c r="B354"/>
  <c r="F352"/>
  <c r="G352" s="1"/>
  <c r="C354" l="1"/>
  <c r="D354" s="1"/>
  <c r="E354" s="1"/>
  <c r="B355"/>
  <c r="F353"/>
  <c r="G353" s="1"/>
  <c r="C355" l="1"/>
  <c r="D355" s="1"/>
  <c r="E355" s="1"/>
  <c r="B356"/>
  <c r="F354"/>
  <c r="G354" s="1"/>
  <c r="C356" l="1"/>
  <c r="D356" s="1"/>
  <c r="E356" s="1"/>
  <c r="B357"/>
  <c r="F355"/>
  <c r="G355" s="1"/>
  <c r="C357" l="1"/>
  <c r="D357" s="1"/>
  <c r="E357" s="1"/>
  <c r="B358"/>
  <c r="F356"/>
  <c r="G356" s="1"/>
  <c r="C358" l="1"/>
  <c r="D358" s="1"/>
  <c r="E358" s="1"/>
  <c r="B359"/>
  <c r="F357"/>
  <c r="G357" s="1"/>
  <c r="C359" l="1"/>
  <c r="D359" s="1"/>
  <c r="E359" s="1"/>
  <c r="B360"/>
  <c r="F358"/>
  <c r="G358" s="1"/>
  <c r="C360" l="1"/>
  <c r="D360" s="1"/>
  <c r="E360" s="1"/>
  <c r="B361"/>
  <c r="F359"/>
  <c r="G359" s="1"/>
  <c r="B362" l="1"/>
  <c r="C361"/>
  <c r="D361" s="1"/>
  <c r="E361" s="1"/>
  <c r="F360"/>
  <c r="G360" s="1"/>
  <c r="C362" l="1"/>
  <c r="D362" s="1"/>
  <c r="E362" s="1"/>
  <c r="B363"/>
  <c r="F361"/>
  <c r="G361" s="1"/>
  <c r="C363" l="1"/>
  <c r="D363" s="1"/>
  <c r="E363" s="1"/>
  <c r="B364"/>
  <c r="F362"/>
  <c r="G362" s="1"/>
  <c r="C364" l="1"/>
  <c r="D364" s="1"/>
  <c r="E364" s="1"/>
  <c r="B365"/>
  <c r="F363"/>
  <c r="G363" s="1"/>
  <c r="C365" l="1"/>
  <c r="D365" s="1"/>
  <c r="E365" s="1"/>
  <c r="B366"/>
  <c r="F364"/>
  <c r="G364" s="1"/>
  <c r="C366" l="1"/>
  <c r="D366" s="1"/>
  <c r="E366" s="1"/>
  <c r="B367"/>
  <c r="F365"/>
  <c r="G365" s="1"/>
  <c r="C367" l="1"/>
  <c r="D367" s="1"/>
  <c r="E367" s="1"/>
  <c r="B368"/>
  <c r="F366"/>
  <c r="G366" s="1"/>
  <c r="C368" l="1"/>
  <c r="D368" s="1"/>
  <c r="E368" s="1"/>
  <c r="B369"/>
  <c r="F367"/>
  <c r="G367" s="1"/>
  <c r="C369" l="1"/>
  <c r="D369" s="1"/>
  <c r="E369" s="1"/>
  <c r="B370"/>
  <c r="F368"/>
  <c r="G368" s="1"/>
  <c r="C370" l="1"/>
  <c r="D370" s="1"/>
  <c r="E370" s="1"/>
  <c r="B371"/>
  <c r="F369"/>
  <c r="G369" s="1"/>
  <c r="C371" l="1"/>
  <c r="D371" s="1"/>
  <c r="E371" s="1"/>
  <c r="B372"/>
  <c r="F370"/>
  <c r="G370" s="1"/>
  <c r="C372" l="1"/>
  <c r="D372" s="1"/>
  <c r="E372" s="1"/>
  <c r="B373"/>
  <c r="F371"/>
  <c r="G371" s="1"/>
  <c r="C373" l="1"/>
  <c r="D373" s="1"/>
  <c r="E373" s="1"/>
  <c r="B374"/>
  <c r="F372"/>
  <c r="G372" s="1"/>
  <c r="C374" l="1"/>
  <c r="D374" s="1"/>
  <c r="E374" s="1"/>
  <c r="B375"/>
  <c r="F373"/>
  <c r="G373" s="1"/>
  <c r="C375" l="1"/>
  <c r="D375" s="1"/>
  <c r="E375" s="1"/>
  <c r="B376"/>
  <c r="F374"/>
  <c r="G374" s="1"/>
  <c r="C376" l="1"/>
  <c r="D376" s="1"/>
  <c r="E376" s="1"/>
  <c r="B377"/>
  <c r="F375"/>
  <c r="G375" s="1"/>
  <c r="C377" l="1"/>
  <c r="D377" s="1"/>
  <c r="E377" s="1"/>
  <c r="B378"/>
  <c r="F376"/>
  <c r="G376" s="1"/>
  <c r="C378" l="1"/>
  <c r="D378" s="1"/>
  <c r="E378" s="1"/>
  <c r="B379"/>
  <c r="F377"/>
  <c r="G377" s="1"/>
  <c r="C379" l="1"/>
  <c r="D379" s="1"/>
  <c r="E379" s="1"/>
  <c r="B380"/>
  <c r="F378"/>
  <c r="G378" s="1"/>
  <c r="C380" l="1"/>
  <c r="D380" s="1"/>
  <c r="E380" s="1"/>
  <c r="B381"/>
  <c r="F379"/>
  <c r="G379" s="1"/>
  <c r="C381" l="1"/>
  <c r="D381" s="1"/>
  <c r="E381" s="1"/>
  <c r="B382"/>
  <c r="F380"/>
  <c r="G380" s="1"/>
  <c r="C382" l="1"/>
  <c r="D382" s="1"/>
  <c r="E382" s="1"/>
  <c r="B383"/>
  <c r="F381"/>
  <c r="G381" s="1"/>
  <c r="C383" l="1"/>
  <c r="D383" s="1"/>
  <c r="E383" s="1"/>
  <c r="B384"/>
  <c r="F382"/>
  <c r="G382" s="1"/>
  <c r="C384" l="1"/>
  <c r="D384" s="1"/>
  <c r="E384" s="1"/>
  <c r="B385"/>
  <c r="F383"/>
  <c r="G383" s="1"/>
  <c r="C385" l="1"/>
  <c r="D385" s="1"/>
  <c r="E385" s="1"/>
  <c r="B386"/>
  <c r="F384"/>
  <c r="G384" s="1"/>
  <c r="C386" l="1"/>
  <c r="D386" s="1"/>
  <c r="E386" s="1"/>
  <c r="B387"/>
  <c r="F385"/>
  <c r="G385" s="1"/>
  <c r="C387" l="1"/>
  <c r="D387" s="1"/>
  <c r="E387" s="1"/>
  <c r="B388"/>
  <c r="F386"/>
  <c r="G386" s="1"/>
  <c r="C388" l="1"/>
  <c r="D388" s="1"/>
  <c r="E388" s="1"/>
  <c r="B389"/>
  <c r="F387"/>
  <c r="G387" s="1"/>
  <c r="C389" l="1"/>
  <c r="D389" s="1"/>
  <c r="E389" s="1"/>
  <c r="B390"/>
  <c r="F388"/>
  <c r="G388" s="1"/>
  <c r="C390" l="1"/>
  <c r="D390" s="1"/>
  <c r="E390" s="1"/>
  <c r="B391"/>
  <c r="F389"/>
  <c r="G389" s="1"/>
  <c r="C391" l="1"/>
  <c r="D391" s="1"/>
  <c r="E391" s="1"/>
  <c r="B392"/>
  <c r="F390"/>
  <c r="G390" s="1"/>
  <c r="C392" l="1"/>
  <c r="D392" s="1"/>
  <c r="E392" s="1"/>
  <c r="B393"/>
  <c r="F391"/>
  <c r="G391" s="1"/>
  <c r="C393" l="1"/>
  <c r="D393" s="1"/>
  <c r="E393" s="1"/>
  <c r="B394"/>
  <c r="F392"/>
  <c r="G392" s="1"/>
  <c r="C394" l="1"/>
  <c r="D394" s="1"/>
  <c r="E394" s="1"/>
  <c r="B395"/>
  <c r="F393"/>
  <c r="G393" s="1"/>
  <c r="C395" l="1"/>
  <c r="D395" s="1"/>
  <c r="E395" s="1"/>
  <c r="B396"/>
  <c r="F394"/>
  <c r="G394" s="1"/>
  <c r="C396" l="1"/>
  <c r="D396" s="1"/>
  <c r="E396" s="1"/>
  <c r="B397"/>
  <c r="F395"/>
  <c r="G395" s="1"/>
  <c r="C397" l="1"/>
  <c r="D397" s="1"/>
  <c r="E397" s="1"/>
  <c r="B398"/>
  <c r="F396"/>
  <c r="G396" s="1"/>
  <c r="C398" l="1"/>
  <c r="D398" s="1"/>
  <c r="E398" s="1"/>
  <c r="B399"/>
  <c r="F397"/>
  <c r="G397" s="1"/>
  <c r="C399" l="1"/>
  <c r="D399" s="1"/>
  <c r="E399" s="1"/>
  <c r="B400"/>
  <c r="F398"/>
  <c r="G398" s="1"/>
  <c r="C400" l="1"/>
  <c r="D400" s="1"/>
  <c r="E400" s="1"/>
  <c r="B401"/>
  <c r="F399"/>
  <c r="G399" s="1"/>
  <c r="C401" l="1"/>
  <c r="D401" s="1"/>
  <c r="E401" s="1"/>
  <c r="B402"/>
  <c r="F400"/>
  <c r="G400" s="1"/>
  <c r="C402" l="1"/>
  <c r="D402" s="1"/>
  <c r="E402" s="1"/>
  <c r="B403"/>
  <c r="F401"/>
  <c r="G401" s="1"/>
  <c r="C403" l="1"/>
  <c r="D403" s="1"/>
  <c r="E403" s="1"/>
  <c r="B404"/>
  <c r="F402"/>
  <c r="G402" s="1"/>
  <c r="C404" l="1"/>
  <c r="D404" s="1"/>
  <c r="E404" s="1"/>
  <c r="B405"/>
  <c r="F403"/>
  <c r="G403" s="1"/>
  <c r="C405" l="1"/>
  <c r="D405" s="1"/>
  <c r="E405" s="1"/>
  <c r="B406"/>
  <c r="F404"/>
  <c r="G404" s="1"/>
  <c r="C406" l="1"/>
  <c r="D406" s="1"/>
  <c r="E406" s="1"/>
  <c r="B407"/>
  <c r="F405"/>
  <c r="G405" s="1"/>
  <c r="C407" l="1"/>
  <c r="D407" s="1"/>
  <c r="E407" s="1"/>
  <c r="B408"/>
  <c r="F406"/>
  <c r="G406" s="1"/>
  <c r="C408" l="1"/>
  <c r="D408" s="1"/>
  <c r="E408" s="1"/>
  <c r="B409"/>
  <c r="F407"/>
  <c r="G407" s="1"/>
  <c r="C409" l="1"/>
  <c r="D409" s="1"/>
  <c r="E409" s="1"/>
  <c r="B410"/>
  <c r="F408"/>
  <c r="G408" s="1"/>
  <c r="C410" l="1"/>
  <c r="D410" s="1"/>
  <c r="E410" s="1"/>
  <c r="B411"/>
  <c r="F409"/>
  <c r="G409" s="1"/>
  <c r="C411" l="1"/>
  <c r="D411" s="1"/>
  <c r="E411" s="1"/>
  <c r="B412"/>
  <c r="F410"/>
  <c r="G410" s="1"/>
  <c r="C412" l="1"/>
  <c r="D412" s="1"/>
  <c r="E412" s="1"/>
  <c r="B413"/>
  <c r="F411"/>
  <c r="G411" s="1"/>
  <c r="C413" l="1"/>
  <c r="D413" s="1"/>
  <c r="E413" s="1"/>
  <c r="B414"/>
  <c r="F412"/>
  <c r="G412" s="1"/>
  <c r="C414" l="1"/>
  <c r="D414" s="1"/>
  <c r="E414" s="1"/>
  <c r="B415"/>
  <c r="F413"/>
  <c r="G413" s="1"/>
  <c r="C415" l="1"/>
  <c r="D415" s="1"/>
  <c r="E415" s="1"/>
  <c r="B416"/>
  <c r="F414"/>
  <c r="G414" s="1"/>
  <c r="C416" l="1"/>
  <c r="D416" s="1"/>
  <c r="E416" s="1"/>
  <c r="B417"/>
  <c r="F415"/>
  <c r="G415" s="1"/>
  <c r="C417" l="1"/>
  <c r="D417" s="1"/>
  <c r="E417" s="1"/>
  <c r="B418"/>
  <c r="F416"/>
  <c r="G416" s="1"/>
  <c r="C418" l="1"/>
  <c r="D418" s="1"/>
  <c r="E418" s="1"/>
  <c r="B419"/>
  <c r="F417"/>
  <c r="G417" s="1"/>
  <c r="C419" l="1"/>
  <c r="D419" s="1"/>
  <c r="E419" s="1"/>
  <c r="B420"/>
  <c r="F418"/>
  <c r="G418" s="1"/>
  <c r="C420" l="1"/>
  <c r="D420" s="1"/>
  <c r="E420" s="1"/>
  <c r="B421"/>
  <c r="F419"/>
  <c r="G419" s="1"/>
  <c r="C421" l="1"/>
  <c r="D421" s="1"/>
  <c r="E421" s="1"/>
  <c r="B422"/>
  <c r="F420"/>
  <c r="G420" s="1"/>
  <c r="C422" l="1"/>
  <c r="D422" s="1"/>
  <c r="E422" s="1"/>
  <c r="B423"/>
  <c r="F421"/>
  <c r="G421" s="1"/>
  <c r="C423" l="1"/>
  <c r="D423" s="1"/>
  <c r="E423" s="1"/>
  <c r="B424"/>
  <c r="F422"/>
  <c r="G422" s="1"/>
  <c r="C424" l="1"/>
  <c r="D424" s="1"/>
  <c r="E424" s="1"/>
  <c r="B425"/>
  <c r="F423"/>
  <c r="G423" s="1"/>
  <c r="C425" l="1"/>
  <c r="D425" s="1"/>
  <c r="E425" s="1"/>
  <c r="B426"/>
  <c r="F424"/>
  <c r="G424" s="1"/>
  <c r="B427" l="1"/>
  <c r="C426"/>
  <c r="D426" s="1"/>
  <c r="E426" s="1"/>
  <c r="F425"/>
  <c r="G425" s="1"/>
  <c r="B428" l="1"/>
  <c r="C427"/>
  <c r="D427" s="1"/>
  <c r="E427" s="1"/>
  <c r="F426"/>
  <c r="G426" s="1"/>
  <c r="B429" l="1"/>
  <c r="C428"/>
  <c r="D428" s="1"/>
  <c r="E428" s="1"/>
  <c r="F427"/>
  <c r="G427" s="1"/>
  <c r="B430" l="1"/>
  <c r="C429"/>
  <c r="D429" s="1"/>
  <c r="E429" s="1"/>
  <c r="F428"/>
  <c r="G428" s="1"/>
  <c r="B431" l="1"/>
  <c r="C430"/>
  <c r="D430" s="1"/>
  <c r="E430" s="1"/>
  <c r="F429"/>
  <c r="G429" s="1"/>
  <c r="B432" l="1"/>
  <c r="C431"/>
  <c r="D431" s="1"/>
  <c r="E431" s="1"/>
  <c r="F430"/>
  <c r="G430" s="1"/>
  <c r="B433" l="1"/>
  <c r="C432"/>
  <c r="D432" s="1"/>
  <c r="E432" s="1"/>
  <c r="F431"/>
  <c r="G431" s="1"/>
  <c r="B434" l="1"/>
  <c r="C433"/>
  <c r="D433" s="1"/>
  <c r="E433" s="1"/>
  <c r="F432"/>
  <c r="G432" s="1"/>
  <c r="B435" l="1"/>
  <c r="C434"/>
  <c r="D434" s="1"/>
  <c r="E434" s="1"/>
  <c r="F433"/>
  <c r="G433" s="1"/>
  <c r="B436" l="1"/>
  <c r="C435"/>
  <c r="D435" s="1"/>
  <c r="E435" s="1"/>
  <c r="F434"/>
  <c r="G434" s="1"/>
  <c r="B437" l="1"/>
  <c r="C436"/>
  <c r="D436" s="1"/>
  <c r="E436" s="1"/>
  <c r="F435"/>
  <c r="G435" s="1"/>
  <c r="B438" l="1"/>
  <c r="C437"/>
  <c r="D437" s="1"/>
  <c r="E437" s="1"/>
  <c r="F436"/>
  <c r="G436" s="1"/>
  <c r="B439" l="1"/>
  <c r="C438"/>
  <c r="D438" s="1"/>
  <c r="E438" s="1"/>
  <c r="F437"/>
  <c r="G437" s="1"/>
  <c r="B440" l="1"/>
  <c r="C439"/>
  <c r="D439" s="1"/>
  <c r="E439" s="1"/>
  <c r="F438"/>
  <c r="G438" s="1"/>
  <c r="B441" l="1"/>
  <c r="C440"/>
  <c r="D440" s="1"/>
  <c r="E440" s="1"/>
  <c r="F439"/>
  <c r="G439" s="1"/>
  <c r="C441" l="1"/>
  <c r="D441" s="1"/>
  <c r="E441" s="1"/>
  <c r="B442"/>
  <c r="F440"/>
  <c r="G440" s="1"/>
  <c r="C442" l="1"/>
  <c r="D442" s="1"/>
  <c r="E442" s="1"/>
  <c r="B443"/>
  <c r="F441"/>
  <c r="G441" s="1"/>
  <c r="B444" l="1"/>
  <c r="C443"/>
  <c r="D443" s="1"/>
  <c r="E443" s="1"/>
  <c r="F442"/>
  <c r="G442" s="1"/>
  <c r="C444" l="1"/>
  <c r="D444" s="1"/>
  <c r="E444" s="1"/>
  <c r="B445"/>
  <c r="F443"/>
  <c r="G443" s="1"/>
  <c r="C445" l="1"/>
  <c r="D445" s="1"/>
  <c r="E445" s="1"/>
  <c r="B446"/>
  <c r="F444"/>
  <c r="G444" s="1"/>
  <c r="C446" l="1"/>
  <c r="D446" s="1"/>
  <c r="E446" s="1"/>
  <c r="B447"/>
  <c r="F445"/>
  <c r="G445" s="1"/>
  <c r="B448" l="1"/>
  <c r="C447"/>
  <c r="D447" s="1"/>
  <c r="E447" s="1"/>
  <c r="F446"/>
  <c r="G446" s="1"/>
  <c r="C448" l="1"/>
  <c r="D448" s="1"/>
  <c r="E448" s="1"/>
  <c r="B449"/>
  <c r="F447"/>
  <c r="G447" s="1"/>
  <c r="C449" l="1"/>
  <c r="D449" s="1"/>
  <c r="E449" s="1"/>
  <c r="B450"/>
  <c r="F448"/>
  <c r="G448" s="1"/>
  <c r="B451" l="1"/>
  <c r="C450"/>
  <c r="D450" s="1"/>
  <c r="E450" s="1"/>
  <c r="F449"/>
  <c r="G449" s="1"/>
  <c r="B452" l="1"/>
  <c r="C451"/>
  <c r="D451" s="1"/>
  <c r="E451" s="1"/>
  <c r="F450"/>
  <c r="G450" s="1"/>
  <c r="C452" l="1"/>
  <c r="D452" s="1"/>
  <c r="E452" s="1"/>
  <c r="B453"/>
  <c r="F451"/>
  <c r="G451" s="1"/>
  <c r="B454" l="1"/>
  <c r="C453"/>
  <c r="D453" s="1"/>
  <c r="E453" s="1"/>
  <c r="F452"/>
  <c r="G452" s="1"/>
  <c r="B455" l="1"/>
  <c r="C454"/>
  <c r="D454" s="1"/>
  <c r="E454" s="1"/>
  <c r="F453"/>
  <c r="G453" s="1"/>
  <c r="B456" l="1"/>
  <c r="C455"/>
  <c r="D455" s="1"/>
  <c r="E455" s="1"/>
  <c r="F454"/>
  <c r="G454" s="1"/>
  <c r="C456" l="1"/>
  <c r="D456" s="1"/>
  <c r="E456" s="1"/>
  <c r="B457"/>
  <c r="F455"/>
  <c r="G455" s="1"/>
  <c r="B458" l="1"/>
  <c r="C457"/>
  <c r="D457" s="1"/>
  <c r="E457" s="1"/>
  <c r="F456"/>
  <c r="G456" s="1"/>
  <c r="B459" l="1"/>
  <c r="C458"/>
  <c r="D458" s="1"/>
  <c r="E458" s="1"/>
  <c r="F457"/>
  <c r="G457" s="1"/>
  <c r="B460" l="1"/>
  <c r="C459"/>
  <c r="D459" s="1"/>
  <c r="E459" s="1"/>
  <c r="F458"/>
  <c r="G458" s="1"/>
  <c r="B461" l="1"/>
  <c r="C460"/>
  <c r="D460" s="1"/>
  <c r="E460" s="1"/>
  <c r="F459"/>
  <c r="G459" s="1"/>
  <c r="B462" l="1"/>
  <c r="C461"/>
  <c r="D461" s="1"/>
  <c r="E461" s="1"/>
  <c r="F460"/>
  <c r="G460" s="1"/>
  <c r="B463" l="1"/>
  <c r="C462"/>
  <c r="D462" s="1"/>
  <c r="E462" s="1"/>
  <c r="F461"/>
  <c r="G461" s="1"/>
  <c r="B464" l="1"/>
  <c r="C463"/>
  <c r="D463" s="1"/>
  <c r="E463" s="1"/>
  <c r="F462"/>
  <c r="G462" s="1"/>
  <c r="B465" l="1"/>
  <c r="C464"/>
  <c r="D464" s="1"/>
  <c r="E464" s="1"/>
  <c r="F463"/>
  <c r="G463" s="1"/>
  <c r="B466" l="1"/>
  <c r="C465"/>
  <c r="D465" s="1"/>
  <c r="E465" s="1"/>
  <c r="F464"/>
  <c r="G464" s="1"/>
  <c r="B467" l="1"/>
  <c r="C466"/>
  <c r="D466" s="1"/>
  <c r="E466" s="1"/>
  <c r="F465"/>
  <c r="G465" s="1"/>
  <c r="B468" l="1"/>
  <c r="C467"/>
  <c r="D467" s="1"/>
  <c r="E467" s="1"/>
  <c r="F466"/>
  <c r="G466" s="1"/>
  <c r="C468" l="1"/>
  <c r="D468" s="1"/>
  <c r="E468" s="1"/>
  <c r="B469"/>
  <c r="F467"/>
  <c r="G467" s="1"/>
  <c r="B470" l="1"/>
  <c r="C469"/>
  <c r="D469" s="1"/>
  <c r="E469" s="1"/>
  <c r="F468"/>
  <c r="G468" s="1"/>
  <c r="B471" l="1"/>
  <c r="C470"/>
  <c r="D470" s="1"/>
  <c r="E470" s="1"/>
  <c r="F469"/>
  <c r="G469" s="1"/>
  <c r="B472" l="1"/>
  <c r="C471"/>
  <c r="D471" s="1"/>
  <c r="E471" s="1"/>
  <c r="F470"/>
  <c r="G470" s="1"/>
  <c r="B473" l="1"/>
  <c r="C472"/>
  <c r="D472" s="1"/>
  <c r="E472" s="1"/>
  <c r="F471"/>
  <c r="G471" s="1"/>
  <c r="B474" l="1"/>
  <c r="C473"/>
  <c r="D473" s="1"/>
  <c r="E473" s="1"/>
  <c r="F472"/>
  <c r="G472" s="1"/>
  <c r="B475" l="1"/>
  <c r="C474"/>
  <c r="D474" s="1"/>
  <c r="E474" s="1"/>
  <c r="F473"/>
  <c r="G473" s="1"/>
  <c r="B476" l="1"/>
  <c r="C475"/>
  <c r="D475" s="1"/>
  <c r="E475" s="1"/>
  <c r="F474"/>
  <c r="G474" s="1"/>
  <c r="B477" l="1"/>
  <c r="C476"/>
  <c r="D476" s="1"/>
  <c r="E476" s="1"/>
  <c r="F475"/>
  <c r="G475" s="1"/>
  <c r="B478" l="1"/>
  <c r="C477"/>
  <c r="D477" s="1"/>
  <c r="E477" s="1"/>
  <c r="F476"/>
  <c r="G476" s="1"/>
  <c r="B479" l="1"/>
  <c r="C478"/>
  <c r="D478" s="1"/>
  <c r="E478" s="1"/>
  <c r="F477"/>
  <c r="G477" s="1"/>
  <c r="B480" l="1"/>
  <c r="C479"/>
  <c r="D479" s="1"/>
  <c r="E479" s="1"/>
  <c r="F478"/>
  <c r="G478" s="1"/>
  <c r="C480" l="1"/>
  <c r="D480" s="1"/>
  <c r="E480" s="1"/>
  <c r="B481"/>
  <c r="F479"/>
  <c r="G479" s="1"/>
  <c r="C481" l="1"/>
  <c r="D481" s="1"/>
  <c r="E481" s="1"/>
  <c r="B482"/>
  <c r="F480"/>
  <c r="G480" s="1"/>
  <c r="C482" l="1"/>
  <c r="D482" s="1"/>
  <c r="E482" s="1"/>
  <c r="B483"/>
  <c r="F481"/>
  <c r="G481" s="1"/>
  <c r="C483" l="1"/>
  <c r="D483" s="1"/>
  <c r="E483" s="1"/>
  <c r="B484"/>
  <c r="F482"/>
  <c r="G482" s="1"/>
  <c r="C484" l="1"/>
  <c r="D484" s="1"/>
  <c r="E484" s="1"/>
  <c r="B485"/>
  <c r="F483"/>
  <c r="G483" s="1"/>
  <c r="C485" l="1"/>
  <c r="D485" s="1"/>
  <c r="E485" s="1"/>
  <c r="B486"/>
  <c r="F484"/>
  <c r="G484" s="1"/>
  <c r="C486" l="1"/>
  <c r="D486" s="1"/>
  <c r="E486" s="1"/>
  <c r="B487"/>
  <c r="F485"/>
  <c r="G485" s="1"/>
  <c r="C487" l="1"/>
  <c r="D487" s="1"/>
  <c r="E487" s="1"/>
  <c r="B488"/>
  <c r="F486"/>
  <c r="G486" s="1"/>
  <c r="C488" l="1"/>
  <c r="D488" s="1"/>
  <c r="E488" s="1"/>
  <c r="B489"/>
  <c r="F487"/>
  <c r="G487" s="1"/>
  <c r="C489" l="1"/>
  <c r="D489" s="1"/>
  <c r="E489" s="1"/>
  <c r="B490"/>
  <c r="F488"/>
  <c r="G488" s="1"/>
  <c r="C490" l="1"/>
  <c r="D490" s="1"/>
  <c r="E490" s="1"/>
  <c r="B491"/>
  <c r="F489"/>
  <c r="G489" s="1"/>
  <c r="C491" l="1"/>
  <c r="D491" s="1"/>
  <c r="E491" s="1"/>
  <c r="B492"/>
  <c r="F490"/>
  <c r="G490" s="1"/>
  <c r="C492" l="1"/>
  <c r="D492" s="1"/>
  <c r="E492" s="1"/>
  <c r="B493"/>
  <c r="F491"/>
  <c r="G491" s="1"/>
  <c r="C493" l="1"/>
  <c r="D493" s="1"/>
  <c r="E493" s="1"/>
  <c r="B494"/>
  <c r="F492"/>
  <c r="G492" s="1"/>
  <c r="B495" l="1"/>
  <c r="C494"/>
  <c r="D494" s="1"/>
  <c r="E494" s="1"/>
  <c r="F493"/>
  <c r="G493" s="1"/>
  <c r="B496" l="1"/>
  <c r="C495"/>
  <c r="D495" s="1"/>
  <c r="E495" s="1"/>
  <c r="F494"/>
  <c r="G494" s="1"/>
  <c r="C496" l="1"/>
  <c r="D496" s="1"/>
  <c r="E496" s="1"/>
  <c r="B497"/>
  <c r="F495"/>
  <c r="G495" s="1"/>
  <c r="B498" l="1"/>
  <c r="C497"/>
  <c r="D497" s="1"/>
  <c r="E497" s="1"/>
  <c r="F496"/>
  <c r="G496" s="1"/>
  <c r="C498" l="1"/>
  <c r="D498" s="1"/>
  <c r="E498" s="1"/>
  <c r="B499"/>
  <c r="F497"/>
  <c r="G497" s="1"/>
  <c r="B500" l="1"/>
  <c r="C500" s="1"/>
  <c r="C499"/>
  <c r="D499" s="1"/>
  <c r="E499" s="1"/>
  <c r="F498"/>
  <c r="G498" s="1"/>
  <c r="D500" l="1"/>
  <c r="E500" s="1"/>
  <c r="E501" l="1"/>
  <c r="F501" s="1"/>
  <c r="F499"/>
  <c r="G499" s="1"/>
</calcChain>
</file>

<file path=xl/comments1.xml><?xml version="1.0" encoding="utf-8"?>
<comments xmlns="http://schemas.openxmlformats.org/spreadsheetml/2006/main">
  <authors>
    <author>Мошкалев Дмитрий Витальевич</author>
  </authors>
  <commentList>
    <comment ref="L10" authorId="0">
      <text>
        <r>
          <rPr>
            <b/>
            <sz val="9"/>
            <color indexed="81"/>
            <rFont val="Tahoma"/>
            <family val="2"/>
            <charset val="204"/>
          </rPr>
          <t>Текущая Юлианская дата</t>
        </r>
      </text>
    </comment>
  </commentList>
</comments>
</file>

<file path=xl/sharedStrings.xml><?xml version="1.0" encoding="utf-8"?>
<sst xmlns="http://schemas.openxmlformats.org/spreadsheetml/2006/main" count="214" uniqueCount="108">
  <si>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</si>
  <si>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</si>
  <si>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</si>
  <si>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</si>
  <si>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</si>
  <si>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</si>
  <si>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</si>
  <si>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</si>
  <si>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</si>
  <si>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</si>
  <si>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</si>
  <si>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</si>
  <si>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</si>
  <si>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</si>
  <si>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шагов на оборот</t>
  </si>
  <si>
    <t>градусов на оборот</t>
  </si>
  <si>
    <t>секунд времени на оборот</t>
  </si>
  <si>
    <t>частота шагов</t>
  </si>
  <si>
    <t>период шага</t>
  </si>
  <si>
    <t>часовое ведение</t>
  </si>
  <si>
    <t>размерность</t>
  </si>
  <si>
    <t>step</t>
  </si>
  <si>
    <t>t</t>
  </si>
  <si>
    <t>Hz</t>
  </si>
  <si>
    <t>количество отсчетов на шаг</t>
  </si>
  <si>
    <t>tact</t>
  </si>
  <si>
    <t>количество команд за шаг</t>
  </si>
  <si>
    <t>comands</t>
  </si>
  <si>
    <t>˚ /сек</t>
  </si>
  <si>
    <t>период отсчетов</t>
  </si>
  <si>
    <t>˚</t>
  </si>
  <si>
    <t>шагов до переполнения t2</t>
  </si>
  <si>
    <t>A=</t>
  </si>
  <si>
    <t>V(t)</t>
  </si>
  <si>
    <t>x(t)</t>
  </si>
  <si>
    <t>x0=</t>
  </si>
  <si>
    <t>V0=</t>
  </si>
  <si>
    <r>
      <t>x=x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</si>
  <si>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max</t>
    </r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</si>
  <si>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min</t>
    </r>
  </si>
  <si>
    <t>dt=</t>
  </si>
  <si>
    <t>t0=</t>
  </si>
  <si>
    <t>dt Step</t>
  </si>
  <si>
    <t>angle step</t>
  </si>
  <si>
    <t>x</t>
  </si>
  <si>
    <t>v</t>
  </si>
  <si>
    <t>a=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</si>
  <si>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</si>
  <si>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m/s</t>
    </r>
    <r>
      <rPr>
        <vertAlign val="superscript"/>
        <sz val="11"/>
        <color theme="1"/>
        <rFont val="Calibri"/>
        <family val="2"/>
        <charset val="204"/>
      </rPr>
      <t>2</t>
    </r>
  </si>
  <si>
    <t>Время=</t>
  </si>
  <si>
    <t>Год=</t>
  </si>
  <si>
    <t>Месяц=</t>
  </si>
  <si>
    <t>День=</t>
  </si>
  <si>
    <t>Час=</t>
  </si>
  <si>
    <t>Минута=</t>
  </si>
  <si>
    <t>Секунда=</t>
  </si>
  <si>
    <t>JDN=</t>
  </si>
  <si>
    <t>JD=</t>
  </si>
  <si>
    <t>23.11.−4713 12:0:0</t>
  </si>
  <si>
    <t>радиус</t>
  </si>
  <si>
    <t>м</t>
  </si>
  <si>
    <t>Длинна дуги</t>
  </si>
  <si>
    <t>разрешение датчика</t>
  </si>
  <si>
    <t>количество меток</t>
  </si>
  <si>
    <t>количество меток на секунду дуги</t>
  </si>
  <si>
    <t>мм</t>
  </si>
  <si>
    <t>длинна дуги при разрешении 1 метка на секунду</t>
  </si>
  <si>
    <t>длинна дуги при разрешении 4 метки в минуту</t>
  </si>
  <si>
    <t>внешний радиус</t>
  </si>
  <si>
    <t xml:space="preserve">внутренний радиус </t>
  </si>
  <si>
    <t>длинна дуги внешней</t>
  </si>
  <si>
    <t>длинна дуги внутренней</t>
  </si>
  <si>
    <t>количество меток на полный оборот</t>
  </si>
  <si>
    <t>x2</t>
  </si>
  <si>
    <t>y2</t>
  </si>
  <si>
    <t>x1</t>
  </si>
  <si>
    <t>y1</t>
  </si>
  <si>
    <t>угол</t>
  </si>
  <si>
    <t xml:space="preserve">угол </t>
  </si>
  <si>
    <t>радианы</t>
  </si>
  <si>
    <t>расстояние между метками</t>
  </si>
  <si>
    <t>CLKDIV</t>
  </si>
  <si>
    <t>PLLFBD</t>
  </si>
  <si>
    <t>1:1</t>
  </si>
  <si>
    <t>1:2</t>
  </si>
  <si>
    <t>1:3</t>
  </si>
  <si>
    <t>1:4</t>
  </si>
  <si>
    <t>1:5</t>
  </si>
  <si>
    <t>1:6</t>
  </si>
  <si>
    <t>1:7</t>
  </si>
  <si>
    <t>1:8</t>
  </si>
  <si>
    <t>sec</t>
  </si>
  <si>
    <t>min</t>
  </si>
  <si>
    <t>hour</t>
  </si>
  <si>
    <t>date</t>
  </si>
  <si>
    <t>year</t>
  </si>
  <si>
    <t>sec10</t>
  </si>
  <si>
    <t>min10</t>
  </si>
  <si>
    <t>hour10</t>
  </si>
  <si>
    <t>date10</t>
  </si>
  <si>
    <t>year10</t>
  </si>
  <si>
    <t>month</t>
  </si>
  <si>
    <t>month10</t>
  </si>
  <si>
    <t>переполнений таймера за шаг</t>
  </si>
  <si>
    <t>Масса телескопа</t>
  </si>
  <si>
    <t>Тяга двигателя</t>
  </si>
  <si>
    <t>частота Гц</t>
  </si>
  <si>
    <t>тяга двигателя Нм</t>
  </si>
</sst>
</file>

<file path=xl/styles.xml><?xml version="1.0" encoding="utf-8"?>
<styleSheet xmlns="http://schemas.openxmlformats.org/spreadsheetml/2006/main">
  <numFmts count="5">
    <numFmt numFmtId="164" formatCode="0.0000000000"/>
    <numFmt numFmtId="165" formatCode="0.000E+00"/>
    <numFmt numFmtId="166" formatCode="dd/mm/yyyy\ h:mm:ss;@"/>
    <numFmt numFmtId="167" formatCode="0.00000000"/>
    <numFmt numFmtId="168" formatCode="#,##0.0"/>
  </numFmts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0"/>
      <color theme="1"/>
      <name val="Arial Unicode MS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2" borderId="3" xfId="0" applyNumberFormat="1" applyFill="1" applyBorder="1"/>
    <xf numFmtId="3" fontId="0" fillId="0" borderId="0" xfId="0" applyNumberFormat="1" applyFill="1"/>
    <xf numFmtId="3" fontId="0" fillId="0" borderId="2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5" fillId="0" borderId="0" xfId="0" applyFont="1"/>
    <xf numFmtId="0" fontId="3" fillId="0" borderId="0" xfId="0" applyNumberFormat="1" applyFont="1"/>
    <xf numFmtId="0" fontId="0" fillId="2" borderId="4" xfId="0" applyNumberFormat="1" applyFill="1" applyBorder="1"/>
    <xf numFmtId="0" fontId="0" fillId="0" borderId="1" xfId="0" applyNumberFormat="1" applyBorder="1"/>
    <xf numFmtId="0" fontId="0" fillId="0" borderId="15" xfId="0" applyFill="1" applyBorder="1"/>
    <xf numFmtId="0" fontId="6" fillId="0" borderId="13" xfId="0" applyFont="1" applyBorder="1"/>
    <xf numFmtId="2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0" fontId="9" fillId="0" borderId="0" xfId="0" applyFont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167" fontId="0" fillId="3" borderId="3" xfId="0" applyNumberFormat="1" applyFill="1" applyBorder="1"/>
    <xf numFmtId="0" fontId="0" fillId="0" borderId="0" xfId="0" applyBorder="1"/>
    <xf numFmtId="0" fontId="0" fillId="0" borderId="0" xfId="0" applyNumberFormat="1" applyBorder="1"/>
    <xf numFmtId="0" fontId="0" fillId="0" borderId="16" xfId="0" applyBorder="1"/>
    <xf numFmtId="22" fontId="0" fillId="0" borderId="17" xfId="0" applyNumberFormat="1" applyBorder="1"/>
    <xf numFmtId="22" fontId="0" fillId="0" borderId="18" xfId="0" applyNumberFormat="1" applyBorder="1"/>
    <xf numFmtId="0" fontId="0" fillId="0" borderId="7" xfId="0" applyBorder="1"/>
    <xf numFmtId="166" fontId="0" fillId="0" borderId="8" xfId="0" applyNumberFormat="1" applyBorder="1"/>
    <xf numFmtId="167" fontId="0" fillId="0" borderId="8" xfId="0" applyNumberFormat="1" applyBorder="1"/>
    <xf numFmtId="22" fontId="0" fillId="0" borderId="9" xfId="0" applyNumberFormat="1" applyBorder="1"/>
    <xf numFmtId="0" fontId="0" fillId="0" borderId="19" xfId="0" applyBorder="1"/>
    <xf numFmtId="0" fontId="0" fillId="0" borderId="19" xfId="0" applyNumberFormat="1" applyBorder="1"/>
    <xf numFmtId="0" fontId="0" fillId="0" borderId="10" xfId="0" applyNumberFormat="1" applyBorder="1"/>
    <xf numFmtId="0" fontId="0" fillId="4" borderId="0" xfId="0" applyFill="1"/>
    <xf numFmtId="0" fontId="0" fillId="4" borderId="3" xfId="0" applyFill="1" applyBorder="1"/>
    <xf numFmtId="168" fontId="0" fillId="0" borderId="0" xfId="0" applyNumberFormat="1"/>
    <xf numFmtId="0" fontId="0" fillId="4" borderId="4" xfId="0" applyFill="1" applyBorder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1"/>
          <c:order val="0"/>
          <c:tx>
            <c:strRef>
              <c:f>Лист3!$D$7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0.0000000000</c:formatCode>
                <c:ptCount val="493"/>
                <c:pt idx="0">
                  <c:v>6.2500000000000001E-5</c:v>
                </c:pt>
                <c:pt idx="1">
                  <c:v>1.25E-4</c:v>
                </c:pt>
                <c:pt idx="2">
                  <c:v>1.875E-4</c:v>
                </c:pt>
                <c:pt idx="3">
                  <c:v>2.5000000000000001E-4</c:v>
                </c:pt>
                <c:pt idx="4">
                  <c:v>3.1250000000000001E-4</c:v>
                </c:pt>
                <c:pt idx="5">
                  <c:v>3.7500000000000001E-4</c:v>
                </c:pt>
                <c:pt idx="6">
                  <c:v>4.3750000000000001E-4</c:v>
                </c:pt>
                <c:pt idx="7">
                  <c:v>5.0000000000000001E-4</c:v>
                </c:pt>
                <c:pt idx="8">
                  <c:v>5.6250000000000007E-4</c:v>
                </c:pt>
                <c:pt idx="9">
                  <c:v>6.2500000000000012E-4</c:v>
                </c:pt>
                <c:pt idx="10">
                  <c:v>6.8750000000000018E-4</c:v>
                </c:pt>
                <c:pt idx="11">
                  <c:v>7.5000000000000023E-4</c:v>
                </c:pt>
                <c:pt idx="12">
                  <c:v>8.1250000000000029E-4</c:v>
                </c:pt>
                <c:pt idx="13">
                  <c:v>8.7500000000000034E-4</c:v>
                </c:pt>
                <c:pt idx="14">
                  <c:v>9.375000000000004E-4</c:v>
                </c:pt>
                <c:pt idx="15">
                  <c:v>1.0000000000000005E-3</c:v>
                </c:pt>
                <c:pt idx="16">
                  <c:v>1.0625000000000005E-3</c:v>
                </c:pt>
                <c:pt idx="17">
                  <c:v>1.1250000000000006E-3</c:v>
                </c:pt>
                <c:pt idx="18">
                  <c:v>1.1875000000000006E-3</c:v>
                </c:pt>
                <c:pt idx="19">
                  <c:v>1.2500000000000007E-3</c:v>
                </c:pt>
                <c:pt idx="20">
                  <c:v>1.3125000000000007E-3</c:v>
                </c:pt>
                <c:pt idx="21">
                  <c:v>1.3750000000000008E-3</c:v>
                </c:pt>
                <c:pt idx="22">
                  <c:v>1.4375000000000008E-3</c:v>
                </c:pt>
                <c:pt idx="23">
                  <c:v>1.5000000000000009E-3</c:v>
                </c:pt>
                <c:pt idx="24">
                  <c:v>1.562500000000001E-3</c:v>
                </c:pt>
                <c:pt idx="25">
                  <c:v>1.625000000000001E-3</c:v>
                </c:pt>
                <c:pt idx="26">
                  <c:v>1.6875000000000011E-3</c:v>
                </c:pt>
                <c:pt idx="27">
                  <c:v>1.7500000000000011E-3</c:v>
                </c:pt>
                <c:pt idx="28">
                  <c:v>1.8125000000000012E-3</c:v>
                </c:pt>
                <c:pt idx="29">
                  <c:v>1.8750000000000012E-3</c:v>
                </c:pt>
                <c:pt idx="30">
                  <c:v>1.9375000000000013E-3</c:v>
                </c:pt>
                <c:pt idx="31">
                  <c:v>2.0000000000000013E-3</c:v>
                </c:pt>
                <c:pt idx="32">
                  <c:v>2.0625000000000014E-3</c:v>
                </c:pt>
                <c:pt idx="33">
                  <c:v>2.1250000000000015E-3</c:v>
                </c:pt>
                <c:pt idx="34">
                  <c:v>2.1875000000000015E-3</c:v>
                </c:pt>
                <c:pt idx="35">
                  <c:v>2.2500000000000016E-3</c:v>
                </c:pt>
                <c:pt idx="36">
                  <c:v>2.3125000000000016E-3</c:v>
                </c:pt>
                <c:pt idx="37">
                  <c:v>2.3750000000000017E-3</c:v>
                </c:pt>
                <c:pt idx="38">
                  <c:v>2.4375000000000017E-3</c:v>
                </c:pt>
                <c:pt idx="39">
                  <c:v>2.5000000000000018E-3</c:v>
                </c:pt>
                <c:pt idx="40">
                  <c:v>2.5625000000000018E-3</c:v>
                </c:pt>
                <c:pt idx="41">
                  <c:v>2.6250000000000019E-3</c:v>
                </c:pt>
                <c:pt idx="42">
                  <c:v>2.687500000000002E-3</c:v>
                </c:pt>
                <c:pt idx="43">
                  <c:v>2.750000000000002E-3</c:v>
                </c:pt>
                <c:pt idx="44">
                  <c:v>2.8125000000000021E-3</c:v>
                </c:pt>
                <c:pt idx="45">
                  <c:v>2.8750000000000021E-3</c:v>
                </c:pt>
                <c:pt idx="46">
                  <c:v>2.9375000000000022E-3</c:v>
                </c:pt>
                <c:pt idx="47">
                  <c:v>3.0000000000000022E-3</c:v>
                </c:pt>
                <c:pt idx="48">
                  <c:v>3.0625000000000023E-3</c:v>
                </c:pt>
                <c:pt idx="49">
                  <c:v>3.1250000000000023E-3</c:v>
                </c:pt>
                <c:pt idx="50">
                  <c:v>3.1875000000000024E-3</c:v>
                </c:pt>
                <c:pt idx="51">
                  <c:v>3.2500000000000025E-3</c:v>
                </c:pt>
                <c:pt idx="52">
                  <c:v>3.3125000000000025E-3</c:v>
                </c:pt>
                <c:pt idx="53">
                  <c:v>3.3750000000000026E-3</c:v>
                </c:pt>
                <c:pt idx="54">
                  <c:v>3.4375000000000026E-3</c:v>
                </c:pt>
                <c:pt idx="55">
                  <c:v>3.5000000000000027E-3</c:v>
                </c:pt>
                <c:pt idx="56">
                  <c:v>3.5625000000000027E-3</c:v>
                </c:pt>
                <c:pt idx="57">
                  <c:v>3.6250000000000028E-3</c:v>
                </c:pt>
                <c:pt idx="58">
                  <c:v>3.6875000000000028E-3</c:v>
                </c:pt>
                <c:pt idx="59">
                  <c:v>3.7500000000000029E-3</c:v>
                </c:pt>
                <c:pt idx="60">
                  <c:v>3.812500000000003E-3</c:v>
                </c:pt>
                <c:pt idx="61">
                  <c:v>3.875000000000003E-3</c:v>
                </c:pt>
                <c:pt idx="62">
                  <c:v>3.9375000000000026E-3</c:v>
                </c:pt>
                <c:pt idx="63">
                  <c:v>4.0000000000000027E-3</c:v>
                </c:pt>
                <c:pt idx="64">
                  <c:v>4.0625000000000027E-3</c:v>
                </c:pt>
                <c:pt idx="65">
                  <c:v>4.1250000000000028E-3</c:v>
                </c:pt>
                <c:pt idx="66">
                  <c:v>4.1875000000000029E-3</c:v>
                </c:pt>
                <c:pt idx="67">
                  <c:v>4.2500000000000029E-3</c:v>
                </c:pt>
                <c:pt idx="68">
                  <c:v>4.312500000000003E-3</c:v>
                </c:pt>
                <c:pt idx="69">
                  <c:v>4.375000000000003E-3</c:v>
                </c:pt>
                <c:pt idx="70">
                  <c:v>4.4375000000000031E-3</c:v>
                </c:pt>
                <c:pt idx="71">
                  <c:v>4.5000000000000031E-3</c:v>
                </c:pt>
                <c:pt idx="72">
                  <c:v>4.5625000000000032E-3</c:v>
                </c:pt>
                <c:pt idx="73">
                  <c:v>4.6250000000000032E-3</c:v>
                </c:pt>
                <c:pt idx="74">
                  <c:v>4.6875000000000033E-3</c:v>
                </c:pt>
                <c:pt idx="75">
                  <c:v>4.7500000000000034E-3</c:v>
                </c:pt>
                <c:pt idx="76">
                  <c:v>4.8125000000000034E-3</c:v>
                </c:pt>
                <c:pt idx="77">
                  <c:v>4.8750000000000035E-3</c:v>
                </c:pt>
                <c:pt idx="78">
                  <c:v>4.9375000000000035E-3</c:v>
                </c:pt>
                <c:pt idx="79">
                  <c:v>5.0000000000000036E-3</c:v>
                </c:pt>
                <c:pt idx="80">
                  <c:v>5.0625000000000036E-3</c:v>
                </c:pt>
                <c:pt idx="81">
                  <c:v>5.1250000000000037E-3</c:v>
                </c:pt>
                <c:pt idx="82">
                  <c:v>5.1875000000000037E-3</c:v>
                </c:pt>
                <c:pt idx="83">
                  <c:v>5.2500000000000038E-3</c:v>
                </c:pt>
                <c:pt idx="84">
                  <c:v>5.3125000000000039E-3</c:v>
                </c:pt>
                <c:pt idx="85">
                  <c:v>5.3750000000000039E-3</c:v>
                </c:pt>
                <c:pt idx="86">
                  <c:v>5.437500000000004E-3</c:v>
                </c:pt>
                <c:pt idx="87">
                  <c:v>5.500000000000004E-3</c:v>
                </c:pt>
                <c:pt idx="88">
                  <c:v>5.5625000000000041E-3</c:v>
                </c:pt>
                <c:pt idx="89">
                  <c:v>5.6250000000000041E-3</c:v>
                </c:pt>
                <c:pt idx="90">
                  <c:v>5.6875000000000042E-3</c:v>
                </c:pt>
                <c:pt idx="91">
                  <c:v>5.7500000000000042E-3</c:v>
                </c:pt>
                <c:pt idx="92">
                  <c:v>5.8125000000000043E-3</c:v>
                </c:pt>
                <c:pt idx="93">
                  <c:v>5.8750000000000044E-3</c:v>
                </c:pt>
                <c:pt idx="94">
                  <c:v>5.9375000000000044E-3</c:v>
                </c:pt>
                <c:pt idx="95">
                  <c:v>6.0000000000000045E-3</c:v>
                </c:pt>
                <c:pt idx="96">
                  <c:v>6.0625000000000045E-3</c:v>
                </c:pt>
                <c:pt idx="97">
                  <c:v>6.1250000000000046E-3</c:v>
                </c:pt>
                <c:pt idx="98">
                  <c:v>6.1875000000000046E-3</c:v>
                </c:pt>
                <c:pt idx="99">
                  <c:v>6.2500000000000047E-3</c:v>
                </c:pt>
                <c:pt idx="100">
                  <c:v>6.3125000000000047E-3</c:v>
                </c:pt>
                <c:pt idx="101">
                  <c:v>6.3750000000000048E-3</c:v>
                </c:pt>
                <c:pt idx="102">
                  <c:v>6.4375000000000049E-3</c:v>
                </c:pt>
                <c:pt idx="103">
                  <c:v>6.5000000000000049E-3</c:v>
                </c:pt>
                <c:pt idx="104">
                  <c:v>6.562500000000005E-3</c:v>
                </c:pt>
                <c:pt idx="105">
                  <c:v>6.625000000000005E-3</c:v>
                </c:pt>
                <c:pt idx="106">
                  <c:v>6.6875000000000051E-3</c:v>
                </c:pt>
                <c:pt idx="107">
                  <c:v>6.7500000000000051E-3</c:v>
                </c:pt>
                <c:pt idx="108">
                  <c:v>6.8125000000000052E-3</c:v>
                </c:pt>
                <c:pt idx="109">
                  <c:v>6.8750000000000052E-3</c:v>
                </c:pt>
                <c:pt idx="110">
                  <c:v>6.9375000000000053E-3</c:v>
                </c:pt>
                <c:pt idx="111">
                  <c:v>7.0000000000000053E-3</c:v>
                </c:pt>
                <c:pt idx="112">
                  <c:v>7.0625000000000054E-3</c:v>
                </c:pt>
                <c:pt idx="113">
                  <c:v>7.1250000000000055E-3</c:v>
                </c:pt>
                <c:pt idx="114">
                  <c:v>7.1875000000000055E-3</c:v>
                </c:pt>
                <c:pt idx="115">
                  <c:v>7.2500000000000056E-3</c:v>
                </c:pt>
                <c:pt idx="116">
                  <c:v>7.3125000000000056E-3</c:v>
                </c:pt>
                <c:pt idx="117">
                  <c:v>7.3750000000000057E-3</c:v>
                </c:pt>
                <c:pt idx="118">
                  <c:v>7.4375000000000057E-3</c:v>
                </c:pt>
                <c:pt idx="119">
                  <c:v>7.5000000000000058E-3</c:v>
                </c:pt>
                <c:pt idx="120">
                  <c:v>7.5625000000000058E-3</c:v>
                </c:pt>
                <c:pt idx="121">
                  <c:v>7.6250000000000059E-3</c:v>
                </c:pt>
                <c:pt idx="122">
                  <c:v>7.687500000000006E-3</c:v>
                </c:pt>
                <c:pt idx="123">
                  <c:v>7.750000000000006E-3</c:v>
                </c:pt>
                <c:pt idx="124">
                  <c:v>7.8125000000000052E-3</c:v>
                </c:pt>
                <c:pt idx="125">
                  <c:v>7.8750000000000053E-3</c:v>
                </c:pt>
                <c:pt idx="126">
                  <c:v>7.9375000000000053E-3</c:v>
                </c:pt>
                <c:pt idx="127">
                  <c:v>8.0000000000000054E-3</c:v>
                </c:pt>
                <c:pt idx="128">
                  <c:v>8.0625000000000054E-3</c:v>
                </c:pt>
                <c:pt idx="129">
                  <c:v>8.1250000000000055E-3</c:v>
                </c:pt>
                <c:pt idx="130">
                  <c:v>8.1875000000000055E-3</c:v>
                </c:pt>
                <c:pt idx="131">
                  <c:v>8.2500000000000056E-3</c:v>
                </c:pt>
                <c:pt idx="132">
                  <c:v>8.3125000000000056E-3</c:v>
                </c:pt>
                <c:pt idx="133">
                  <c:v>8.3750000000000057E-3</c:v>
                </c:pt>
                <c:pt idx="134">
                  <c:v>8.4375000000000058E-3</c:v>
                </c:pt>
                <c:pt idx="135">
                  <c:v>8.5000000000000058E-3</c:v>
                </c:pt>
                <c:pt idx="136">
                  <c:v>8.5625000000000059E-3</c:v>
                </c:pt>
                <c:pt idx="137">
                  <c:v>8.6250000000000059E-3</c:v>
                </c:pt>
                <c:pt idx="138">
                  <c:v>8.687500000000006E-3</c:v>
                </c:pt>
                <c:pt idx="139">
                  <c:v>8.750000000000006E-3</c:v>
                </c:pt>
                <c:pt idx="140">
                  <c:v>8.8125000000000061E-3</c:v>
                </c:pt>
                <c:pt idx="141">
                  <c:v>8.8750000000000061E-3</c:v>
                </c:pt>
                <c:pt idx="142">
                  <c:v>8.9375000000000062E-3</c:v>
                </c:pt>
                <c:pt idx="143">
                  <c:v>9.0000000000000063E-3</c:v>
                </c:pt>
                <c:pt idx="144">
                  <c:v>9.0625000000000063E-3</c:v>
                </c:pt>
                <c:pt idx="145">
                  <c:v>9.1250000000000064E-3</c:v>
                </c:pt>
                <c:pt idx="146">
                  <c:v>9.1875000000000064E-3</c:v>
                </c:pt>
                <c:pt idx="147">
                  <c:v>9.2500000000000065E-3</c:v>
                </c:pt>
                <c:pt idx="148">
                  <c:v>9.3125000000000065E-3</c:v>
                </c:pt>
                <c:pt idx="149">
                  <c:v>9.3750000000000066E-3</c:v>
                </c:pt>
                <c:pt idx="150">
                  <c:v>9.4375000000000066E-3</c:v>
                </c:pt>
                <c:pt idx="151">
                  <c:v>9.5000000000000067E-3</c:v>
                </c:pt>
                <c:pt idx="152">
                  <c:v>9.5625000000000068E-3</c:v>
                </c:pt>
                <c:pt idx="153">
                  <c:v>9.6250000000000068E-3</c:v>
                </c:pt>
                <c:pt idx="154">
                  <c:v>9.6875000000000069E-3</c:v>
                </c:pt>
                <c:pt idx="155">
                  <c:v>9.7500000000000069E-3</c:v>
                </c:pt>
                <c:pt idx="156">
                  <c:v>9.812500000000007E-3</c:v>
                </c:pt>
                <c:pt idx="157">
                  <c:v>9.875000000000007E-3</c:v>
                </c:pt>
                <c:pt idx="158">
                  <c:v>9.9375000000000071E-3</c:v>
                </c:pt>
                <c:pt idx="159">
                  <c:v>1.0000000000000007E-2</c:v>
                </c:pt>
                <c:pt idx="160">
                  <c:v>1.0062500000000007E-2</c:v>
                </c:pt>
                <c:pt idx="161">
                  <c:v>1.0125000000000007E-2</c:v>
                </c:pt>
                <c:pt idx="162">
                  <c:v>1.0187500000000007E-2</c:v>
                </c:pt>
                <c:pt idx="163">
                  <c:v>1.0250000000000007E-2</c:v>
                </c:pt>
                <c:pt idx="164">
                  <c:v>1.0312500000000007E-2</c:v>
                </c:pt>
                <c:pt idx="165">
                  <c:v>1.0375000000000007E-2</c:v>
                </c:pt>
                <c:pt idx="166">
                  <c:v>1.0437500000000008E-2</c:v>
                </c:pt>
                <c:pt idx="167">
                  <c:v>1.0500000000000008E-2</c:v>
                </c:pt>
                <c:pt idx="168">
                  <c:v>1.0562500000000008E-2</c:v>
                </c:pt>
                <c:pt idx="169">
                  <c:v>1.0625000000000008E-2</c:v>
                </c:pt>
                <c:pt idx="170">
                  <c:v>1.0687500000000008E-2</c:v>
                </c:pt>
                <c:pt idx="171">
                  <c:v>1.0750000000000008E-2</c:v>
                </c:pt>
                <c:pt idx="172">
                  <c:v>1.0812500000000008E-2</c:v>
                </c:pt>
                <c:pt idx="173">
                  <c:v>1.0875000000000008E-2</c:v>
                </c:pt>
                <c:pt idx="174">
                  <c:v>1.0937500000000008E-2</c:v>
                </c:pt>
                <c:pt idx="175">
                  <c:v>1.1000000000000008E-2</c:v>
                </c:pt>
                <c:pt idx="176">
                  <c:v>1.1062500000000008E-2</c:v>
                </c:pt>
                <c:pt idx="177">
                  <c:v>1.1125000000000008E-2</c:v>
                </c:pt>
                <c:pt idx="178">
                  <c:v>1.1187500000000008E-2</c:v>
                </c:pt>
                <c:pt idx="179">
                  <c:v>1.1250000000000008E-2</c:v>
                </c:pt>
                <c:pt idx="180">
                  <c:v>1.1312500000000008E-2</c:v>
                </c:pt>
                <c:pt idx="181">
                  <c:v>1.1375000000000008E-2</c:v>
                </c:pt>
                <c:pt idx="182">
                  <c:v>1.1437500000000008E-2</c:v>
                </c:pt>
                <c:pt idx="183">
                  <c:v>1.1500000000000008E-2</c:v>
                </c:pt>
                <c:pt idx="184">
                  <c:v>1.1562500000000009E-2</c:v>
                </c:pt>
                <c:pt idx="185">
                  <c:v>1.1625000000000009E-2</c:v>
                </c:pt>
                <c:pt idx="186">
                  <c:v>1.1687500000000009E-2</c:v>
                </c:pt>
                <c:pt idx="187">
                  <c:v>1.1750000000000009E-2</c:v>
                </c:pt>
                <c:pt idx="188">
                  <c:v>1.1812500000000009E-2</c:v>
                </c:pt>
                <c:pt idx="189">
                  <c:v>1.1875000000000009E-2</c:v>
                </c:pt>
                <c:pt idx="190">
                  <c:v>1.1937500000000009E-2</c:v>
                </c:pt>
                <c:pt idx="191">
                  <c:v>1.2000000000000009E-2</c:v>
                </c:pt>
                <c:pt idx="192">
                  <c:v>1.2062500000000009E-2</c:v>
                </c:pt>
                <c:pt idx="193">
                  <c:v>1.2125000000000009E-2</c:v>
                </c:pt>
                <c:pt idx="194">
                  <c:v>1.2187500000000009E-2</c:v>
                </c:pt>
                <c:pt idx="195">
                  <c:v>1.2250000000000009E-2</c:v>
                </c:pt>
                <c:pt idx="196">
                  <c:v>1.2312500000000009E-2</c:v>
                </c:pt>
                <c:pt idx="197">
                  <c:v>1.2375000000000009E-2</c:v>
                </c:pt>
                <c:pt idx="198">
                  <c:v>1.2437500000000009E-2</c:v>
                </c:pt>
                <c:pt idx="199">
                  <c:v>1.2500000000000009E-2</c:v>
                </c:pt>
                <c:pt idx="200">
                  <c:v>1.2562500000000009E-2</c:v>
                </c:pt>
                <c:pt idx="201">
                  <c:v>1.2625000000000009E-2</c:v>
                </c:pt>
                <c:pt idx="202">
                  <c:v>1.268750000000001E-2</c:v>
                </c:pt>
                <c:pt idx="203">
                  <c:v>1.275000000000001E-2</c:v>
                </c:pt>
                <c:pt idx="204">
                  <c:v>1.281250000000001E-2</c:v>
                </c:pt>
                <c:pt idx="205">
                  <c:v>1.287500000000001E-2</c:v>
                </c:pt>
                <c:pt idx="206">
                  <c:v>1.293750000000001E-2</c:v>
                </c:pt>
                <c:pt idx="207">
                  <c:v>1.300000000000001E-2</c:v>
                </c:pt>
                <c:pt idx="208">
                  <c:v>1.306250000000001E-2</c:v>
                </c:pt>
                <c:pt idx="209">
                  <c:v>1.312500000000001E-2</c:v>
                </c:pt>
                <c:pt idx="210">
                  <c:v>1.318750000000001E-2</c:v>
                </c:pt>
                <c:pt idx="211">
                  <c:v>1.325000000000001E-2</c:v>
                </c:pt>
                <c:pt idx="212">
                  <c:v>1.331250000000001E-2</c:v>
                </c:pt>
                <c:pt idx="213">
                  <c:v>1.337500000000001E-2</c:v>
                </c:pt>
                <c:pt idx="214">
                  <c:v>1.343750000000001E-2</c:v>
                </c:pt>
                <c:pt idx="215">
                  <c:v>1.350000000000001E-2</c:v>
                </c:pt>
                <c:pt idx="216">
                  <c:v>1.356250000000001E-2</c:v>
                </c:pt>
                <c:pt idx="217">
                  <c:v>1.362500000000001E-2</c:v>
                </c:pt>
                <c:pt idx="218">
                  <c:v>1.368750000000001E-2</c:v>
                </c:pt>
                <c:pt idx="219">
                  <c:v>1.375000000000001E-2</c:v>
                </c:pt>
                <c:pt idx="220">
                  <c:v>1.3812500000000011E-2</c:v>
                </c:pt>
                <c:pt idx="221">
                  <c:v>1.3875000000000011E-2</c:v>
                </c:pt>
                <c:pt idx="222">
                  <c:v>1.3937500000000011E-2</c:v>
                </c:pt>
                <c:pt idx="223">
                  <c:v>1.4000000000000011E-2</c:v>
                </c:pt>
                <c:pt idx="224">
                  <c:v>1.4062500000000011E-2</c:v>
                </c:pt>
                <c:pt idx="225">
                  <c:v>1.4125000000000011E-2</c:v>
                </c:pt>
                <c:pt idx="226">
                  <c:v>1.4187500000000011E-2</c:v>
                </c:pt>
                <c:pt idx="227">
                  <c:v>1.4250000000000011E-2</c:v>
                </c:pt>
                <c:pt idx="228">
                  <c:v>1.4312500000000011E-2</c:v>
                </c:pt>
                <c:pt idx="229">
                  <c:v>1.4375000000000011E-2</c:v>
                </c:pt>
                <c:pt idx="230">
                  <c:v>1.4437500000000011E-2</c:v>
                </c:pt>
                <c:pt idx="231">
                  <c:v>1.4500000000000011E-2</c:v>
                </c:pt>
                <c:pt idx="232">
                  <c:v>1.4562500000000011E-2</c:v>
                </c:pt>
                <c:pt idx="233">
                  <c:v>1.4625000000000011E-2</c:v>
                </c:pt>
                <c:pt idx="234">
                  <c:v>1.4687500000000011E-2</c:v>
                </c:pt>
                <c:pt idx="235">
                  <c:v>1.4750000000000011E-2</c:v>
                </c:pt>
                <c:pt idx="236">
                  <c:v>1.4812500000000011E-2</c:v>
                </c:pt>
                <c:pt idx="237">
                  <c:v>1.4875000000000011E-2</c:v>
                </c:pt>
                <c:pt idx="238">
                  <c:v>1.4937500000000012E-2</c:v>
                </c:pt>
                <c:pt idx="239">
                  <c:v>1.5000000000000012E-2</c:v>
                </c:pt>
                <c:pt idx="240">
                  <c:v>1.5062500000000012E-2</c:v>
                </c:pt>
                <c:pt idx="241">
                  <c:v>1.5125000000000012E-2</c:v>
                </c:pt>
                <c:pt idx="242">
                  <c:v>1.5187500000000012E-2</c:v>
                </c:pt>
                <c:pt idx="243">
                  <c:v>1.5250000000000012E-2</c:v>
                </c:pt>
                <c:pt idx="244">
                  <c:v>1.5312500000000012E-2</c:v>
                </c:pt>
                <c:pt idx="245">
                  <c:v>1.5375000000000012E-2</c:v>
                </c:pt>
                <c:pt idx="246">
                  <c:v>1.5437500000000012E-2</c:v>
                </c:pt>
                <c:pt idx="247">
                  <c:v>1.5500000000000012E-2</c:v>
                </c:pt>
                <c:pt idx="248">
                  <c:v>1.5562500000000012E-2</c:v>
                </c:pt>
                <c:pt idx="249">
                  <c:v>1.562500000000001E-2</c:v>
                </c:pt>
                <c:pt idx="250">
                  <c:v>1.568750000000001E-2</c:v>
                </c:pt>
                <c:pt idx="251">
                  <c:v>1.5750000000000011E-2</c:v>
                </c:pt>
                <c:pt idx="252">
                  <c:v>1.5812500000000011E-2</c:v>
                </c:pt>
                <c:pt idx="253">
                  <c:v>1.5875000000000011E-2</c:v>
                </c:pt>
                <c:pt idx="254">
                  <c:v>1.5937500000000011E-2</c:v>
                </c:pt>
                <c:pt idx="255">
                  <c:v>1.6000000000000011E-2</c:v>
                </c:pt>
                <c:pt idx="256">
                  <c:v>1.6062500000000011E-2</c:v>
                </c:pt>
                <c:pt idx="257">
                  <c:v>1.6125000000000011E-2</c:v>
                </c:pt>
                <c:pt idx="258">
                  <c:v>1.6187500000000011E-2</c:v>
                </c:pt>
                <c:pt idx="259">
                  <c:v>1.6250000000000011E-2</c:v>
                </c:pt>
                <c:pt idx="260">
                  <c:v>1.6312500000000011E-2</c:v>
                </c:pt>
                <c:pt idx="261">
                  <c:v>1.6375000000000011E-2</c:v>
                </c:pt>
                <c:pt idx="262">
                  <c:v>1.6437500000000011E-2</c:v>
                </c:pt>
                <c:pt idx="263">
                  <c:v>1.6500000000000011E-2</c:v>
                </c:pt>
                <c:pt idx="264">
                  <c:v>1.6562500000000011E-2</c:v>
                </c:pt>
                <c:pt idx="265">
                  <c:v>1.6625000000000011E-2</c:v>
                </c:pt>
                <c:pt idx="266">
                  <c:v>1.6687500000000011E-2</c:v>
                </c:pt>
                <c:pt idx="267">
                  <c:v>1.6750000000000011E-2</c:v>
                </c:pt>
                <c:pt idx="268">
                  <c:v>1.6812500000000011E-2</c:v>
                </c:pt>
                <c:pt idx="269">
                  <c:v>1.6875000000000012E-2</c:v>
                </c:pt>
                <c:pt idx="270">
                  <c:v>1.6937500000000012E-2</c:v>
                </c:pt>
                <c:pt idx="271">
                  <c:v>1.7000000000000012E-2</c:v>
                </c:pt>
                <c:pt idx="272">
                  <c:v>1.7062500000000012E-2</c:v>
                </c:pt>
                <c:pt idx="273">
                  <c:v>1.7125000000000012E-2</c:v>
                </c:pt>
                <c:pt idx="274">
                  <c:v>1.7187500000000012E-2</c:v>
                </c:pt>
                <c:pt idx="275">
                  <c:v>1.7250000000000012E-2</c:v>
                </c:pt>
                <c:pt idx="276">
                  <c:v>1.7312500000000012E-2</c:v>
                </c:pt>
                <c:pt idx="277">
                  <c:v>1.7375000000000012E-2</c:v>
                </c:pt>
                <c:pt idx="278">
                  <c:v>1.7437500000000012E-2</c:v>
                </c:pt>
                <c:pt idx="279">
                  <c:v>1.7500000000000012E-2</c:v>
                </c:pt>
                <c:pt idx="280">
                  <c:v>1.7562500000000012E-2</c:v>
                </c:pt>
                <c:pt idx="281">
                  <c:v>1.7625000000000012E-2</c:v>
                </c:pt>
                <c:pt idx="282">
                  <c:v>1.7687500000000012E-2</c:v>
                </c:pt>
                <c:pt idx="283">
                  <c:v>1.7750000000000012E-2</c:v>
                </c:pt>
                <c:pt idx="284">
                  <c:v>1.7812500000000012E-2</c:v>
                </c:pt>
                <c:pt idx="285">
                  <c:v>1.7875000000000012E-2</c:v>
                </c:pt>
                <c:pt idx="286">
                  <c:v>1.7937500000000012E-2</c:v>
                </c:pt>
                <c:pt idx="287">
                  <c:v>1.8000000000000013E-2</c:v>
                </c:pt>
                <c:pt idx="288">
                  <c:v>1.8062500000000013E-2</c:v>
                </c:pt>
                <c:pt idx="289">
                  <c:v>1.8125000000000013E-2</c:v>
                </c:pt>
                <c:pt idx="290">
                  <c:v>1.8187500000000013E-2</c:v>
                </c:pt>
                <c:pt idx="291">
                  <c:v>1.8250000000000013E-2</c:v>
                </c:pt>
                <c:pt idx="292">
                  <c:v>1.8312500000000013E-2</c:v>
                </c:pt>
                <c:pt idx="293">
                  <c:v>1.8375000000000013E-2</c:v>
                </c:pt>
                <c:pt idx="294">
                  <c:v>1.8437500000000013E-2</c:v>
                </c:pt>
                <c:pt idx="295">
                  <c:v>1.8500000000000013E-2</c:v>
                </c:pt>
                <c:pt idx="296">
                  <c:v>1.8562500000000013E-2</c:v>
                </c:pt>
                <c:pt idx="297">
                  <c:v>1.8625000000000013E-2</c:v>
                </c:pt>
                <c:pt idx="298">
                  <c:v>1.8687500000000013E-2</c:v>
                </c:pt>
                <c:pt idx="299">
                  <c:v>1.8750000000000013E-2</c:v>
                </c:pt>
                <c:pt idx="300">
                  <c:v>1.8812500000000013E-2</c:v>
                </c:pt>
                <c:pt idx="301">
                  <c:v>1.8875000000000013E-2</c:v>
                </c:pt>
                <c:pt idx="302">
                  <c:v>1.8937500000000013E-2</c:v>
                </c:pt>
                <c:pt idx="303">
                  <c:v>1.9000000000000013E-2</c:v>
                </c:pt>
                <c:pt idx="304">
                  <c:v>1.9062500000000013E-2</c:v>
                </c:pt>
                <c:pt idx="305">
                  <c:v>1.9125000000000014E-2</c:v>
                </c:pt>
                <c:pt idx="306">
                  <c:v>1.9187500000000014E-2</c:v>
                </c:pt>
                <c:pt idx="307">
                  <c:v>1.9250000000000014E-2</c:v>
                </c:pt>
                <c:pt idx="308">
                  <c:v>1.9312500000000014E-2</c:v>
                </c:pt>
                <c:pt idx="309">
                  <c:v>1.9375000000000014E-2</c:v>
                </c:pt>
                <c:pt idx="310">
                  <c:v>1.9437500000000014E-2</c:v>
                </c:pt>
                <c:pt idx="311">
                  <c:v>1.9500000000000014E-2</c:v>
                </c:pt>
                <c:pt idx="312">
                  <c:v>1.9562500000000014E-2</c:v>
                </c:pt>
                <c:pt idx="313">
                  <c:v>1.9625000000000014E-2</c:v>
                </c:pt>
                <c:pt idx="314">
                  <c:v>1.9687500000000014E-2</c:v>
                </c:pt>
                <c:pt idx="315">
                  <c:v>1.9750000000000014E-2</c:v>
                </c:pt>
                <c:pt idx="316">
                  <c:v>1.9812500000000014E-2</c:v>
                </c:pt>
                <c:pt idx="317">
                  <c:v>1.9875000000000014E-2</c:v>
                </c:pt>
                <c:pt idx="318">
                  <c:v>1.9937500000000014E-2</c:v>
                </c:pt>
                <c:pt idx="319">
                  <c:v>2.0000000000000014E-2</c:v>
                </c:pt>
                <c:pt idx="320">
                  <c:v>2.0062500000000014E-2</c:v>
                </c:pt>
                <c:pt idx="321">
                  <c:v>2.0125000000000014E-2</c:v>
                </c:pt>
                <c:pt idx="322">
                  <c:v>2.0187500000000014E-2</c:v>
                </c:pt>
                <c:pt idx="323">
                  <c:v>2.0250000000000015E-2</c:v>
                </c:pt>
                <c:pt idx="324">
                  <c:v>2.0312500000000015E-2</c:v>
                </c:pt>
                <c:pt idx="325">
                  <c:v>2.0375000000000015E-2</c:v>
                </c:pt>
                <c:pt idx="326">
                  <c:v>2.0437500000000015E-2</c:v>
                </c:pt>
                <c:pt idx="327">
                  <c:v>2.0500000000000015E-2</c:v>
                </c:pt>
                <c:pt idx="328">
                  <c:v>2.0562500000000015E-2</c:v>
                </c:pt>
                <c:pt idx="329">
                  <c:v>2.0625000000000015E-2</c:v>
                </c:pt>
                <c:pt idx="330">
                  <c:v>2.0687500000000015E-2</c:v>
                </c:pt>
                <c:pt idx="331">
                  <c:v>2.0750000000000015E-2</c:v>
                </c:pt>
                <c:pt idx="332">
                  <c:v>2.0812500000000015E-2</c:v>
                </c:pt>
                <c:pt idx="333">
                  <c:v>2.0875000000000015E-2</c:v>
                </c:pt>
                <c:pt idx="334">
                  <c:v>2.0937500000000015E-2</c:v>
                </c:pt>
                <c:pt idx="335">
                  <c:v>2.1000000000000015E-2</c:v>
                </c:pt>
                <c:pt idx="336">
                  <c:v>2.1062500000000015E-2</c:v>
                </c:pt>
                <c:pt idx="337">
                  <c:v>2.1125000000000015E-2</c:v>
                </c:pt>
                <c:pt idx="338">
                  <c:v>2.1187500000000015E-2</c:v>
                </c:pt>
                <c:pt idx="339">
                  <c:v>2.1250000000000015E-2</c:v>
                </c:pt>
                <c:pt idx="340">
                  <c:v>2.1312500000000015E-2</c:v>
                </c:pt>
                <c:pt idx="341">
                  <c:v>2.1375000000000016E-2</c:v>
                </c:pt>
                <c:pt idx="342">
                  <c:v>2.1437500000000016E-2</c:v>
                </c:pt>
                <c:pt idx="343">
                  <c:v>2.1500000000000016E-2</c:v>
                </c:pt>
                <c:pt idx="344">
                  <c:v>2.1562500000000016E-2</c:v>
                </c:pt>
                <c:pt idx="345">
                  <c:v>2.1625000000000016E-2</c:v>
                </c:pt>
                <c:pt idx="346">
                  <c:v>2.1687500000000016E-2</c:v>
                </c:pt>
                <c:pt idx="347">
                  <c:v>2.1750000000000016E-2</c:v>
                </c:pt>
                <c:pt idx="348">
                  <c:v>2.1812500000000016E-2</c:v>
                </c:pt>
                <c:pt idx="349">
                  <c:v>2.1875000000000016E-2</c:v>
                </c:pt>
                <c:pt idx="350">
                  <c:v>2.1937500000000016E-2</c:v>
                </c:pt>
                <c:pt idx="351">
                  <c:v>2.2000000000000016E-2</c:v>
                </c:pt>
                <c:pt idx="352">
                  <c:v>2.2062500000000016E-2</c:v>
                </c:pt>
                <c:pt idx="353">
                  <c:v>2.2125000000000016E-2</c:v>
                </c:pt>
                <c:pt idx="354">
                  <c:v>2.2187500000000016E-2</c:v>
                </c:pt>
                <c:pt idx="355">
                  <c:v>2.2250000000000016E-2</c:v>
                </c:pt>
                <c:pt idx="356">
                  <c:v>2.2312500000000016E-2</c:v>
                </c:pt>
                <c:pt idx="357">
                  <c:v>2.2375000000000016E-2</c:v>
                </c:pt>
                <c:pt idx="358">
                  <c:v>2.2437500000000016E-2</c:v>
                </c:pt>
                <c:pt idx="359">
                  <c:v>2.2500000000000017E-2</c:v>
                </c:pt>
                <c:pt idx="360">
                  <c:v>2.2562500000000017E-2</c:v>
                </c:pt>
                <c:pt idx="361">
                  <c:v>2.2625000000000017E-2</c:v>
                </c:pt>
                <c:pt idx="362">
                  <c:v>2.2687500000000017E-2</c:v>
                </c:pt>
                <c:pt idx="363">
                  <c:v>2.2750000000000017E-2</c:v>
                </c:pt>
                <c:pt idx="364">
                  <c:v>2.2812500000000017E-2</c:v>
                </c:pt>
                <c:pt idx="365">
                  <c:v>2.2875000000000017E-2</c:v>
                </c:pt>
                <c:pt idx="366">
                  <c:v>2.2937500000000017E-2</c:v>
                </c:pt>
                <c:pt idx="367">
                  <c:v>2.3000000000000017E-2</c:v>
                </c:pt>
                <c:pt idx="368">
                  <c:v>2.3062500000000017E-2</c:v>
                </c:pt>
                <c:pt idx="369">
                  <c:v>2.3125000000000017E-2</c:v>
                </c:pt>
                <c:pt idx="370">
                  <c:v>2.3187500000000017E-2</c:v>
                </c:pt>
                <c:pt idx="371">
                  <c:v>2.3250000000000017E-2</c:v>
                </c:pt>
                <c:pt idx="372">
                  <c:v>2.3312500000000017E-2</c:v>
                </c:pt>
                <c:pt idx="373">
                  <c:v>2.3375000000000017E-2</c:v>
                </c:pt>
                <c:pt idx="374">
                  <c:v>2.3437500000000017E-2</c:v>
                </c:pt>
                <c:pt idx="375">
                  <c:v>2.3500000000000017E-2</c:v>
                </c:pt>
                <c:pt idx="376">
                  <c:v>2.3562500000000017E-2</c:v>
                </c:pt>
                <c:pt idx="377">
                  <c:v>2.3625000000000018E-2</c:v>
                </c:pt>
                <c:pt idx="378">
                  <c:v>2.3687500000000018E-2</c:v>
                </c:pt>
                <c:pt idx="379">
                  <c:v>2.3750000000000018E-2</c:v>
                </c:pt>
                <c:pt idx="380">
                  <c:v>2.3812500000000018E-2</c:v>
                </c:pt>
                <c:pt idx="381">
                  <c:v>2.3875000000000018E-2</c:v>
                </c:pt>
                <c:pt idx="382">
                  <c:v>2.3937500000000018E-2</c:v>
                </c:pt>
                <c:pt idx="383">
                  <c:v>2.4000000000000018E-2</c:v>
                </c:pt>
                <c:pt idx="384">
                  <c:v>2.4062500000000018E-2</c:v>
                </c:pt>
                <c:pt idx="385">
                  <c:v>2.4125000000000018E-2</c:v>
                </c:pt>
                <c:pt idx="386">
                  <c:v>2.4187500000000018E-2</c:v>
                </c:pt>
                <c:pt idx="387">
                  <c:v>2.4250000000000018E-2</c:v>
                </c:pt>
                <c:pt idx="388">
                  <c:v>2.4312500000000018E-2</c:v>
                </c:pt>
                <c:pt idx="389">
                  <c:v>2.4375000000000018E-2</c:v>
                </c:pt>
                <c:pt idx="390">
                  <c:v>2.4437500000000018E-2</c:v>
                </c:pt>
                <c:pt idx="391">
                  <c:v>2.4500000000000018E-2</c:v>
                </c:pt>
                <c:pt idx="392">
                  <c:v>2.4562500000000018E-2</c:v>
                </c:pt>
                <c:pt idx="393">
                  <c:v>2.4625000000000018E-2</c:v>
                </c:pt>
                <c:pt idx="394">
                  <c:v>2.4687500000000018E-2</c:v>
                </c:pt>
                <c:pt idx="395">
                  <c:v>2.4750000000000019E-2</c:v>
                </c:pt>
                <c:pt idx="396">
                  <c:v>2.4812500000000019E-2</c:v>
                </c:pt>
                <c:pt idx="397">
                  <c:v>2.4875000000000019E-2</c:v>
                </c:pt>
                <c:pt idx="398">
                  <c:v>2.4937500000000019E-2</c:v>
                </c:pt>
                <c:pt idx="399">
                  <c:v>2.5000000000000019E-2</c:v>
                </c:pt>
                <c:pt idx="400">
                  <c:v>2.5062500000000019E-2</c:v>
                </c:pt>
                <c:pt idx="401">
                  <c:v>2.5125000000000019E-2</c:v>
                </c:pt>
                <c:pt idx="402">
                  <c:v>2.5187500000000019E-2</c:v>
                </c:pt>
                <c:pt idx="403">
                  <c:v>2.5250000000000019E-2</c:v>
                </c:pt>
                <c:pt idx="404">
                  <c:v>2.5312500000000019E-2</c:v>
                </c:pt>
                <c:pt idx="405">
                  <c:v>2.5375000000000019E-2</c:v>
                </c:pt>
                <c:pt idx="406">
                  <c:v>2.5437500000000019E-2</c:v>
                </c:pt>
                <c:pt idx="407">
                  <c:v>2.5500000000000019E-2</c:v>
                </c:pt>
                <c:pt idx="408">
                  <c:v>2.5562500000000019E-2</c:v>
                </c:pt>
                <c:pt idx="409">
                  <c:v>2.5625000000000019E-2</c:v>
                </c:pt>
                <c:pt idx="410">
                  <c:v>2.5687500000000019E-2</c:v>
                </c:pt>
                <c:pt idx="411">
                  <c:v>2.5750000000000019E-2</c:v>
                </c:pt>
                <c:pt idx="412">
                  <c:v>2.5812500000000019E-2</c:v>
                </c:pt>
                <c:pt idx="413">
                  <c:v>2.587500000000002E-2</c:v>
                </c:pt>
                <c:pt idx="414">
                  <c:v>2.593750000000002E-2</c:v>
                </c:pt>
                <c:pt idx="415">
                  <c:v>2.600000000000002E-2</c:v>
                </c:pt>
                <c:pt idx="416">
                  <c:v>2.606250000000002E-2</c:v>
                </c:pt>
                <c:pt idx="417">
                  <c:v>2.612500000000002E-2</c:v>
                </c:pt>
                <c:pt idx="418">
                  <c:v>2.618750000000002E-2</c:v>
                </c:pt>
                <c:pt idx="419">
                  <c:v>2.625000000000002E-2</c:v>
                </c:pt>
                <c:pt idx="420">
                  <c:v>2.631250000000002E-2</c:v>
                </c:pt>
                <c:pt idx="421">
                  <c:v>2.637500000000002E-2</c:v>
                </c:pt>
                <c:pt idx="422">
                  <c:v>2.643750000000002E-2</c:v>
                </c:pt>
                <c:pt idx="423">
                  <c:v>2.650000000000002E-2</c:v>
                </c:pt>
                <c:pt idx="424">
                  <c:v>2.656250000000002E-2</c:v>
                </c:pt>
                <c:pt idx="425">
                  <c:v>2.662500000000002E-2</c:v>
                </c:pt>
                <c:pt idx="426">
                  <c:v>2.668750000000002E-2</c:v>
                </c:pt>
                <c:pt idx="427">
                  <c:v>2.675000000000002E-2</c:v>
                </c:pt>
                <c:pt idx="428">
                  <c:v>2.681250000000002E-2</c:v>
                </c:pt>
                <c:pt idx="429">
                  <c:v>2.687500000000002E-2</c:v>
                </c:pt>
                <c:pt idx="430">
                  <c:v>2.693750000000002E-2</c:v>
                </c:pt>
                <c:pt idx="431">
                  <c:v>2.7000000000000021E-2</c:v>
                </c:pt>
                <c:pt idx="432">
                  <c:v>2.7062500000000021E-2</c:v>
                </c:pt>
                <c:pt idx="433">
                  <c:v>2.7125000000000021E-2</c:v>
                </c:pt>
                <c:pt idx="434">
                  <c:v>2.7187500000000021E-2</c:v>
                </c:pt>
                <c:pt idx="435">
                  <c:v>2.7250000000000021E-2</c:v>
                </c:pt>
                <c:pt idx="436">
                  <c:v>2.7312500000000021E-2</c:v>
                </c:pt>
                <c:pt idx="437">
                  <c:v>2.7375000000000021E-2</c:v>
                </c:pt>
                <c:pt idx="438">
                  <c:v>2.7437500000000021E-2</c:v>
                </c:pt>
                <c:pt idx="439">
                  <c:v>2.7500000000000021E-2</c:v>
                </c:pt>
                <c:pt idx="440">
                  <c:v>2.7562500000000021E-2</c:v>
                </c:pt>
                <c:pt idx="441">
                  <c:v>2.7625000000000021E-2</c:v>
                </c:pt>
                <c:pt idx="442">
                  <c:v>2.7687500000000021E-2</c:v>
                </c:pt>
                <c:pt idx="443">
                  <c:v>2.7750000000000021E-2</c:v>
                </c:pt>
                <c:pt idx="444">
                  <c:v>2.7812500000000021E-2</c:v>
                </c:pt>
                <c:pt idx="445">
                  <c:v>2.7875000000000021E-2</c:v>
                </c:pt>
                <c:pt idx="446">
                  <c:v>2.7937500000000021E-2</c:v>
                </c:pt>
                <c:pt idx="447">
                  <c:v>2.8000000000000021E-2</c:v>
                </c:pt>
                <c:pt idx="448">
                  <c:v>2.8062500000000021E-2</c:v>
                </c:pt>
                <c:pt idx="449">
                  <c:v>2.8125000000000022E-2</c:v>
                </c:pt>
                <c:pt idx="450">
                  <c:v>2.8187500000000022E-2</c:v>
                </c:pt>
                <c:pt idx="451">
                  <c:v>2.8250000000000022E-2</c:v>
                </c:pt>
                <c:pt idx="452">
                  <c:v>2.8312500000000022E-2</c:v>
                </c:pt>
                <c:pt idx="453">
                  <c:v>2.8375000000000022E-2</c:v>
                </c:pt>
                <c:pt idx="454">
                  <c:v>2.8437500000000022E-2</c:v>
                </c:pt>
                <c:pt idx="455">
                  <c:v>2.8500000000000022E-2</c:v>
                </c:pt>
                <c:pt idx="456">
                  <c:v>2.8562500000000022E-2</c:v>
                </c:pt>
                <c:pt idx="457">
                  <c:v>2.8625000000000022E-2</c:v>
                </c:pt>
                <c:pt idx="458">
                  <c:v>2.8687500000000022E-2</c:v>
                </c:pt>
                <c:pt idx="459">
                  <c:v>2.8750000000000022E-2</c:v>
                </c:pt>
                <c:pt idx="460">
                  <c:v>2.8812500000000022E-2</c:v>
                </c:pt>
                <c:pt idx="461">
                  <c:v>2.8875000000000022E-2</c:v>
                </c:pt>
                <c:pt idx="462">
                  <c:v>2.8937500000000022E-2</c:v>
                </c:pt>
                <c:pt idx="463">
                  <c:v>2.9000000000000022E-2</c:v>
                </c:pt>
                <c:pt idx="464">
                  <c:v>2.9062500000000022E-2</c:v>
                </c:pt>
                <c:pt idx="465">
                  <c:v>2.9125000000000022E-2</c:v>
                </c:pt>
                <c:pt idx="466">
                  <c:v>2.9187500000000022E-2</c:v>
                </c:pt>
                <c:pt idx="467">
                  <c:v>2.9250000000000023E-2</c:v>
                </c:pt>
                <c:pt idx="468">
                  <c:v>2.9312500000000023E-2</c:v>
                </c:pt>
                <c:pt idx="469">
                  <c:v>2.9375000000000023E-2</c:v>
                </c:pt>
                <c:pt idx="470">
                  <c:v>2.9437500000000023E-2</c:v>
                </c:pt>
                <c:pt idx="471">
                  <c:v>2.9500000000000023E-2</c:v>
                </c:pt>
                <c:pt idx="472">
                  <c:v>2.9562500000000023E-2</c:v>
                </c:pt>
                <c:pt idx="473">
                  <c:v>2.9625000000000023E-2</c:v>
                </c:pt>
                <c:pt idx="474">
                  <c:v>2.9687500000000023E-2</c:v>
                </c:pt>
                <c:pt idx="475">
                  <c:v>2.9750000000000023E-2</c:v>
                </c:pt>
                <c:pt idx="476">
                  <c:v>2.9812500000000023E-2</c:v>
                </c:pt>
                <c:pt idx="477">
                  <c:v>2.9875000000000023E-2</c:v>
                </c:pt>
                <c:pt idx="478">
                  <c:v>2.9937500000000023E-2</c:v>
                </c:pt>
                <c:pt idx="479">
                  <c:v>3.0000000000000023E-2</c:v>
                </c:pt>
                <c:pt idx="480">
                  <c:v>3.0062500000000023E-2</c:v>
                </c:pt>
                <c:pt idx="481">
                  <c:v>3.0125000000000023E-2</c:v>
                </c:pt>
                <c:pt idx="482">
                  <c:v>3.0187500000000023E-2</c:v>
                </c:pt>
                <c:pt idx="483">
                  <c:v>3.0250000000000023E-2</c:v>
                </c:pt>
                <c:pt idx="484">
                  <c:v>3.0312500000000023E-2</c:v>
                </c:pt>
                <c:pt idx="485">
                  <c:v>3.0375000000000024E-2</c:v>
                </c:pt>
                <c:pt idx="486">
                  <c:v>3.0437500000000024E-2</c:v>
                </c:pt>
                <c:pt idx="487">
                  <c:v>3.0500000000000024E-2</c:v>
                </c:pt>
                <c:pt idx="488">
                  <c:v>3.0562500000000024E-2</c:v>
                </c:pt>
                <c:pt idx="489">
                  <c:v>3.0625000000000024E-2</c:v>
                </c:pt>
                <c:pt idx="490">
                  <c:v>3.0687500000000024E-2</c:v>
                </c:pt>
                <c:pt idx="491">
                  <c:v>3.0750000000000024E-2</c:v>
                </c:pt>
                <c:pt idx="492">
                  <c:v>3.0812500000000024E-2</c:v>
                </c:pt>
              </c:numCache>
            </c:numRef>
          </c:cat>
          <c:val>
            <c:numRef>
              <c:f>Лист3!$D$8:$D$500</c:f>
              <c:numCache>
                <c:formatCode>0.0000000000</c:formatCode>
                <c:ptCount val="493"/>
                <c:pt idx="0">
                  <c:v>1.171875E-8</c:v>
                </c:pt>
                <c:pt idx="1">
                  <c:v>3.5156250000000001E-8</c:v>
                </c:pt>
                <c:pt idx="2">
                  <c:v>7.0312500000000015E-8</c:v>
                </c:pt>
                <c:pt idx="3">
                  <c:v>1.1718750000000002E-7</c:v>
                </c:pt>
                <c:pt idx="4">
                  <c:v>1.7578125000000001E-7</c:v>
                </c:pt>
                <c:pt idx="5">
                  <c:v>2.4609375000000005E-7</c:v>
                </c:pt>
                <c:pt idx="6">
                  <c:v>3.2812500000000003E-7</c:v>
                </c:pt>
                <c:pt idx="7">
                  <c:v>4.2187500000000004E-7</c:v>
                </c:pt>
                <c:pt idx="8">
                  <c:v>5.2734375000000001E-7</c:v>
                </c:pt>
                <c:pt idx="9">
                  <c:v>6.4453125E-7</c:v>
                </c:pt>
                <c:pt idx="10">
                  <c:v>7.7343750000000006E-7</c:v>
                </c:pt>
                <c:pt idx="11">
                  <c:v>9.1406250000000009E-7</c:v>
                </c:pt>
                <c:pt idx="12">
                  <c:v>1.0664062500000001E-6</c:v>
                </c:pt>
                <c:pt idx="13">
                  <c:v>1.2304687500000003E-6</c:v>
                </c:pt>
                <c:pt idx="14">
                  <c:v>1.4062500000000003E-6</c:v>
                </c:pt>
                <c:pt idx="15">
                  <c:v>1.5937500000000004E-6</c:v>
                </c:pt>
                <c:pt idx="16">
                  <c:v>1.7929687500000006E-6</c:v>
                </c:pt>
                <c:pt idx="17">
                  <c:v>2.0039062500000009E-6</c:v>
                </c:pt>
                <c:pt idx="18">
                  <c:v>2.2265625000000008E-6</c:v>
                </c:pt>
                <c:pt idx="19">
                  <c:v>2.4609375000000009E-6</c:v>
                </c:pt>
                <c:pt idx="20">
                  <c:v>2.707031250000001E-6</c:v>
                </c:pt>
                <c:pt idx="21">
                  <c:v>2.9648437500000013E-6</c:v>
                </c:pt>
                <c:pt idx="22">
                  <c:v>3.2343750000000015E-6</c:v>
                </c:pt>
                <c:pt idx="23">
                  <c:v>3.5156250000000016E-6</c:v>
                </c:pt>
                <c:pt idx="24">
                  <c:v>3.8085937500000015E-6</c:v>
                </c:pt>
                <c:pt idx="25">
                  <c:v>4.1132812500000013E-6</c:v>
                </c:pt>
                <c:pt idx="26">
                  <c:v>4.4296875000000018E-6</c:v>
                </c:pt>
                <c:pt idx="27">
                  <c:v>4.7578125000000021E-6</c:v>
                </c:pt>
                <c:pt idx="28">
                  <c:v>5.0976562500000024E-6</c:v>
                </c:pt>
                <c:pt idx="29">
                  <c:v>5.4492187500000024E-6</c:v>
                </c:pt>
                <c:pt idx="30">
                  <c:v>5.8125000000000024E-6</c:v>
                </c:pt>
                <c:pt idx="31">
                  <c:v>6.187500000000003E-6</c:v>
                </c:pt>
                <c:pt idx="32">
                  <c:v>6.5742187500000035E-6</c:v>
                </c:pt>
                <c:pt idx="33">
                  <c:v>6.9726562500000039E-6</c:v>
                </c:pt>
                <c:pt idx="34">
                  <c:v>7.3828125000000041E-6</c:v>
                </c:pt>
                <c:pt idx="35">
                  <c:v>7.8046875000000042E-6</c:v>
                </c:pt>
                <c:pt idx="36">
                  <c:v>8.2382812500000042E-6</c:v>
                </c:pt>
                <c:pt idx="37">
                  <c:v>8.683593750000004E-6</c:v>
                </c:pt>
                <c:pt idx="38">
                  <c:v>9.1406250000000036E-6</c:v>
                </c:pt>
                <c:pt idx="39">
                  <c:v>9.6093750000000032E-6</c:v>
                </c:pt>
                <c:pt idx="40">
                  <c:v>1.0089843750000004E-5</c:v>
                </c:pt>
                <c:pt idx="41">
                  <c:v>1.0582031250000005E-5</c:v>
                </c:pt>
                <c:pt idx="42">
                  <c:v>1.1085937500000006E-5</c:v>
                </c:pt>
                <c:pt idx="43">
                  <c:v>1.1601562500000007E-5</c:v>
                </c:pt>
                <c:pt idx="44">
                  <c:v>1.2128906250000007E-5</c:v>
                </c:pt>
                <c:pt idx="45">
                  <c:v>1.2667968750000008E-5</c:v>
                </c:pt>
                <c:pt idx="46">
                  <c:v>1.3218750000000008E-5</c:v>
                </c:pt>
                <c:pt idx="47">
                  <c:v>1.3781250000000008E-5</c:v>
                </c:pt>
                <c:pt idx="48">
                  <c:v>1.4355468750000008E-5</c:v>
                </c:pt>
                <c:pt idx="49">
                  <c:v>1.4941406250000008E-5</c:v>
                </c:pt>
                <c:pt idx="50">
                  <c:v>1.5539062500000009E-5</c:v>
                </c:pt>
                <c:pt idx="51">
                  <c:v>1.6148437500000009E-5</c:v>
                </c:pt>
                <c:pt idx="52">
                  <c:v>1.676953125000001E-5</c:v>
                </c:pt>
                <c:pt idx="53">
                  <c:v>1.7402343750000009E-5</c:v>
                </c:pt>
                <c:pt idx="54">
                  <c:v>1.804687500000001E-5</c:v>
                </c:pt>
                <c:pt idx="55">
                  <c:v>1.8703125000000009E-5</c:v>
                </c:pt>
                <c:pt idx="56">
                  <c:v>1.937109375000001E-5</c:v>
                </c:pt>
                <c:pt idx="57">
                  <c:v>2.0050781250000012E-5</c:v>
                </c:pt>
                <c:pt idx="58">
                  <c:v>2.0742187500000012E-5</c:v>
                </c:pt>
                <c:pt idx="59">
                  <c:v>2.1445312500000014E-5</c:v>
                </c:pt>
                <c:pt idx="60">
                  <c:v>2.2160156250000014E-5</c:v>
                </c:pt>
                <c:pt idx="61">
                  <c:v>2.2886718750000015E-5</c:v>
                </c:pt>
                <c:pt idx="62">
                  <c:v>2.3625000000000015E-5</c:v>
                </c:pt>
                <c:pt idx="63">
                  <c:v>2.4375000000000016E-5</c:v>
                </c:pt>
                <c:pt idx="64">
                  <c:v>2.5136718750000016E-5</c:v>
                </c:pt>
                <c:pt idx="65">
                  <c:v>2.5910156250000017E-5</c:v>
                </c:pt>
                <c:pt idx="66">
                  <c:v>2.6695312500000016E-5</c:v>
                </c:pt>
                <c:pt idx="67">
                  <c:v>2.7492187500000017E-5</c:v>
                </c:pt>
                <c:pt idx="68">
                  <c:v>2.8300781250000016E-5</c:v>
                </c:pt>
                <c:pt idx="69">
                  <c:v>2.9121093750000016E-5</c:v>
                </c:pt>
                <c:pt idx="70">
                  <c:v>2.9953125000000018E-5</c:v>
                </c:pt>
                <c:pt idx="71">
                  <c:v>3.0796875000000022E-5</c:v>
                </c:pt>
                <c:pt idx="72">
                  <c:v>3.1652343750000024E-5</c:v>
                </c:pt>
                <c:pt idx="73">
                  <c:v>3.2519531250000023E-5</c:v>
                </c:pt>
                <c:pt idx="74">
                  <c:v>3.3398437500000022E-5</c:v>
                </c:pt>
                <c:pt idx="75">
                  <c:v>3.4289062500000025E-5</c:v>
                </c:pt>
                <c:pt idx="76">
                  <c:v>3.5191406250000026E-5</c:v>
                </c:pt>
                <c:pt idx="77">
                  <c:v>3.6105468750000025E-5</c:v>
                </c:pt>
                <c:pt idx="78">
                  <c:v>3.7031250000000023E-5</c:v>
                </c:pt>
                <c:pt idx="79">
                  <c:v>3.7968750000000025E-5</c:v>
                </c:pt>
                <c:pt idx="80">
                  <c:v>3.8917968750000026E-5</c:v>
                </c:pt>
                <c:pt idx="81">
                  <c:v>3.9878906250000024E-5</c:v>
                </c:pt>
                <c:pt idx="82">
                  <c:v>4.0851562500000028E-5</c:v>
                </c:pt>
                <c:pt idx="83">
                  <c:v>4.183593750000003E-5</c:v>
                </c:pt>
                <c:pt idx="84">
                  <c:v>4.283203125000003E-5</c:v>
                </c:pt>
                <c:pt idx="85">
                  <c:v>4.3839843750000028E-5</c:v>
                </c:pt>
                <c:pt idx="86">
                  <c:v>4.4859375000000032E-5</c:v>
                </c:pt>
                <c:pt idx="87">
                  <c:v>4.5890625000000033E-5</c:v>
                </c:pt>
                <c:pt idx="88">
                  <c:v>4.6933593750000032E-5</c:v>
                </c:pt>
                <c:pt idx="89">
                  <c:v>4.798828125000003E-5</c:v>
                </c:pt>
                <c:pt idx="90">
                  <c:v>4.9054687500000033E-5</c:v>
                </c:pt>
                <c:pt idx="91">
                  <c:v>5.0132812500000034E-5</c:v>
                </c:pt>
                <c:pt idx="92">
                  <c:v>5.1222656250000033E-5</c:v>
                </c:pt>
                <c:pt idx="93">
                  <c:v>5.2324218750000036E-5</c:v>
                </c:pt>
                <c:pt idx="94">
                  <c:v>5.3437500000000039E-5</c:v>
                </c:pt>
                <c:pt idx="95">
                  <c:v>5.4562500000000039E-5</c:v>
                </c:pt>
                <c:pt idx="96">
                  <c:v>5.5699218750000037E-5</c:v>
                </c:pt>
                <c:pt idx="97">
                  <c:v>5.6847656250000041E-5</c:v>
                </c:pt>
                <c:pt idx="98">
                  <c:v>5.8007812500000042E-5</c:v>
                </c:pt>
                <c:pt idx="99">
                  <c:v>5.9179687500000042E-5</c:v>
                </c:pt>
                <c:pt idx="100">
                  <c:v>6.036328125000004E-5</c:v>
                </c:pt>
                <c:pt idx="101">
                  <c:v>6.1558593750000036E-5</c:v>
                </c:pt>
                <c:pt idx="102">
                  <c:v>6.2765625000000037E-5</c:v>
                </c:pt>
                <c:pt idx="103">
                  <c:v>6.3984375000000036E-5</c:v>
                </c:pt>
                <c:pt idx="104">
                  <c:v>6.5214843750000033E-5</c:v>
                </c:pt>
                <c:pt idx="105">
                  <c:v>6.6457031250000028E-5</c:v>
                </c:pt>
                <c:pt idx="106">
                  <c:v>6.7710937500000036E-5</c:v>
                </c:pt>
                <c:pt idx="107">
                  <c:v>6.8976562500000041E-5</c:v>
                </c:pt>
                <c:pt idx="108">
                  <c:v>7.0253906250000045E-5</c:v>
                </c:pt>
                <c:pt idx="109">
                  <c:v>7.1542968750000046E-5</c:v>
                </c:pt>
                <c:pt idx="110">
                  <c:v>7.2843750000000046E-5</c:v>
                </c:pt>
                <c:pt idx="111">
                  <c:v>7.4156250000000044E-5</c:v>
                </c:pt>
                <c:pt idx="112">
                  <c:v>7.548046875000004E-5</c:v>
                </c:pt>
                <c:pt idx="113">
                  <c:v>7.6816406250000035E-5</c:v>
                </c:pt>
                <c:pt idx="114">
                  <c:v>7.8164062500000041E-5</c:v>
                </c:pt>
                <c:pt idx="115">
                  <c:v>7.9523437500000045E-5</c:v>
                </c:pt>
                <c:pt idx="116">
                  <c:v>8.0894531250000047E-5</c:v>
                </c:pt>
                <c:pt idx="117">
                  <c:v>8.2277343750000048E-5</c:v>
                </c:pt>
                <c:pt idx="118">
                  <c:v>8.3671875000000047E-5</c:v>
                </c:pt>
                <c:pt idx="119">
                  <c:v>8.5078125000000044E-5</c:v>
                </c:pt>
                <c:pt idx="120">
                  <c:v>8.6496093750000039E-5</c:v>
                </c:pt>
                <c:pt idx="121">
                  <c:v>8.7925781250000045E-5</c:v>
                </c:pt>
                <c:pt idx="122">
                  <c:v>8.936718750000005E-5</c:v>
                </c:pt>
                <c:pt idx="123">
                  <c:v>9.0820312500000054E-5</c:v>
                </c:pt>
                <c:pt idx="124">
                  <c:v>9.2285156250000055E-5</c:v>
                </c:pt>
                <c:pt idx="125">
                  <c:v>9.3761718750000054E-5</c:v>
                </c:pt>
                <c:pt idx="126">
                  <c:v>9.5250000000000052E-5</c:v>
                </c:pt>
                <c:pt idx="127">
                  <c:v>9.6750000000000048E-5</c:v>
                </c:pt>
                <c:pt idx="128">
                  <c:v>9.8261718750000055E-5</c:v>
                </c:pt>
                <c:pt idx="129">
                  <c:v>9.9785156250000061E-5</c:v>
                </c:pt>
                <c:pt idx="130">
                  <c:v>1.0132031250000006E-4</c:v>
                </c:pt>
                <c:pt idx="131">
                  <c:v>1.0286718750000007E-4</c:v>
                </c:pt>
                <c:pt idx="132">
                  <c:v>1.0442578125000007E-4</c:v>
                </c:pt>
                <c:pt idx="133">
                  <c:v>1.0599609375000007E-4</c:v>
                </c:pt>
                <c:pt idx="134">
                  <c:v>1.0757812500000006E-4</c:v>
                </c:pt>
                <c:pt idx="135">
                  <c:v>1.0917187500000006E-4</c:v>
                </c:pt>
                <c:pt idx="136">
                  <c:v>1.1077734375000006E-4</c:v>
                </c:pt>
                <c:pt idx="137">
                  <c:v>1.1239453125000007E-4</c:v>
                </c:pt>
                <c:pt idx="138">
                  <c:v>1.1402343750000007E-4</c:v>
                </c:pt>
                <c:pt idx="139">
                  <c:v>1.1566406250000007E-4</c:v>
                </c:pt>
                <c:pt idx="140">
                  <c:v>1.1731640625000007E-4</c:v>
                </c:pt>
                <c:pt idx="141">
                  <c:v>1.1898046875000007E-4</c:v>
                </c:pt>
                <c:pt idx="142">
                  <c:v>1.2065625000000006E-4</c:v>
                </c:pt>
                <c:pt idx="143">
                  <c:v>1.2234375000000006E-4</c:v>
                </c:pt>
                <c:pt idx="144">
                  <c:v>1.2404296875000005E-4</c:v>
                </c:pt>
                <c:pt idx="145">
                  <c:v>1.2575390625000005E-4</c:v>
                </c:pt>
                <c:pt idx="146">
                  <c:v>1.2747656250000004E-4</c:v>
                </c:pt>
                <c:pt idx="147">
                  <c:v>1.2921093750000004E-4</c:v>
                </c:pt>
                <c:pt idx="148">
                  <c:v>1.3095703125000005E-4</c:v>
                </c:pt>
                <c:pt idx="149">
                  <c:v>1.3271484375000005E-4</c:v>
                </c:pt>
                <c:pt idx="150">
                  <c:v>1.3448437500000006E-4</c:v>
                </c:pt>
                <c:pt idx="151">
                  <c:v>1.3626562500000005E-4</c:v>
                </c:pt>
                <c:pt idx="152">
                  <c:v>1.3805859375000005E-4</c:v>
                </c:pt>
                <c:pt idx="153">
                  <c:v>1.3986328125000004E-4</c:v>
                </c:pt>
                <c:pt idx="154">
                  <c:v>1.4167968750000004E-4</c:v>
                </c:pt>
                <c:pt idx="155">
                  <c:v>1.4350781250000005E-4</c:v>
                </c:pt>
                <c:pt idx="156">
                  <c:v>1.4534765625000005E-4</c:v>
                </c:pt>
                <c:pt idx="157">
                  <c:v>1.4719921875000006E-4</c:v>
                </c:pt>
                <c:pt idx="158">
                  <c:v>1.4906250000000005E-4</c:v>
                </c:pt>
                <c:pt idx="159">
                  <c:v>1.5093750000000006E-4</c:v>
                </c:pt>
                <c:pt idx="160">
                  <c:v>1.5282421875000005E-4</c:v>
                </c:pt>
                <c:pt idx="161">
                  <c:v>1.5472265625000005E-4</c:v>
                </c:pt>
                <c:pt idx="162">
                  <c:v>1.5663281250000006E-4</c:v>
                </c:pt>
                <c:pt idx="163">
                  <c:v>1.5855468750000006E-4</c:v>
                </c:pt>
                <c:pt idx="164">
                  <c:v>1.6048828125000007E-4</c:v>
                </c:pt>
                <c:pt idx="165">
                  <c:v>1.6243359375000006E-4</c:v>
                </c:pt>
                <c:pt idx="166">
                  <c:v>1.6439062500000007E-4</c:v>
                </c:pt>
                <c:pt idx="167">
                  <c:v>1.6635937500000006E-4</c:v>
                </c:pt>
                <c:pt idx="168">
                  <c:v>1.6833984375000006E-4</c:v>
                </c:pt>
                <c:pt idx="169">
                  <c:v>1.7033203125000007E-4</c:v>
                </c:pt>
                <c:pt idx="170">
                  <c:v>1.7233593750000007E-4</c:v>
                </c:pt>
                <c:pt idx="171">
                  <c:v>1.7435156250000008E-4</c:v>
                </c:pt>
                <c:pt idx="172">
                  <c:v>1.7637890625000008E-4</c:v>
                </c:pt>
                <c:pt idx="173">
                  <c:v>1.7841796875000008E-4</c:v>
                </c:pt>
                <c:pt idx="174">
                  <c:v>1.8046875000000007E-4</c:v>
                </c:pt>
                <c:pt idx="175">
                  <c:v>1.8253125000000008E-4</c:v>
                </c:pt>
                <c:pt idx="176">
                  <c:v>1.8460546875000009E-4</c:v>
                </c:pt>
                <c:pt idx="177">
                  <c:v>1.8669140625000009E-4</c:v>
                </c:pt>
                <c:pt idx="178">
                  <c:v>1.887890625000001E-4</c:v>
                </c:pt>
                <c:pt idx="179">
                  <c:v>1.908984375000001E-4</c:v>
                </c:pt>
                <c:pt idx="180">
                  <c:v>1.930195312500001E-4</c:v>
                </c:pt>
                <c:pt idx="181">
                  <c:v>1.9515234375000009E-4</c:v>
                </c:pt>
                <c:pt idx="182">
                  <c:v>1.972968750000001E-4</c:v>
                </c:pt>
                <c:pt idx="183">
                  <c:v>1.9945312500000009E-4</c:v>
                </c:pt>
                <c:pt idx="184">
                  <c:v>2.0162109375000009E-4</c:v>
                </c:pt>
                <c:pt idx="185">
                  <c:v>2.038007812500001E-4</c:v>
                </c:pt>
                <c:pt idx="186">
                  <c:v>2.0599218750000009E-4</c:v>
                </c:pt>
                <c:pt idx="187">
                  <c:v>2.081953125000001E-4</c:v>
                </c:pt>
                <c:pt idx="188">
                  <c:v>2.1041015625000009E-4</c:v>
                </c:pt>
                <c:pt idx="189">
                  <c:v>2.126367187500001E-4</c:v>
                </c:pt>
                <c:pt idx="190">
                  <c:v>2.1487500000000009E-4</c:v>
                </c:pt>
                <c:pt idx="191">
                  <c:v>2.1712500000000009E-4</c:v>
                </c:pt>
                <c:pt idx="192">
                  <c:v>2.193867187500001E-4</c:v>
                </c:pt>
                <c:pt idx="193">
                  <c:v>2.216601562500001E-4</c:v>
                </c:pt>
                <c:pt idx="194">
                  <c:v>2.239453125000001E-4</c:v>
                </c:pt>
                <c:pt idx="195">
                  <c:v>2.262421875000001E-4</c:v>
                </c:pt>
                <c:pt idx="196">
                  <c:v>2.285507812500001E-4</c:v>
                </c:pt>
                <c:pt idx="197">
                  <c:v>2.3087109375000009E-4</c:v>
                </c:pt>
                <c:pt idx="198">
                  <c:v>2.3320312500000009E-4</c:v>
                </c:pt>
                <c:pt idx="199">
                  <c:v>2.3554687500000011E-4</c:v>
                </c:pt>
                <c:pt idx="200">
                  <c:v>2.379023437500001E-4</c:v>
                </c:pt>
                <c:pt idx="201">
                  <c:v>2.4026953125000011E-4</c:v>
                </c:pt>
                <c:pt idx="202">
                  <c:v>2.4264843750000011E-4</c:v>
                </c:pt>
                <c:pt idx="203">
                  <c:v>2.4503906250000009E-4</c:v>
                </c:pt>
                <c:pt idx="204">
                  <c:v>2.474414062500001E-4</c:v>
                </c:pt>
                <c:pt idx="205">
                  <c:v>2.4985546875000008E-4</c:v>
                </c:pt>
                <c:pt idx="206">
                  <c:v>2.5228125000000006E-4</c:v>
                </c:pt>
                <c:pt idx="207">
                  <c:v>2.5471875000000006E-4</c:v>
                </c:pt>
                <c:pt idx="208">
                  <c:v>2.5716796875000007E-4</c:v>
                </c:pt>
                <c:pt idx="209">
                  <c:v>2.5962890625000009E-4</c:v>
                </c:pt>
                <c:pt idx="210">
                  <c:v>2.6210156250000007E-4</c:v>
                </c:pt>
                <c:pt idx="211">
                  <c:v>2.6458593750000006E-4</c:v>
                </c:pt>
                <c:pt idx="212">
                  <c:v>2.6708203125000007E-4</c:v>
                </c:pt>
                <c:pt idx="213">
                  <c:v>2.6958984375000008E-4</c:v>
                </c:pt>
                <c:pt idx="214">
                  <c:v>2.7210937500000011E-4</c:v>
                </c:pt>
                <c:pt idx="215">
                  <c:v>2.7464062500000009E-4</c:v>
                </c:pt>
                <c:pt idx="216">
                  <c:v>2.7718359375000009E-4</c:v>
                </c:pt>
                <c:pt idx="217">
                  <c:v>2.7973828125000009E-4</c:v>
                </c:pt>
                <c:pt idx="218">
                  <c:v>2.8230468750000011E-4</c:v>
                </c:pt>
                <c:pt idx="219">
                  <c:v>2.8488281250000009E-4</c:v>
                </c:pt>
                <c:pt idx="220">
                  <c:v>2.8747265625000008E-4</c:v>
                </c:pt>
                <c:pt idx="221">
                  <c:v>2.9007421875000008E-4</c:v>
                </c:pt>
                <c:pt idx="222">
                  <c:v>2.9268750000000009E-4</c:v>
                </c:pt>
                <c:pt idx="223">
                  <c:v>2.9531250000000011E-4</c:v>
                </c:pt>
                <c:pt idx="224">
                  <c:v>2.9794921875000009E-4</c:v>
                </c:pt>
                <c:pt idx="225">
                  <c:v>3.0059765625000008E-4</c:v>
                </c:pt>
                <c:pt idx="226">
                  <c:v>3.0325781250000009E-4</c:v>
                </c:pt>
                <c:pt idx="227">
                  <c:v>3.059296875000001E-4</c:v>
                </c:pt>
                <c:pt idx="228">
                  <c:v>3.0861328125000013E-4</c:v>
                </c:pt>
                <c:pt idx="229">
                  <c:v>3.1130859375000012E-4</c:v>
                </c:pt>
                <c:pt idx="230">
                  <c:v>3.1401562500000011E-4</c:v>
                </c:pt>
                <c:pt idx="231">
                  <c:v>3.1673437500000012E-4</c:v>
                </c:pt>
                <c:pt idx="232">
                  <c:v>3.1946484375000014E-4</c:v>
                </c:pt>
                <c:pt idx="233">
                  <c:v>3.2220703125000012E-4</c:v>
                </c:pt>
                <c:pt idx="234">
                  <c:v>3.2496093750000011E-4</c:v>
                </c:pt>
                <c:pt idx="235">
                  <c:v>3.2772656250000011E-4</c:v>
                </c:pt>
                <c:pt idx="236">
                  <c:v>3.3050390625000012E-4</c:v>
                </c:pt>
                <c:pt idx="237">
                  <c:v>3.3329296875000015E-4</c:v>
                </c:pt>
                <c:pt idx="238">
                  <c:v>3.3609375000000013E-4</c:v>
                </c:pt>
                <c:pt idx="239">
                  <c:v>3.3890625000000012E-4</c:v>
                </c:pt>
                <c:pt idx="240">
                  <c:v>3.4173046875000013E-4</c:v>
                </c:pt>
                <c:pt idx="241">
                  <c:v>3.4456640625000015E-4</c:v>
                </c:pt>
                <c:pt idx="242">
                  <c:v>3.4741406250000017E-4</c:v>
                </c:pt>
                <c:pt idx="243">
                  <c:v>3.5027343750000016E-4</c:v>
                </c:pt>
                <c:pt idx="244">
                  <c:v>3.5314453125000016E-4</c:v>
                </c:pt>
                <c:pt idx="245">
                  <c:v>3.5602734375000017E-4</c:v>
                </c:pt>
                <c:pt idx="246">
                  <c:v>3.5892187500000019E-4</c:v>
                </c:pt>
                <c:pt idx="247">
                  <c:v>3.6182812500000017E-4</c:v>
                </c:pt>
                <c:pt idx="248">
                  <c:v>3.6474609375000016E-4</c:v>
                </c:pt>
                <c:pt idx="249">
                  <c:v>3.6767578125000016E-4</c:v>
                </c:pt>
                <c:pt idx="250">
                  <c:v>3.7061718750000018E-4</c:v>
                </c:pt>
                <c:pt idx="251">
                  <c:v>3.735703125000002E-4</c:v>
                </c:pt>
                <c:pt idx="252">
                  <c:v>3.7653515625000019E-4</c:v>
                </c:pt>
                <c:pt idx="253">
                  <c:v>3.7951171875000018E-4</c:v>
                </c:pt>
                <c:pt idx="254">
                  <c:v>3.8250000000000019E-4</c:v>
                </c:pt>
                <c:pt idx="255">
                  <c:v>3.8550000000000021E-4</c:v>
                </c:pt>
                <c:pt idx="256">
                  <c:v>3.8851171875000019E-4</c:v>
                </c:pt>
                <c:pt idx="257">
                  <c:v>3.9153515625000017E-4</c:v>
                </c:pt>
                <c:pt idx="258">
                  <c:v>3.9457031250000017E-4</c:v>
                </c:pt>
                <c:pt idx="259">
                  <c:v>3.9761718750000018E-4</c:v>
                </c:pt>
                <c:pt idx="260">
                  <c:v>4.0067578125000021E-4</c:v>
                </c:pt>
                <c:pt idx="261">
                  <c:v>4.0374609375000019E-4</c:v>
                </c:pt>
                <c:pt idx="262">
                  <c:v>4.0682812500000018E-4</c:v>
                </c:pt>
                <c:pt idx="263">
                  <c:v>4.0992187500000018E-4</c:v>
                </c:pt>
                <c:pt idx="264">
                  <c:v>4.130273437500002E-4</c:v>
                </c:pt>
                <c:pt idx="265">
                  <c:v>4.1614453125000023E-4</c:v>
                </c:pt>
                <c:pt idx="266">
                  <c:v>4.1927343750000021E-4</c:v>
                </c:pt>
                <c:pt idx="267">
                  <c:v>4.2241406250000021E-4</c:v>
                </c:pt>
                <c:pt idx="268">
                  <c:v>4.2556640625000022E-4</c:v>
                </c:pt>
                <c:pt idx="269">
                  <c:v>4.2873046875000024E-4</c:v>
                </c:pt>
                <c:pt idx="270">
                  <c:v>4.3190625000000022E-4</c:v>
                </c:pt>
                <c:pt idx="271">
                  <c:v>4.350937500000002E-4</c:v>
                </c:pt>
                <c:pt idx="272">
                  <c:v>4.3829296875000021E-4</c:v>
                </c:pt>
                <c:pt idx="273">
                  <c:v>4.4150390625000022E-4</c:v>
                </c:pt>
                <c:pt idx="274">
                  <c:v>4.4472656250000024E-4</c:v>
                </c:pt>
                <c:pt idx="275">
                  <c:v>4.4796093750000023E-4</c:v>
                </c:pt>
                <c:pt idx="276">
                  <c:v>4.5120703125000022E-4</c:v>
                </c:pt>
                <c:pt idx="277">
                  <c:v>4.5446484375000022E-4</c:v>
                </c:pt>
                <c:pt idx="278">
                  <c:v>4.5773437500000024E-4</c:v>
                </c:pt>
                <c:pt idx="279">
                  <c:v>4.6101562500000027E-4</c:v>
                </c:pt>
                <c:pt idx="280">
                  <c:v>4.6430859375000026E-4</c:v>
                </c:pt>
                <c:pt idx="281">
                  <c:v>4.6761328125000026E-4</c:v>
                </c:pt>
                <c:pt idx="282">
                  <c:v>4.7092968750000027E-4</c:v>
                </c:pt>
                <c:pt idx="283">
                  <c:v>4.7425781250000029E-4</c:v>
                </c:pt>
                <c:pt idx="284">
                  <c:v>4.7759765625000027E-4</c:v>
                </c:pt>
                <c:pt idx="285">
                  <c:v>4.8094921875000026E-4</c:v>
                </c:pt>
                <c:pt idx="286">
                  <c:v>4.8431250000000026E-4</c:v>
                </c:pt>
                <c:pt idx="287">
                  <c:v>4.8768750000000027E-4</c:v>
                </c:pt>
                <c:pt idx="288">
                  <c:v>4.910742187500003E-4</c:v>
                </c:pt>
                <c:pt idx="289">
                  <c:v>4.9447265625000034E-4</c:v>
                </c:pt>
                <c:pt idx="290">
                  <c:v>4.9788281250000039E-4</c:v>
                </c:pt>
                <c:pt idx="291">
                  <c:v>5.0130468750000034E-4</c:v>
                </c:pt>
                <c:pt idx="292">
                  <c:v>5.047382812500003E-4</c:v>
                </c:pt>
                <c:pt idx="293">
                  <c:v>5.0818359375000028E-4</c:v>
                </c:pt>
                <c:pt idx="294">
                  <c:v>5.1164062500000027E-4</c:v>
                </c:pt>
                <c:pt idx="295">
                  <c:v>5.1510937500000027E-4</c:v>
                </c:pt>
                <c:pt idx="296">
                  <c:v>5.1858984375000028E-4</c:v>
                </c:pt>
                <c:pt idx="297">
                  <c:v>5.220820312500003E-4</c:v>
                </c:pt>
                <c:pt idx="298">
                  <c:v>5.2558593750000034E-4</c:v>
                </c:pt>
                <c:pt idx="299">
                  <c:v>5.2910156250000038E-4</c:v>
                </c:pt>
                <c:pt idx="300">
                  <c:v>5.3262890625000033E-4</c:v>
                </c:pt>
                <c:pt idx="301">
                  <c:v>5.3616796875000029E-4</c:v>
                </c:pt>
                <c:pt idx="302">
                  <c:v>5.3971875000000027E-4</c:v>
                </c:pt>
                <c:pt idx="303">
                  <c:v>5.4328125000000025E-4</c:v>
                </c:pt>
                <c:pt idx="304">
                  <c:v>5.4685546875000025E-4</c:v>
                </c:pt>
                <c:pt idx="305">
                  <c:v>5.5044140625000026E-4</c:v>
                </c:pt>
                <c:pt idx="306">
                  <c:v>5.5403906250000028E-4</c:v>
                </c:pt>
                <c:pt idx="307">
                  <c:v>5.5764843750000031E-4</c:v>
                </c:pt>
                <c:pt idx="308">
                  <c:v>5.6126953125000035E-4</c:v>
                </c:pt>
                <c:pt idx="309">
                  <c:v>5.6490234375000041E-4</c:v>
                </c:pt>
                <c:pt idx="310">
                  <c:v>5.6854687500000037E-4</c:v>
                </c:pt>
                <c:pt idx="311">
                  <c:v>5.7220312500000034E-4</c:v>
                </c:pt>
                <c:pt idx="312">
                  <c:v>5.7587109375000032E-4</c:v>
                </c:pt>
                <c:pt idx="313">
                  <c:v>5.7955078125000031E-4</c:v>
                </c:pt>
                <c:pt idx="314">
                  <c:v>5.8324218750000032E-4</c:v>
                </c:pt>
                <c:pt idx="315">
                  <c:v>5.8694531250000034E-4</c:v>
                </c:pt>
                <c:pt idx="316">
                  <c:v>5.9066015625000036E-4</c:v>
                </c:pt>
                <c:pt idx="317">
                  <c:v>5.9438671875000041E-4</c:v>
                </c:pt>
                <c:pt idx="318">
                  <c:v>5.9812500000000046E-4</c:v>
                </c:pt>
                <c:pt idx="319">
                  <c:v>6.0187500000000041E-4</c:v>
                </c:pt>
                <c:pt idx="320">
                  <c:v>6.0563671875000038E-4</c:v>
                </c:pt>
                <c:pt idx="321">
                  <c:v>6.0941015625000036E-4</c:v>
                </c:pt>
                <c:pt idx="322">
                  <c:v>6.1319531250000035E-4</c:v>
                </c:pt>
                <c:pt idx="323">
                  <c:v>6.1699218750000035E-4</c:v>
                </c:pt>
                <c:pt idx="324">
                  <c:v>6.2080078125000037E-4</c:v>
                </c:pt>
                <c:pt idx="325">
                  <c:v>6.2462109375000039E-4</c:v>
                </c:pt>
                <c:pt idx="326">
                  <c:v>6.2845312500000043E-4</c:v>
                </c:pt>
                <c:pt idx="327">
                  <c:v>6.3229687500000048E-4</c:v>
                </c:pt>
                <c:pt idx="328">
                  <c:v>6.3615234375000043E-4</c:v>
                </c:pt>
                <c:pt idx="329">
                  <c:v>6.400195312500004E-4</c:v>
                </c:pt>
                <c:pt idx="330">
                  <c:v>6.4389843750000037E-4</c:v>
                </c:pt>
                <c:pt idx="331">
                  <c:v>6.4778906250000036E-4</c:v>
                </c:pt>
                <c:pt idx="332">
                  <c:v>6.5169140625000036E-4</c:v>
                </c:pt>
                <c:pt idx="333">
                  <c:v>6.5560546875000037E-4</c:v>
                </c:pt>
                <c:pt idx="334">
                  <c:v>6.5953125000000039E-4</c:v>
                </c:pt>
                <c:pt idx="335">
                  <c:v>6.6346875000000043E-4</c:v>
                </c:pt>
                <c:pt idx="336">
                  <c:v>6.6741796875000048E-4</c:v>
                </c:pt>
                <c:pt idx="337">
                  <c:v>6.7137890625000043E-4</c:v>
                </c:pt>
                <c:pt idx="338">
                  <c:v>6.7535156250000039E-4</c:v>
                </c:pt>
                <c:pt idx="339">
                  <c:v>6.7933593750000036E-4</c:v>
                </c:pt>
                <c:pt idx="340">
                  <c:v>6.8333203125000035E-4</c:v>
                </c:pt>
                <c:pt idx="341">
                  <c:v>6.8733984375000034E-4</c:v>
                </c:pt>
                <c:pt idx="342">
                  <c:v>6.9135937500000035E-4</c:v>
                </c:pt>
                <c:pt idx="343">
                  <c:v>6.9539062500000037E-4</c:v>
                </c:pt>
                <c:pt idx="344">
                  <c:v>6.994335937500004E-4</c:v>
                </c:pt>
                <c:pt idx="345">
                  <c:v>7.0348828125000045E-4</c:v>
                </c:pt>
                <c:pt idx="346">
                  <c:v>7.075546875000005E-4</c:v>
                </c:pt>
                <c:pt idx="347">
                  <c:v>7.1163281250000046E-4</c:v>
                </c:pt>
                <c:pt idx="348">
                  <c:v>7.1572265625000043E-4</c:v>
                </c:pt>
                <c:pt idx="349">
                  <c:v>7.1982421875000041E-4</c:v>
                </c:pt>
                <c:pt idx="350">
                  <c:v>7.2393750000000041E-4</c:v>
                </c:pt>
                <c:pt idx="351">
                  <c:v>7.2806250000000041E-4</c:v>
                </c:pt>
                <c:pt idx="352">
                  <c:v>7.3219921875000043E-4</c:v>
                </c:pt>
                <c:pt idx="353">
                  <c:v>7.3634765625000046E-4</c:v>
                </c:pt>
                <c:pt idx="354">
                  <c:v>7.405078125000005E-4</c:v>
                </c:pt>
                <c:pt idx="355">
                  <c:v>7.4467968750000055E-4</c:v>
                </c:pt>
                <c:pt idx="356">
                  <c:v>7.4886328125000051E-4</c:v>
                </c:pt>
                <c:pt idx="357">
                  <c:v>7.5305859375000047E-4</c:v>
                </c:pt>
                <c:pt idx="358">
                  <c:v>7.5726562500000045E-4</c:v>
                </c:pt>
                <c:pt idx="359">
                  <c:v>7.6148437500000044E-4</c:v>
                </c:pt>
                <c:pt idx="360">
                  <c:v>7.6571484375000044E-4</c:v>
                </c:pt>
                <c:pt idx="361">
                  <c:v>7.6995703125000046E-4</c:v>
                </c:pt>
                <c:pt idx="362">
                  <c:v>7.7421093750000048E-4</c:v>
                </c:pt>
                <c:pt idx="363">
                  <c:v>7.7847656250000052E-4</c:v>
                </c:pt>
                <c:pt idx="364">
                  <c:v>7.8275390625000057E-4</c:v>
                </c:pt>
                <c:pt idx="365">
                  <c:v>7.8704296875000052E-4</c:v>
                </c:pt>
                <c:pt idx="366">
                  <c:v>7.9134375000000049E-4</c:v>
                </c:pt>
                <c:pt idx="367">
                  <c:v>7.9565625000000046E-4</c:v>
                </c:pt>
                <c:pt idx="368">
                  <c:v>7.9998046875000045E-4</c:v>
                </c:pt>
                <c:pt idx="369">
                  <c:v>8.0431640625000045E-4</c:v>
                </c:pt>
                <c:pt idx="370">
                  <c:v>8.0866406250000046E-4</c:v>
                </c:pt>
                <c:pt idx="371">
                  <c:v>8.1302343750000049E-4</c:v>
                </c:pt>
                <c:pt idx="372">
                  <c:v>8.1739453125000052E-4</c:v>
                </c:pt>
                <c:pt idx="373">
                  <c:v>8.2177734375000057E-4</c:v>
                </c:pt>
                <c:pt idx="374">
                  <c:v>8.2617187500000052E-4</c:v>
                </c:pt>
                <c:pt idx="375">
                  <c:v>8.3057812500000048E-4</c:v>
                </c:pt>
                <c:pt idx="376">
                  <c:v>8.3499609375000045E-4</c:v>
                </c:pt>
                <c:pt idx="377">
                  <c:v>8.3942578125000044E-4</c:v>
                </c:pt>
                <c:pt idx="378">
                  <c:v>8.4386718750000043E-4</c:v>
                </c:pt>
                <c:pt idx="379">
                  <c:v>8.4832031250000044E-4</c:v>
                </c:pt>
                <c:pt idx="380">
                  <c:v>8.5278515625000046E-4</c:v>
                </c:pt>
                <c:pt idx="381">
                  <c:v>8.5726171875000049E-4</c:v>
                </c:pt>
                <c:pt idx="382">
                  <c:v>8.6175000000000054E-4</c:v>
                </c:pt>
                <c:pt idx="383">
                  <c:v>8.6625000000000059E-4</c:v>
                </c:pt>
                <c:pt idx="384">
                  <c:v>8.7076171875000055E-4</c:v>
                </c:pt>
                <c:pt idx="385">
                  <c:v>8.7528515625000052E-4</c:v>
                </c:pt>
                <c:pt idx="386">
                  <c:v>8.798203125000005E-4</c:v>
                </c:pt>
                <c:pt idx="387">
                  <c:v>8.843671875000005E-4</c:v>
                </c:pt>
                <c:pt idx="388">
                  <c:v>8.889257812500005E-4</c:v>
                </c:pt>
                <c:pt idx="389">
                  <c:v>8.9349609375000052E-4</c:v>
                </c:pt>
                <c:pt idx="390">
                  <c:v>8.9807812500000055E-4</c:v>
                </c:pt>
                <c:pt idx="391">
                  <c:v>9.0267187500000059E-4</c:v>
                </c:pt>
                <c:pt idx="392">
                  <c:v>9.0727734375000064E-4</c:v>
                </c:pt>
                <c:pt idx="393">
                  <c:v>9.118945312500006E-4</c:v>
                </c:pt>
                <c:pt idx="394">
                  <c:v>9.1652343750000056E-4</c:v>
                </c:pt>
                <c:pt idx="395">
                  <c:v>9.2116406250000054E-4</c:v>
                </c:pt>
                <c:pt idx="396">
                  <c:v>9.2581640625000053E-4</c:v>
                </c:pt>
                <c:pt idx="397">
                  <c:v>9.3048046875000053E-4</c:v>
                </c:pt>
                <c:pt idx="398">
                  <c:v>9.3515625000000055E-4</c:v>
                </c:pt>
                <c:pt idx="399">
                  <c:v>9.3984375000000057E-4</c:v>
                </c:pt>
                <c:pt idx="400">
                  <c:v>9.4454296875000061E-4</c:v>
                </c:pt>
                <c:pt idx="401">
                  <c:v>9.4925390625000066E-4</c:v>
                </c:pt>
                <c:pt idx="402">
                  <c:v>9.5397656250000061E-4</c:v>
                </c:pt>
                <c:pt idx="403">
                  <c:v>9.5871093750000058E-4</c:v>
                </c:pt>
                <c:pt idx="404">
                  <c:v>9.6345703125000055E-4</c:v>
                </c:pt>
                <c:pt idx="405">
                  <c:v>9.6821484375000054E-4</c:v>
                </c:pt>
                <c:pt idx="406">
                  <c:v>9.7298437500000054E-4</c:v>
                </c:pt>
                <c:pt idx="407">
                  <c:v>9.7776562500000055E-4</c:v>
                </c:pt>
                <c:pt idx="408">
                  <c:v>9.8255859375000047E-4</c:v>
                </c:pt>
                <c:pt idx="409">
                  <c:v>9.873632812500005E-4</c:v>
                </c:pt>
                <c:pt idx="410">
                  <c:v>9.9217968750000044E-4</c:v>
                </c:pt>
                <c:pt idx="411">
                  <c:v>9.970078125000005E-4</c:v>
                </c:pt>
                <c:pt idx="412">
                  <c:v>1.0018476562500005E-3</c:v>
                </c:pt>
                <c:pt idx="413">
                  <c:v>1.0066992187500005E-3</c:v>
                </c:pt>
                <c:pt idx="414">
                  <c:v>1.0115625000000005E-3</c:v>
                </c:pt>
                <c:pt idx="415">
                  <c:v>1.0164375000000006E-3</c:v>
                </c:pt>
                <c:pt idx="416">
                  <c:v>1.0213242187500006E-3</c:v>
                </c:pt>
                <c:pt idx="417">
                  <c:v>1.0262226562500006E-3</c:v>
                </c:pt>
                <c:pt idx="418">
                  <c:v>1.0311328125000006E-3</c:v>
                </c:pt>
                <c:pt idx="419">
                  <c:v>1.0360546875000005E-3</c:v>
                </c:pt>
                <c:pt idx="420">
                  <c:v>1.0409882812500006E-3</c:v>
                </c:pt>
                <c:pt idx="421">
                  <c:v>1.0459335937500005E-3</c:v>
                </c:pt>
                <c:pt idx="422">
                  <c:v>1.0508906250000006E-3</c:v>
                </c:pt>
                <c:pt idx="423">
                  <c:v>1.0558593750000006E-3</c:v>
                </c:pt>
                <c:pt idx="424">
                  <c:v>1.0608398437500007E-3</c:v>
                </c:pt>
                <c:pt idx="425">
                  <c:v>1.0658320312500007E-3</c:v>
                </c:pt>
                <c:pt idx="426">
                  <c:v>1.0708359375000006E-3</c:v>
                </c:pt>
                <c:pt idx="427">
                  <c:v>1.0758515625000006E-3</c:v>
                </c:pt>
                <c:pt idx="428">
                  <c:v>1.0808789062500006E-3</c:v>
                </c:pt>
                <c:pt idx="429">
                  <c:v>1.0859179687500006E-3</c:v>
                </c:pt>
                <c:pt idx="430">
                  <c:v>1.0909687500000006E-3</c:v>
                </c:pt>
                <c:pt idx="431">
                  <c:v>1.0960312500000007E-3</c:v>
                </c:pt>
                <c:pt idx="432">
                  <c:v>1.1011054687500006E-3</c:v>
                </c:pt>
                <c:pt idx="433">
                  <c:v>1.1061914062500007E-3</c:v>
                </c:pt>
                <c:pt idx="434">
                  <c:v>1.1112890625000007E-3</c:v>
                </c:pt>
                <c:pt idx="435">
                  <c:v>1.1163984375000006E-3</c:v>
                </c:pt>
                <c:pt idx="436">
                  <c:v>1.1215195312500007E-3</c:v>
                </c:pt>
                <c:pt idx="437">
                  <c:v>1.1266523437500006E-3</c:v>
                </c:pt>
                <c:pt idx="438">
                  <c:v>1.1317968750000006E-3</c:v>
                </c:pt>
                <c:pt idx="439">
                  <c:v>1.1369531250000006E-3</c:v>
                </c:pt>
                <c:pt idx="440">
                  <c:v>1.1421210937500007E-3</c:v>
                </c:pt>
                <c:pt idx="441">
                  <c:v>1.1473007812500006E-3</c:v>
                </c:pt>
                <c:pt idx="442">
                  <c:v>1.1524921875000007E-3</c:v>
                </c:pt>
                <c:pt idx="443">
                  <c:v>1.1576953125000007E-3</c:v>
                </c:pt>
                <c:pt idx="444">
                  <c:v>1.1629101562500006E-3</c:v>
                </c:pt>
                <c:pt idx="445">
                  <c:v>1.1681367187500007E-3</c:v>
                </c:pt>
                <c:pt idx="446">
                  <c:v>1.1733750000000006E-3</c:v>
                </c:pt>
                <c:pt idx="447">
                  <c:v>1.1786250000000006E-3</c:v>
                </c:pt>
                <c:pt idx="448">
                  <c:v>1.1838867187500006E-3</c:v>
                </c:pt>
                <c:pt idx="449">
                  <c:v>1.1891601562500007E-3</c:v>
                </c:pt>
                <c:pt idx="450">
                  <c:v>1.1944453125000006E-3</c:v>
                </c:pt>
                <c:pt idx="451">
                  <c:v>1.1997421875000007E-3</c:v>
                </c:pt>
                <c:pt idx="452">
                  <c:v>1.2050507812500007E-3</c:v>
                </c:pt>
                <c:pt idx="453">
                  <c:v>1.2103710937500006E-3</c:v>
                </c:pt>
                <c:pt idx="454">
                  <c:v>1.2157031250000006E-3</c:v>
                </c:pt>
                <c:pt idx="455">
                  <c:v>1.2210468750000006E-3</c:v>
                </c:pt>
                <c:pt idx="456">
                  <c:v>1.2264023437500006E-3</c:v>
                </c:pt>
                <c:pt idx="457">
                  <c:v>1.2317695312500006E-3</c:v>
                </c:pt>
                <c:pt idx="458">
                  <c:v>1.2371484375000006E-3</c:v>
                </c:pt>
                <c:pt idx="459">
                  <c:v>1.2425390625000006E-3</c:v>
                </c:pt>
                <c:pt idx="460">
                  <c:v>1.2479414062500007E-3</c:v>
                </c:pt>
                <c:pt idx="461">
                  <c:v>1.2533554687500007E-3</c:v>
                </c:pt>
                <c:pt idx="462">
                  <c:v>1.2587812500000006E-3</c:v>
                </c:pt>
                <c:pt idx="463">
                  <c:v>1.2642187500000006E-3</c:v>
                </c:pt>
                <c:pt idx="464">
                  <c:v>1.2696679687500005E-3</c:v>
                </c:pt>
                <c:pt idx="465">
                  <c:v>1.2751289062500005E-3</c:v>
                </c:pt>
                <c:pt idx="466">
                  <c:v>1.2806015625000005E-3</c:v>
                </c:pt>
                <c:pt idx="467">
                  <c:v>1.2860859375000006E-3</c:v>
                </c:pt>
                <c:pt idx="468">
                  <c:v>1.2915820312500005E-3</c:v>
                </c:pt>
                <c:pt idx="469">
                  <c:v>1.2970898437500006E-3</c:v>
                </c:pt>
                <c:pt idx="470">
                  <c:v>1.3026093750000006E-3</c:v>
                </c:pt>
                <c:pt idx="471">
                  <c:v>1.3081406250000007E-3</c:v>
                </c:pt>
                <c:pt idx="472">
                  <c:v>1.3136835937500007E-3</c:v>
                </c:pt>
                <c:pt idx="473">
                  <c:v>1.3192382812500006E-3</c:v>
                </c:pt>
                <c:pt idx="474">
                  <c:v>1.3248046875000007E-3</c:v>
                </c:pt>
                <c:pt idx="475">
                  <c:v>1.3303828125000006E-3</c:v>
                </c:pt>
                <c:pt idx="476">
                  <c:v>1.3359726562500007E-3</c:v>
                </c:pt>
                <c:pt idx="477">
                  <c:v>1.3415742187500006E-3</c:v>
                </c:pt>
                <c:pt idx="478">
                  <c:v>1.3471875000000007E-3</c:v>
                </c:pt>
                <c:pt idx="479">
                  <c:v>1.3528125000000007E-3</c:v>
                </c:pt>
                <c:pt idx="480">
                  <c:v>1.3584492187500008E-3</c:v>
                </c:pt>
                <c:pt idx="481">
                  <c:v>1.3640976562500008E-3</c:v>
                </c:pt>
                <c:pt idx="482">
                  <c:v>1.3697578125000007E-3</c:v>
                </c:pt>
                <c:pt idx="483">
                  <c:v>1.3754296875000008E-3</c:v>
                </c:pt>
                <c:pt idx="484">
                  <c:v>1.3811132812500007E-3</c:v>
                </c:pt>
                <c:pt idx="485">
                  <c:v>1.3868085937500008E-3</c:v>
                </c:pt>
                <c:pt idx="486">
                  <c:v>1.3925156250000007E-3</c:v>
                </c:pt>
                <c:pt idx="487">
                  <c:v>1.3982343750000008E-3</c:v>
                </c:pt>
                <c:pt idx="488">
                  <c:v>1.4039648437500008E-3</c:v>
                </c:pt>
                <c:pt idx="489">
                  <c:v>1.4097070312500009E-3</c:v>
                </c:pt>
                <c:pt idx="490">
                  <c:v>1.4154609375000009E-3</c:v>
                </c:pt>
                <c:pt idx="491">
                  <c:v>1.4212265625000008E-3</c:v>
                </c:pt>
                <c:pt idx="492">
                  <c:v>1.4270039062500009E-3</c:v>
                </c:pt>
              </c:numCache>
            </c:numRef>
          </c:val>
        </c:ser>
        <c:marker val="1"/>
        <c:axId val="85070208"/>
        <c:axId val="85071744"/>
      </c:lineChart>
      <c:catAx>
        <c:axId val="85070208"/>
        <c:scaling>
          <c:orientation val="minMax"/>
        </c:scaling>
        <c:axPos val="b"/>
        <c:numFmt formatCode="0" sourceLinked="0"/>
        <c:majorTickMark val="cross"/>
        <c:tickLblPos val="low"/>
        <c:txPr>
          <a:bodyPr rot="-5400000" vert="horz" anchor="ctr" anchorCtr="0"/>
          <a:lstStyle/>
          <a:p>
            <a:pPr>
              <a:defRPr/>
            </a:pPr>
            <a:endParaRPr lang="ru-RU"/>
          </a:p>
        </c:txPr>
        <c:crossAx val="85071744"/>
        <c:crosses val="autoZero"/>
        <c:auto val="1"/>
        <c:lblAlgn val="ctr"/>
        <c:lblOffset val="100"/>
        <c:tickMarkSkip val="10"/>
      </c:catAx>
      <c:valAx>
        <c:axId val="85071744"/>
        <c:scaling>
          <c:orientation val="minMax"/>
        </c:scaling>
        <c:axPos val="l"/>
        <c:majorGridlines/>
        <c:numFmt formatCode="0.0000000000" sourceLinked="1"/>
        <c:tickLblPos val="nextTo"/>
        <c:crossAx val="850702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cked"/>
        <c:ser>
          <c:idx val="0"/>
          <c:order val="0"/>
          <c:tx>
            <c:strRef>
              <c:f>Лист3!$C$7</c:f>
              <c:strCache>
                <c:ptCount val="1"/>
                <c:pt idx="0">
                  <c:v>V(t)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0.0000000000</c:formatCode>
                <c:ptCount val="493"/>
                <c:pt idx="0">
                  <c:v>6.2500000000000001E-5</c:v>
                </c:pt>
                <c:pt idx="1">
                  <c:v>1.25E-4</c:v>
                </c:pt>
                <c:pt idx="2">
                  <c:v>1.875E-4</c:v>
                </c:pt>
                <c:pt idx="3">
                  <c:v>2.5000000000000001E-4</c:v>
                </c:pt>
                <c:pt idx="4">
                  <c:v>3.1250000000000001E-4</c:v>
                </c:pt>
                <c:pt idx="5">
                  <c:v>3.7500000000000001E-4</c:v>
                </c:pt>
                <c:pt idx="6">
                  <c:v>4.3750000000000001E-4</c:v>
                </c:pt>
                <c:pt idx="7">
                  <c:v>5.0000000000000001E-4</c:v>
                </c:pt>
                <c:pt idx="8">
                  <c:v>5.6250000000000007E-4</c:v>
                </c:pt>
                <c:pt idx="9">
                  <c:v>6.2500000000000012E-4</c:v>
                </c:pt>
                <c:pt idx="10">
                  <c:v>6.8750000000000018E-4</c:v>
                </c:pt>
                <c:pt idx="11">
                  <c:v>7.5000000000000023E-4</c:v>
                </c:pt>
                <c:pt idx="12">
                  <c:v>8.1250000000000029E-4</c:v>
                </c:pt>
                <c:pt idx="13">
                  <c:v>8.7500000000000034E-4</c:v>
                </c:pt>
                <c:pt idx="14">
                  <c:v>9.375000000000004E-4</c:v>
                </c:pt>
                <c:pt idx="15">
                  <c:v>1.0000000000000005E-3</c:v>
                </c:pt>
                <c:pt idx="16">
                  <c:v>1.0625000000000005E-3</c:v>
                </c:pt>
                <c:pt idx="17">
                  <c:v>1.1250000000000006E-3</c:v>
                </c:pt>
                <c:pt idx="18">
                  <c:v>1.1875000000000006E-3</c:v>
                </c:pt>
                <c:pt idx="19">
                  <c:v>1.2500000000000007E-3</c:v>
                </c:pt>
                <c:pt idx="20">
                  <c:v>1.3125000000000007E-3</c:v>
                </c:pt>
                <c:pt idx="21">
                  <c:v>1.3750000000000008E-3</c:v>
                </c:pt>
                <c:pt idx="22">
                  <c:v>1.4375000000000008E-3</c:v>
                </c:pt>
                <c:pt idx="23">
                  <c:v>1.5000000000000009E-3</c:v>
                </c:pt>
                <c:pt idx="24">
                  <c:v>1.562500000000001E-3</c:v>
                </c:pt>
                <c:pt idx="25">
                  <c:v>1.625000000000001E-3</c:v>
                </c:pt>
                <c:pt idx="26">
                  <c:v>1.6875000000000011E-3</c:v>
                </c:pt>
                <c:pt idx="27">
                  <c:v>1.7500000000000011E-3</c:v>
                </c:pt>
                <c:pt idx="28">
                  <c:v>1.8125000000000012E-3</c:v>
                </c:pt>
                <c:pt idx="29">
                  <c:v>1.8750000000000012E-3</c:v>
                </c:pt>
                <c:pt idx="30">
                  <c:v>1.9375000000000013E-3</c:v>
                </c:pt>
                <c:pt idx="31">
                  <c:v>2.0000000000000013E-3</c:v>
                </c:pt>
                <c:pt idx="32">
                  <c:v>2.0625000000000014E-3</c:v>
                </c:pt>
                <c:pt idx="33">
                  <c:v>2.1250000000000015E-3</c:v>
                </c:pt>
                <c:pt idx="34">
                  <c:v>2.1875000000000015E-3</c:v>
                </c:pt>
                <c:pt idx="35">
                  <c:v>2.2500000000000016E-3</c:v>
                </c:pt>
                <c:pt idx="36">
                  <c:v>2.3125000000000016E-3</c:v>
                </c:pt>
                <c:pt idx="37">
                  <c:v>2.3750000000000017E-3</c:v>
                </c:pt>
                <c:pt idx="38">
                  <c:v>2.4375000000000017E-3</c:v>
                </c:pt>
                <c:pt idx="39">
                  <c:v>2.5000000000000018E-3</c:v>
                </c:pt>
                <c:pt idx="40">
                  <c:v>2.5625000000000018E-3</c:v>
                </c:pt>
                <c:pt idx="41">
                  <c:v>2.6250000000000019E-3</c:v>
                </c:pt>
                <c:pt idx="42">
                  <c:v>2.687500000000002E-3</c:v>
                </c:pt>
                <c:pt idx="43">
                  <c:v>2.750000000000002E-3</c:v>
                </c:pt>
                <c:pt idx="44">
                  <c:v>2.8125000000000021E-3</c:v>
                </c:pt>
                <c:pt idx="45">
                  <c:v>2.8750000000000021E-3</c:v>
                </c:pt>
                <c:pt idx="46">
                  <c:v>2.9375000000000022E-3</c:v>
                </c:pt>
                <c:pt idx="47">
                  <c:v>3.0000000000000022E-3</c:v>
                </c:pt>
                <c:pt idx="48">
                  <c:v>3.0625000000000023E-3</c:v>
                </c:pt>
                <c:pt idx="49">
                  <c:v>3.1250000000000023E-3</c:v>
                </c:pt>
                <c:pt idx="50">
                  <c:v>3.1875000000000024E-3</c:v>
                </c:pt>
                <c:pt idx="51">
                  <c:v>3.2500000000000025E-3</c:v>
                </c:pt>
                <c:pt idx="52">
                  <c:v>3.3125000000000025E-3</c:v>
                </c:pt>
                <c:pt idx="53">
                  <c:v>3.3750000000000026E-3</c:v>
                </c:pt>
                <c:pt idx="54">
                  <c:v>3.4375000000000026E-3</c:v>
                </c:pt>
                <c:pt idx="55">
                  <c:v>3.5000000000000027E-3</c:v>
                </c:pt>
                <c:pt idx="56">
                  <c:v>3.5625000000000027E-3</c:v>
                </c:pt>
                <c:pt idx="57">
                  <c:v>3.6250000000000028E-3</c:v>
                </c:pt>
                <c:pt idx="58">
                  <c:v>3.6875000000000028E-3</c:v>
                </c:pt>
                <c:pt idx="59">
                  <c:v>3.7500000000000029E-3</c:v>
                </c:pt>
                <c:pt idx="60">
                  <c:v>3.812500000000003E-3</c:v>
                </c:pt>
                <c:pt idx="61">
                  <c:v>3.875000000000003E-3</c:v>
                </c:pt>
                <c:pt idx="62">
                  <c:v>3.9375000000000026E-3</c:v>
                </c:pt>
                <c:pt idx="63">
                  <c:v>4.0000000000000027E-3</c:v>
                </c:pt>
                <c:pt idx="64">
                  <c:v>4.0625000000000027E-3</c:v>
                </c:pt>
                <c:pt idx="65">
                  <c:v>4.1250000000000028E-3</c:v>
                </c:pt>
                <c:pt idx="66">
                  <c:v>4.1875000000000029E-3</c:v>
                </c:pt>
                <c:pt idx="67">
                  <c:v>4.2500000000000029E-3</c:v>
                </c:pt>
                <c:pt idx="68">
                  <c:v>4.312500000000003E-3</c:v>
                </c:pt>
                <c:pt idx="69">
                  <c:v>4.375000000000003E-3</c:v>
                </c:pt>
                <c:pt idx="70">
                  <c:v>4.4375000000000031E-3</c:v>
                </c:pt>
                <c:pt idx="71">
                  <c:v>4.5000000000000031E-3</c:v>
                </c:pt>
                <c:pt idx="72">
                  <c:v>4.5625000000000032E-3</c:v>
                </c:pt>
                <c:pt idx="73">
                  <c:v>4.6250000000000032E-3</c:v>
                </c:pt>
                <c:pt idx="74">
                  <c:v>4.6875000000000033E-3</c:v>
                </c:pt>
                <c:pt idx="75">
                  <c:v>4.7500000000000034E-3</c:v>
                </c:pt>
                <c:pt idx="76">
                  <c:v>4.8125000000000034E-3</c:v>
                </c:pt>
                <c:pt idx="77">
                  <c:v>4.8750000000000035E-3</c:v>
                </c:pt>
                <c:pt idx="78">
                  <c:v>4.9375000000000035E-3</c:v>
                </c:pt>
                <c:pt idx="79">
                  <c:v>5.0000000000000036E-3</c:v>
                </c:pt>
                <c:pt idx="80">
                  <c:v>5.0625000000000036E-3</c:v>
                </c:pt>
                <c:pt idx="81">
                  <c:v>5.1250000000000037E-3</c:v>
                </c:pt>
                <c:pt idx="82">
                  <c:v>5.1875000000000037E-3</c:v>
                </c:pt>
                <c:pt idx="83">
                  <c:v>5.2500000000000038E-3</c:v>
                </c:pt>
                <c:pt idx="84">
                  <c:v>5.3125000000000039E-3</c:v>
                </c:pt>
                <c:pt idx="85">
                  <c:v>5.3750000000000039E-3</c:v>
                </c:pt>
                <c:pt idx="86">
                  <c:v>5.437500000000004E-3</c:v>
                </c:pt>
                <c:pt idx="87">
                  <c:v>5.500000000000004E-3</c:v>
                </c:pt>
                <c:pt idx="88">
                  <c:v>5.5625000000000041E-3</c:v>
                </c:pt>
                <c:pt idx="89">
                  <c:v>5.6250000000000041E-3</c:v>
                </c:pt>
                <c:pt idx="90">
                  <c:v>5.6875000000000042E-3</c:v>
                </c:pt>
                <c:pt idx="91">
                  <c:v>5.7500000000000042E-3</c:v>
                </c:pt>
                <c:pt idx="92">
                  <c:v>5.8125000000000043E-3</c:v>
                </c:pt>
                <c:pt idx="93">
                  <c:v>5.8750000000000044E-3</c:v>
                </c:pt>
                <c:pt idx="94">
                  <c:v>5.9375000000000044E-3</c:v>
                </c:pt>
                <c:pt idx="95">
                  <c:v>6.0000000000000045E-3</c:v>
                </c:pt>
                <c:pt idx="96">
                  <c:v>6.0625000000000045E-3</c:v>
                </c:pt>
                <c:pt idx="97">
                  <c:v>6.1250000000000046E-3</c:v>
                </c:pt>
                <c:pt idx="98">
                  <c:v>6.1875000000000046E-3</c:v>
                </c:pt>
                <c:pt idx="99">
                  <c:v>6.2500000000000047E-3</c:v>
                </c:pt>
                <c:pt idx="100">
                  <c:v>6.3125000000000047E-3</c:v>
                </c:pt>
                <c:pt idx="101">
                  <c:v>6.3750000000000048E-3</c:v>
                </c:pt>
                <c:pt idx="102">
                  <c:v>6.4375000000000049E-3</c:v>
                </c:pt>
                <c:pt idx="103">
                  <c:v>6.5000000000000049E-3</c:v>
                </c:pt>
                <c:pt idx="104">
                  <c:v>6.562500000000005E-3</c:v>
                </c:pt>
                <c:pt idx="105">
                  <c:v>6.625000000000005E-3</c:v>
                </c:pt>
                <c:pt idx="106">
                  <c:v>6.6875000000000051E-3</c:v>
                </c:pt>
                <c:pt idx="107">
                  <c:v>6.7500000000000051E-3</c:v>
                </c:pt>
                <c:pt idx="108">
                  <c:v>6.8125000000000052E-3</c:v>
                </c:pt>
                <c:pt idx="109">
                  <c:v>6.8750000000000052E-3</c:v>
                </c:pt>
                <c:pt idx="110">
                  <c:v>6.9375000000000053E-3</c:v>
                </c:pt>
                <c:pt idx="111">
                  <c:v>7.0000000000000053E-3</c:v>
                </c:pt>
                <c:pt idx="112">
                  <c:v>7.0625000000000054E-3</c:v>
                </c:pt>
                <c:pt idx="113">
                  <c:v>7.1250000000000055E-3</c:v>
                </c:pt>
                <c:pt idx="114">
                  <c:v>7.1875000000000055E-3</c:v>
                </c:pt>
                <c:pt idx="115">
                  <c:v>7.2500000000000056E-3</c:v>
                </c:pt>
                <c:pt idx="116">
                  <c:v>7.3125000000000056E-3</c:v>
                </c:pt>
                <c:pt idx="117">
                  <c:v>7.3750000000000057E-3</c:v>
                </c:pt>
                <c:pt idx="118">
                  <c:v>7.4375000000000057E-3</c:v>
                </c:pt>
                <c:pt idx="119">
                  <c:v>7.5000000000000058E-3</c:v>
                </c:pt>
                <c:pt idx="120">
                  <c:v>7.5625000000000058E-3</c:v>
                </c:pt>
                <c:pt idx="121">
                  <c:v>7.6250000000000059E-3</c:v>
                </c:pt>
                <c:pt idx="122">
                  <c:v>7.687500000000006E-3</c:v>
                </c:pt>
                <c:pt idx="123">
                  <c:v>7.750000000000006E-3</c:v>
                </c:pt>
                <c:pt idx="124">
                  <c:v>7.8125000000000052E-3</c:v>
                </c:pt>
                <c:pt idx="125">
                  <c:v>7.8750000000000053E-3</c:v>
                </c:pt>
                <c:pt idx="126">
                  <c:v>7.9375000000000053E-3</c:v>
                </c:pt>
                <c:pt idx="127">
                  <c:v>8.0000000000000054E-3</c:v>
                </c:pt>
                <c:pt idx="128">
                  <c:v>8.0625000000000054E-3</c:v>
                </c:pt>
                <c:pt idx="129">
                  <c:v>8.1250000000000055E-3</c:v>
                </c:pt>
                <c:pt idx="130">
                  <c:v>8.1875000000000055E-3</c:v>
                </c:pt>
                <c:pt idx="131">
                  <c:v>8.2500000000000056E-3</c:v>
                </c:pt>
                <c:pt idx="132">
                  <c:v>8.3125000000000056E-3</c:v>
                </c:pt>
                <c:pt idx="133">
                  <c:v>8.3750000000000057E-3</c:v>
                </c:pt>
                <c:pt idx="134">
                  <c:v>8.4375000000000058E-3</c:v>
                </c:pt>
                <c:pt idx="135">
                  <c:v>8.5000000000000058E-3</c:v>
                </c:pt>
                <c:pt idx="136">
                  <c:v>8.5625000000000059E-3</c:v>
                </c:pt>
                <c:pt idx="137">
                  <c:v>8.6250000000000059E-3</c:v>
                </c:pt>
                <c:pt idx="138">
                  <c:v>8.687500000000006E-3</c:v>
                </c:pt>
                <c:pt idx="139">
                  <c:v>8.750000000000006E-3</c:v>
                </c:pt>
                <c:pt idx="140">
                  <c:v>8.8125000000000061E-3</c:v>
                </c:pt>
                <c:pt idx="141">
                  <c:v>8.8750000000000061E-3</c:v>
                </c:pt>
                <c:pt idx="142">
                  <c:v>8.9375000000000062E-3</c:v>
                </c:pt>
                <c:pt idx="143">
                  <c:v>9.0000000000000063E-3</c:v>
                </c:pt>
                <c:pt idx="144">
                  <c:v>9.0625000000000063E-3</c:v>
                </c:pt>
                <c:pt idx="145">
                  <c:v>9.1250000000000064E-3</c:v>
                </c:pt>
                <c:pt idx="146">
                  <c:v>9.1875000000000064E-3</c:v>
                </c:pt>
                <c:pt idx="147">
                  <c:v>9.2500000000000065E-3</c:v>
                </c:pt>
                <c:pt idx="148">
                  <c:v>9.3125000000000065E-3</c:v>
                </c:pt>
                <c:pt idx="149">
                  <c:v>9.3750000000000066E-3</c:v>
                </c:pt>
                <c:pt idx="150">
                  <c:v>9.4375000000000066E-3</c:v>
                </c:pt>
                <c:pt idx="151">
                  <c:v>9.5000000000000067E-3</c:v>
                </c:pt>
                <c:pt idx="152">
                  <c:v>9.5625000000000068E-3</c:v>
                </c:pt>
                <c:pt idx="153">
                  <c:v>9.6250000000000068E-3</c:v>
                </c:pt>
                <c:pt idx="154">
                  <c:v>9.6875000000000069E-3</c:v>
                </c:pt>
                <c:pt idx="155">
                  <c:v>9.7500000000000069E-3</c:v>
                </c:pt>
                <c:pt idx="156">
                  <c:v>9.812500000000007E-3</c:v>
                </c:pt>
                <c:pt idx="157">
                  <c:v>9.875000000000007E-3</c:v>
                </c:pt>
                <c:pt idx="158">
                  <c:v>9.9375000000000071E-3</c:v>
                </c:pt>
                <c:pt idx="159">
                  <c:v>1.0000000000000007E-2</c:v>
                </c:pt>
                <c:pt idx="160">
                  <c:v>1.0062500000000007E-2</c:v>
                </c:pt>
                <c:pt idx="161">
                  <c:v>1.0125000000000007E-2</c:v>
                </c:pt>
                <c:pt idx="162">
                  <c:v>1.0187500000000007E-2</c:v>
                </c:pt>
                <c:pt idx="163">
                  <c:v>1.0250000000000007E-2</c:v>
                </c:pt>
                <c:pt idx="164">
                  <c:v>1.0312500000000007E-2</c:v>
                </c:pt>
                <c:pt idx="165">
                  <c:v>1.0375000000000007E-2</c:v>
                </c:pt>
                <c:pt idx="166">
                  <c:v>1.0437500000000008E-2</c:v>
                </c:pt>
                <c:pt idx="167">
                  <c:v>1.0500000000000008E-2</c:v>
                </c:pt>
                <c:pt idx="168">
                  <c:v>1.0562500000000008E-2</c:v>
                </c:pt>
                <c:pt idx="169">
                  <c:v>1.0625000000000008E-2</c:v>
                </c:pt>
                <c:pt idx="170">
                  <c:v>1.0687500000000008E-2</c:v>
                </c:pt>
                <c:pt idx="171">
                  <c:v>1.0750000000000008E-2</c:v>
                </c:pt>
                <c:pt idx="172">
                  <c:v>1.0812500000000008E-2</c:v>
                </c:pt>
                <c:pt idx="173">
                  <c:v>1.0875000000000008E-2</c:v>
                </c:pt>
                <c:pt idx="174">
                  <c:v>1.0937500000000008E-2</c:v>
                </c:pt>
                <c:pt idx="175">
                  <c:v>1.1000000000000008E-2</c:v>
                </c:pt>
                <c:pt idx="176">
                  <c:v>1.1062500000000008E-2</c:v>
                </c:pt>
                <c:pt idx="177">
                  <c:v>1.1125000000000008E-2</c:v>
                </c:pt>
                <c:pt idx="178">
                  <c:v>1.1187500000000008E-2</c:v>
                </c:pt>
                <c:pt idx="179">
                  <c:v>1.1250000000000008E-2</c:v>
                </c:pt>
                <c:pt idx="180">
                  <c:v>1.1312500000000008E-2</c:v>
                </c:pt>
                <c:pt idx="181">
                  <c:v>1.1375000000000008E-2</c:v>
                </c:pt>
                <c:pt idx="182">
                  <c:v>1.1437500000000008E-2</c:v>
                </c:pt>
                <c:pt idx="183">
                  <c:v>1.1500000000000008E-2</c:v>
                </c:pt>
                <c:pt idx="184">
                  <c:v>1.1562500000000009E-2</c:v>
                </c:pt>
                <c:pt idx="185">
                  <c:v>1.1625000000000009E-2</c:v>
                </c:pt>
                <c:pt idx="186">
                  <c:v>1.1687500000000009E-2</c:v>
                </c:pt>
                <c:pt idx="187">
                  <c:v>1.1750000000000009E-2</c:v>
                </c:pt>
                <c:pt idx="188">
                  <c:v>1.1812500000000009E-2</c:v>
                </c:pt>
                <c:pt idx="189">
                  <c:v>1.1875000000000009E-2</c:v>
                </c:pt>
                <c:pt idx="190">
                  <c:v>1.1937500000000009E-2</c:v>
                </c:pt>
                <c:pt idx="191">
                  <c:v>1.2000000000000009E-2</c:v>
                </c:pt>
                <c:pt idx="192">
                  <c:v>1.2062500000000009E-2</c:v>
                </c:pt>
                <c:pt idx="193">
                  <c:v>1.2125000000000009E-2</c:v>
                </c:pt>
                <c:pt idx="194">
                  <c:v>1.2187500000000009E-2</c:v>
                </c:pt>
                <c:pt idx="195">
                  <c:v>1.2250000000000009E-2</c:v>
                </c:pt>
                <c:pt idx="196">
                  <c:v>1.2312500000000009E-2</c:v>
                </c:pt>
                <c:pt idx="197">
                  <c:v>1.2375000000000009E-2</c:v>
                </c:pt>
                <c:pt idx="198">
                  <c:v>1.2437500000000009E-2</c:v>
                </c:pt>
                <c:pt idx="199">
                  <c:v>1.2500000000000009E-2</c:v>
                </c:pt>
                <c:pt idx="200">
                  <c:v>1.2562500000000009E-2</c:v>
                </c:pt>
                <c:pt idx="201">
                  <c:v>1.2625000000000009E-2</c:v>
                </c:pt>
                <c:pt idx="202">
                  <c:v>1.268750000000001E-2</c:v>
                </c:pt>
                <c:pt idx="203">
                  <c:v>1.275000000000001E-2</c:v>
                </c:pt>
                <c:pt idx="204">
                  <c:v>1.281250000000001E-2</c:v>
                </c:pt>
                <c:pt idx="205">
                  <c:v>1.287500000000001E-2</c:v>
                </c:pt>
                <c:pt idx="206">
                  <c:v>1.293750000000001E-2</c:v>
                </c:pt>
                <c:pt idx="207">
                  <c:v>1.300000000000001E-2</c:v>
                </c:pt>
                <c:pt idx="208">
                  <c:v>1.306250000000001E-2</c:v>
                </c:pt>
                <c:pt idx="209">
                  <c:v>1.312500000000001E-2</c:v>
                </c:pt>
                <c:pt idx="210">
                  <c:v>1.318750000000001E-2</c:v>
                </c:pt>
                <c:pt idx="211">
                  <c:v>1.325000000000001E-2</c:v>
                </c:pt>
                <c:pt idx="212">
                  <c:v>1.331250000000001E-2</c:v>
                </c:pt>
                <c:pt idx="213">
                  <c:v>1.337500000000001E-2</c:v>
                </c:pt>
                <c:pt idx="214">
                  <c:v>1.343750000000001E-2</c:v>
                </c:pt>
                <c:pt idx="215">
                  <c:v>1.350000000000001E-2</c:v>
                </c:pt>
                <c:pt idx="216">
                  <c:v>1.356250000000001E-2</c:v>
                </c:pt>
                <c:pt idx="217">
                  <c:v>1.362500000000001E-2</c:v>
                </c:pt>
                <c:pt idx="218">
                  <c:v>1.368750000000001E-2</c:v>
                </c:pt>
                <c:pt idx="219">
                  <c:v>1.375000000000001E-2</c:v>
                </c:pt>
                <c:pt idx="220">
                  <c:v>1.3812500000000011E-2</c:v>
                </c:pt>
                <c:pt idx="221">
                  <c:v>1.3875000000000011E-2</c:v>
                </c:pt>
                <c:pt idx="222">
                  <c:v>1.3937500000000011E-2</c:v>
                </c:pt>
                <c:pt idx="223">
                  <c:v>1.4000000000000011E-2</c:v>
                </c:pt>
                <c:pt idx="224">
                  <c:v>1.4062500000000011E-2</c:v>
                </c:pt>
                <c:pt idx="225">
                  <c:v>1.4125000000000011E-2</c:v>
                </c:pt>
                <c:pt idx="226">
                  <c:v>1.4187500000000011E-2</c:v>
                </c:pt>
                <c:pt idx="227">
                  <c:v>1.4250000000000011E-2</c:v>
                </c:pt>
                <c:pt idx="228">
                  <c:v>1.4312500000000011E-2</c:v>
                </c:pt>
                <c:pt idx="229">
                  <c:v>1.4375000000000011E-2</c:v>
                </c:pt>
                <c:pt idx="230">
                  <c:v>1.4437500000000011E-2</c:v>
                </c:pt>
                <c:pt idx="231">
                  <c:v>1.4500000000000011E-2</c:v>
                </c:pt>
                <c:pt idx="232">
                  <c:v>1.4562500000000011E-2</c:v>
                </c:pt>
                <c:pt idx="233">
                  <c:v>1.4625000000000011E-2</c:v>
                </c:pt>
                <c:pt idx="234">
                  <c:v>1.4687500000000011E-2</c:v>
                </c:pt>
                <c:pt idx="235">
                  <c:v>1.4750000000000011E-2</c:v>
                </c:pt>
                <c:pt idx="236">
                  <c:v>1.4812500000000011E-2</c:v>
                </c:pt>
                <c:pt idx="237">
                  <c:v>1.4875000000000011E-2</c:v>
                </c:pt>
                <c:pt idx="238">
                  <c:v>1.4937500000000012E-2</c:v>
                </c:pt>
                <c:pt idx="239">
                  <c:v>1.5000000000000012E-2</c:v>
                </c:pt>
                <c:pt idx="240">
                  <c:v>1.5062500000000012E-2</c:v>
                </c:pt>
                <c:pt idx="241">
                  <c:v>1.5125000000000012E-2</c:v>
                </c:pt>
                <c:pt idx="242">
                  <c:v>1.5187500000000012E-2</c:v>
                </c:pt>
                <c:pt idx="243">
                  <c:v>1.5250000000000012E-2</c:v>
                </c:pt>
                <c:pt idx="244">
                  <c:v>1.5312500000000012E-2</c:v>
                </c:pt>
                <c:pt idx="245">
                  <c:v>1.5375000000000012E-2</c:v>
                </c:pt>
                <c:pt idx="246">
                  <c:v>1.5437500000000012E-2</c:v>
                </c:pt>
                <c:pt idx="247">
                  <c:v>1.5500000000000012E-2</c:v>
                </c:pt>
                <c:pt idx="248">
                  <c:v>1.5562500000000012E-2</c:v>
                </c:pt>
                <c:pt idx="249">
                  <c:v>1.562500000000001E-2</c:v>
                </c:pt>
                <c:pt idx="250">
                  <c:v>1.568750000000001E-2</c:v>
                </c:pt>
                <c:pt idx="251">
                  <c:v>1.5750000000000011E-2</c:v>
                </c:pt>
                <c:pt idx="252">
                  <c:v>1.5812500000000011E-2</c:v>
                </c:pt>
                <c:pt idx="253">
                  <c:v>1.5875000000000011E-2</c:v>
                </c:pt>
                <c:pt idx="254">
                  <c:v>1.5937500000000011E-2</c:v>
                </c:pt>
                <c:pt idx="255">
                  <c:v>1.6000000000000011E-2</c:v>
                </c:pt>
                <c:pt idx="256">
                  <c:v>1.6062500000000011E-2</c:v>
                </c:pt>
                <c:pt idx="257">
                  <c:v>1.6125000000000011E-2</c:v>
                </c:pt>
                <c:pt idx="258">
                  <c:v>1.6187500000000011E-2</c:v>
                </c:pt>
                <c:pt idx="259">
                  <c:v>1.6250000000000011E-2</c:v>
                </c:pt>
                <c:pt idx="260">
                  <c:v>1.6312500000000011E-2</c:v>
                </c:pt>
                <c:pt idx="261">
                  <c:v>1.6375000000000011E-2</c:v>
                </c:pt>
                <c:pt idx="262">
                  <c:v>1.6437500000000011E-2</c:v>
                </c:pt>
                <c:pt idx="263">
                  <c:v>1.6500000000000011E-2</c:v>
                </c:pt>
                <c:pt idx="264">
                  <c:v>1.6562500000000011E-2</c:v>
                </c:pt>
                <c:pt idx="265">
                  <c:v>1.6625000000000011E-2</c:v>
                </c:pt>
                <c:pt idx="266">
                  <c:v>1.6687500000000011E-2</c:v>
                </c:pt>
                <c:pt idx="267">
                  <c:v>1.6750000000000011E-2</c:v>
                </c:pt>
                <c:pt idx="268">
                  <c:v>1.6812500000000011E-2</c:v>
                </c:pt>
                <c:pt idx="269">
                  <c:v>1.6875000000000012E-2</c:v>
                </c:pt>
                <c:pt idx="270">
                  <c:v>1.6937500000000012E-2</c:v>
                </c:pt>
                <c:pt idx="271">
                  <c:v>1.7000000000000012E-2</c:v>
                </c:pt>
                <c:pt idx="272">
                  <c:v>1.7062500000000012E-2</c:v>
                </c:pt>
                <c:pt idx="273">
                  <c:v>1.7125000000000012E-2</c:v>
                </c:pt>
                <c:pt idx="274">
                  <c:v>1.7187500000000012E-2</c:v>
                </c:pt>
                <c:pt idx="275">
                  <c:v>1.7250000000000012E-2</c:v>
                </c:pt>
                <c:pt idx="276">
                  <c:v>1.7312500000000012E-2</c:v>
                </c:pt>
                <c:pt idx="277">
                  <c:v>1.7375000000000012E-2</c:v>
                </c:pt>
                <c:pt idx="278">
                  <c:v>1.7437500000000012E-2</c:v>
                </c:pt>
                <c:pt idx="279">
                  <c:v>1.7500000000000012E-2</c:v>
                </c:pt>
                <c:pt idx="280">
                  <c:v>1.7562500000000012E-2</c:v>
                </c:pt>
                <c:pt idx="281">
                  <c:v>1.7625000000000012E-2</c:v>
                </c:pt>
                <c:pt idx="282">
                  <c:v>1.7687500000000012E-2</c:v>
                </c:pt>
                <c:pt idx="283">
                  <c:v>1.7750000000000012E-2</c:v>
                </c:pt>
                <c:pt idx="284">
                  <c:v>1.7812500000000012E-2</c:v>
                </c:pt>
                <c:pt idx="285">
                  <c:v>1.7875000000000012E-2</c:v>
                </c:pt>
                <c:pt idx="286">
                  <c:v>1.7937500000000012E-2</c:v>
                </c:pt>
                <c:pt idx="287">
                  <c:v>1.8000000000000013E-2</c:v>
                </c:pt>
                <c:pt idx="288">
                  <c:v>1.8062500000000013E-2</c:v>
                </c:pt>
                <c:pt idx="289">
                  <c:v>1.8125000000000013E-2</c:v>
                </c:pt>
                <c:pt idx="290">
                  <c:v>1.8187500000000013E-2</c:v>
                </c:pt>
                <c:pt idx="291">
                  <c:v>1.8250000000000013E-2</c:v>
                </c:pt>
                <c:pt idx="292">
                  <c:v>1.8312500000000013E-2</c:v>
                </c:pt>
                <c:pt idx="293">
                  <c:v>1.8375000000000013E-2</c:v>
                </c:pt>
                <c:pt idx="294">
                  <c:v>1.8437500000000013E-2</c:v>
                </c:pt>
                <c:pt idx="295">
                  <c:v>1.8500000000000013E-2</c:v>
                </c:pt>
                <c:pt idx="296">
                  <c:v>1.8562500000000013E-2</c:v>
                </c:pt>
                <c:pt idx="297">
                  <c:v>1.8625000000000013E-2</c:v>
                </c:pt>
                <c:pt idx="298">
                  <c:v>1.8687500000000013E-2</c:v>
                </c:pt>
                <c:pt idx="299">
                  <c:v>1.8750000000000013E-2</c:v>
                </c:pt>
                <c:pt idx="300">
                  <c:v>1.8812500000000013E-2</c:v>
                </c:pt>
                <c:pt idx="301">
                  <c:v>1.8875000000000013E-2</c:v>
                </c:pt>
                <c:pt idx="302">
                  <c:v>1.8937500000000013E-2</c:v>
                </c:pt>
                <c:pt idx="303">
                  <c:v>1.9000000000000013E-2</c:v>
                </c:pt>
                <c:pt idx="304">
                  <c:v>1.9062500000000013E-2</c:v>
                </c:pt>
                <c:pt idx="305">
                  <c:v>1.9125000000000014E-2</c:v>
                </c:pt>
                <c:pt idx="306">
                  <c:v>1.9187500000000014E-2</c:v>
                </c:pt>
                <c:pt idx="307">
                  <c:v>1.9250000000000014E-2</c:v>
                </c:pt>
                <c:pt idx="308">
                  <c:v>1.9312500000000014E-2</c:v>
                </c:pt>
                <c:pt idx="309">
                  <c:v>1.9375000000000014E-2</c:v>
                </c:pt>
                <c:pt idx="310">
                  <c:v>1.9437500000000014E-2</c:v>
                </c:pt>
                <c:pt idx="311">
                  <c:v>1.9500000000000014E-2</c:v>
                </c:pt>
                <c:pt idx="312">
                  <c:v>1.9562500000000014E-2</c:v>
                </c:pt>
                <c:pt idx="313">
                  <c:v>1.9625000000000014E-2</c:v>
                </c:pt>
                <c:pt idx="314">
                  <c:v>1.9687500000000014E-2</c:v>
                </c:pt>
                <c:pt idx="315">
                  <c:v>1.9750000000000014E-2</c:v>
                </c:pt>
                <c:pt idx="316">
                  <c:v>1.9812500000000014E-2</c:v>
                </c:pt>
                <c:pt idx="317">
                  <c:v>1.9875000000000014E-2</c:v>
                </c:pt>
                <c:pt idx="318">
                  <c:v>1.9937500000000014E-2</c:v>
                </c:pt>
                <c:pt idx="319">
                  <c:v>2.0000000000000014E-2</c:v>
                </c:pt>
                <c:pt idx="320">
                  <c:v>2.0062500000000014E-2</c:v>
                </c:pt>
                <c:pt idx="321">
                  <c:v>2.0125000000000014E-2</c:v>
                </c:pt>
                <c:pt idx="322">
                  <c:v>2.0187500000000014E-2</c:v>
                </c:pt>
                <c:pt idx="323">
                  <c:v>2.0250000000000015E-2</c:v>
                </c:pt>
                <c:pt idx="324">
                  <c:v>2.0312500000000015E-2</c:v>
                </c:pt>
                <c:pt idx="325">
                  <c:v>2.0375000000000015E-2</c:v>
                </c:pt>
                <c:pt idx="326">
                  <c:v>2.0437500000000015E-2</c:v>
                </c:pt>
                <c:pt idx="327">
                  <c:v>2.0500000000000015E-2</c:v>
                </c:pt>
                <c:pt idx="328">
                  <c:v>2.0562500000000015E-2</c:v>
                </c:pt>
                <c:pt idx="329">
                  <c:v>2.0625000000000015E-2</c:v>
                </c:pt>
                <c:pt idx="330">
                  <c:v>2.0687500000000015E-2</c:v>
                </c:pt>
                <c:pt idx="331">
                  <c:v>2.0750000000000015E-2</c:v>
                </c:pt>
                <c:pt idx="332">
                  <c:v>2.0812500000000015E-2</c:v>
                </c:pt>
                <c:pt idx="333">
                  <c:v>2.0875000000000015E-2</c:v>
                </c:pt>
                <c:pt idx="334">
                  <c:v>2.0937500000000015E-2</c:v>
                </c:pt>
                <c:pt idx="335">
                  <c:v>2.1000000000000015E-2</c:v>
                </c:pt>
                <c:pt idx="336">
                  <c:v>2.1062500000000015E-2</c:v>
                </c:pt>
                <c:pt idx="337">
                  <c:v>2.1125000000000015E-2</c:v>
                </c:pt>
                <c:pt idx="338">
                  <c:v>2.1187500000000015E-2</c:v>
                </c:pt>
                <c:pt idx="339">
                  <c:v>2.1250000000000015E-2</c:v>
                </c:pt>
                <c:pt idx="340">
                  <c:v>2.1312500000000015E-2</c:v>
                </c:pt>
                <c:pt idx="341">
                  <c:v>2.1375000000000016E-2</c:v>
                </c:pt>
                <c:pt idx="342">
                  <c:v>2.1437500000000016E-2</c:v>
                </c:pt>
                <c:pt idx="343">
                  <c:v>2.1500000000000016E-2</c:v>
                </c:pt>
                <c:pt idx="344">
                  <c:v>2.1562500000000016E-2</c:v>
                </c:pt>
                <c:pt idx="345">
                  <c:v>2.1625000000000016E-2</c:v>
                </c:pt>
                <c:pt idx="346">
                  <c:v>2.1687500000000016E-2</c:v>
                </c:pt>
                <c:pt idx="347">
                  <c:v>2.1750000000000016E-2</c:v>
                </c:pt>
                <c:pt idx="348">
                  <c:v>2.1812500000000016E-2</c:v>
                </c:pt>
                <c:pt idx="349">
                  <c:v>2.1875000000000016E-2</c:v>
                </c:pt>
                <c:pt idx="350">
                  <c:v>2.1937500000000016E-2</c:v>
                </c:pt>
                <c:pt idx="351">
                  <c:v>2.2000000000000016E-2</c:v>
                </c:pt>
                <c:pt idx="352">
                  <c:v>2.2062500000000016E-2</c:v>
                </c:pt>
                <c:pt idx="353">
                  <c:v>2.2125000000000016E-2</c:v>
                </c:pt>
                <c:pt idx="354">
                  <c:v>2.2187500000000016E-2</c:v>
                </c:pt>
                <c:pt idx="355">
                  <c:v>2.2250000000000016E-2</c:v>
                </c:pt>
                <c:pt idx="356">
                  <c:v>2.2312500000000016E-2</c:v>
                </c:pt>
                <c:pt idx="357">
                  <c:v>2.2375000000000016E-2</c:v>
                </c:pt>
                <c:pt idx="358">
                  <c:v>2.2437500000000016E-2</c:v>
                </c:pt>
                <c:pt idx="359">
                  <c:v>2.2500000000000017E-2</c:v>
                </c:pt>
                <c:pt idx="360">
                  <c:v>2.2562500000000017E-2</c:v>
                </c:pt>
                <c:pt idx="361">
                  <c:v>2.2625000000000017E-2</c:v>
                </c:pt>
                <c:pt idx="362">
                  <c:v>2.2687500000000017E-2</c:v>
                </c:pt>
                <c:pt idx="363">
                  <c:v>2.2750000000000017E-2</c:v>
                </c:pt>
                <c:pt idx="364">
                  <c:v>2.2812500000000017E-2</c:v>
                </c:pt>
                <c:pt idx="365">
                  <c:v>2.2875000000000017E-2</c:v>
                </c:pt>
                <c:pt idx="366">
                  <c:v>2.2937500000000017E-2</c:v>
                </c:pt>
                <c:pt idx="367">
                  <c:v>2.3000000000000017E-2</c:v>
                </c:pt>
                <c:pt idx="368">
                  <c:v>2.3062500000000017E-2</c:v>
                </c:pt>
                <c:pt idx="369">
                  <c:v>2.3125000000000017E-2</c:v>
                </c:pt>
                <c:pt idx="370">
                  <c:v>2.3187500000000017E-2</c:v>
                </c:pt>
                <c:pt idx="371">
                  <c:v>2.3250000000000017E-2</c:v>
                </c:pt>
                <c:pt idx="372">
                  <c:v>2.3312500000000017E-2</c:v>
                </c:pt>
                <c:pt idx="373">
                  <c:v>2.3375000000000017E-2</c:v>
                </c:pt>
                <c:pt idx="374">
                  <c:v>2.3437500000000017E-2</c:v>
                </c:pt>
                <c:pt idx="375">
                  <c:v>2.3500000000000017E-2</c:v>
                </c:pt>
                <c:pt idx="376">
                  <c:v>2.3562500000000017E-2</c:v>
                </c:pt>
                <c:pt idx="377">
                  <c:v>2.3625000000000018E-2</c:v>
                </c:pt>
                <c:pt idx="378">
                  <c:v>2.3687500000000018E-2</c:v>
                </c:pt>
                <c:pt idx="379">
                  <c:v>2.3750000000000018E-2</c:v>
                </c:pt>
                <c:pt idx="380">
                  <c:v>2.3812500000000018E-2</c:v>
                </c:pt>
                <c:pt idx="381">
                  <c:v>2.3875000000000018E-2</c:v>
                </c:pt>
                <c:pt idx="382">
                  <c:v>2.3937500000000018E-2</c:v>
                </c:pt>
                <c:pt idx="383">
                  <c:v>2.4000000000000018E-2</c:v>
                </c:pt>
                <c:pt idx="384">
                  <c:v>2.4062500000000018E-2</c:v>
                </c:pt>
                <c:pt idx="385">
                  <c:v>2.4125000000000018E-2</c:v>
                </c:pt>
                <c:pt idx="386">
                  <c:v>2.4187500000000018E-2</c:v>
                </c:pt>
                <c:pt idx="387">
                  <c:v>2.4250000000000018E-2</c:v>
                </c:pt>
                <c:pt idx="388">
                  <c:v>2.4312500000000018E-2</c:v>
                </c:pt>
                <c:pt idx="389">
                  <c:v>2.4375000000000018E-2</c:v>
                </c:pt>
                <c:pt idx="390">
                  <c:v>2.4437500000000018E-2</c:v>
                </c:pt>
                <c:pt idx="391">
                  <c:v>2.4500000000000018E-2</c:v>
                </c:pt>
                <c:pt idx="392">
                  <c:v>2.4562500000000018E-2</c:v>
                </c:pt>
                <c:pt idx="393">
                  <c:v>2.4625000000000018E-2</c:v>
                </c:pt>
                <c:pt idx="394">
                  <c:v>2.4687500000000018E-2</c:v>
                </c:pt>
                <c:pt idx="395">
                  <c:v>2.4750000000000019E-2</c:v>
                </c:pt>
                <c:pt idx="396">
                  <c:v>2.4812500000000019E-2</c:v>
                </c:pt>
                <c:pt idx="397">
                  <c:v>2.4875000000000019E-2</c:v>
                </c:pt>
                <c:pt idx="398">
                  <c:v>2.4937500000000019E-2</c:v>
                </c:pt>
                <c:pt idx="399">
                  <c:v>2.5000000000000019E-2</c:v>
                </c:pt>
                <c:pt idx="400">
                  <c:v>2.5062500000000019E-2</c:v>
                </c:pt>
                <c:pt idx="401">
                  <c:v>2.5125000000000019E-2</c:v>
                </c:pt>
                <c:pt idx="402">
                  <c:v>2.5187500000000019E-2</c:v>
                </c:pt>
                <c:pt idx="403">
                  <c:v>2.5250000000000019E-2</c:v>
                </c:pt>
                <c:pt idx="404">
                  <c:v>2.5312500000000019E-2</c:v>
                </c:pt>
                <c:pt idx="405">
                  <c:v>2.5375000000000019E-2</c:v>
                </c:pt>
                <c:pt idx="406">
                  <c:v>2.5437500000000019E-2</c:v>
                </c:pt>
                <c:pt idx="407">
                  <c:v>2.5500000000000019E-2</c:v>
                </c:pt>
                <c:pt idx="408">
                  <c:v>2.5562500000000019E-2</c:v>
                </c:pt>
                <c:pt idx="409">
                  <c:v>2.5625000000000019E-2</c:v>
                </c:pt>
                <c:pt idx="410">
                  <c:v>2.5687500000000019E-2</c:v>
                </c:pt>
                <c:pt idx="411">
                  <c:v>2.5750000000000019E-2</c:v>
                </c:pt>
                <c:pt idx="412">
                  <c:v>2.5812500000000019E-2</c:v>
                </c:pt>
                <c:pt idx="413">
                  <c:v>2.587500000000002E-2</c:v>
                </c:pt>
                <c:pt idx="414">
                  <c:v>2.593750000000002E-2</c:v>
                </c:pt>
                <c:pt idx="415">
                  <c:v>2.600000000000002E-2</c:v>
                </c:pt>
                <c:pt idx="416">
                  <c:v>2.606250000000002E-2</c:v>
                </c:pt>
                <c:pt idx="417">
                  <c:v>2.612500000000002E-2</c:v>
                </c:pt>
                <c:pt idx="418">
                  <c:v>2.618750000000002E-2</c:v>
                </c:pt>
                <c:pt idx="419">
                  <c:v>2.625000000000002E-2</c:v>
                </c:pt>
                <c:pt idx="420">
                  <c:v>2.631250000000002E-2</c:v>
                </c:pt>
                <c:pt idx="421">
                  <c:v>2.637500000000002E-2</c:v>
                </c:pt>
                <c:pt idx="422">
                  <c:v>2.643750000000002E-2</c:v>
                </c:pt>
                <c:pt idx="423">
                  <c:v>2.650000000000002E-2</c:v>
                </c:pt>
                <c:pt idx="424">
                  <c:v>2.656250000000002E-2</c:v>
                </c:pt>
                <c:pt idx="425">
                  <c:v>2.662500000000002E-2</c:v>
                </c:pt>
                <c:pt idx="426">
                  <c:v>2.668750000000002E-2</c:v>
                </c:pt>
                <c:pt idx="427">
                  <c:v>2.675000000000002E-2</c:v>
                </c:pt>
                <c:pt idx="428">
                  <c:v>2.681250000000002E-2</c:v>
                </c:pt>
                <c:pt idx="429">
                  <c:v>2.687500000000002E-2</c:v>
                </c:pt>
                <c:pt idx="430">
                  <c:v>2.693750000000002E-2</c:v>
                </c:pt>
                <c:pt idx="431">
                  <c:v>2.7000000000000021E-2</c:v>
                </c:pt>
                <c:pt idx="432">
                  <c:v>2.7062500000000021E-2</c:v>
                </c:pt>
                <c:pt idx="433">
                  <c:v>2.7125000000000021E-2</c:v>
                </c:pt>
                <c:pt idx="434">
                  <c:v>2.7187500000000021E-2</c:v>
                </c:pt>
                <c:pt idx="435">
                  <c:v>2.7250000000000021E-2</c:v>
                </c:pt>
                <c:pt idx="436">
                  <c:v>2.7312500000000021E-2</c:v>
                </c:pt>
                <c:pt idx="437">
                  <c:v>2.7375000000000021E-2</c:v>
                </c:pt>
                <c:pt idx="438">
                  <c:v>2.7437500000000021E-2</c:v>
                </c:pt>
                <c:pt idx="439">
                  <c:v>2.7500000000000021E-2</c:v>
                </c:pt>
                <c:pt idx="440">
                  <c:v>2.7562500000000021E-2</c:v>
                </c:pt>
                <c:pt idx="441">
                  <c:v>2.7625000000000021E-2</c:v>
                </c:pt>
                <c:pt idx="442">
                  <c:v>2.7687500000000021E-2</c:v>
                </c:pt>
                <c:pt idx="443">
                  <c:v>2.7750000000000021E-2</c:v>
                </c:pt>
                <c:pt idx="444">
                  <c:v>2.7812500000000021E-2</c:v>
                </c:pt>
                <c:pt idx="445">
                  <c:v>2.7875000000000021E-2</c:v>
                </c:pt>
                <c:pt idx="446">
                  <c:v>2.7937500000000021E-2</c:v>
                </c:pt>
                <c:pt idx="447">
                  <c:v>2.8000000000000021E-2</c:v>
                </c:pt>
                <c:pt idx="448">
                  <c:v>2.8062500000000021E-2</c:v>
                </c:pt>
                <c:pt idx="449">
                  <c:v>2.8125000000000022E-2</c:v>
                </c:pt>
                <c:pt idx="450">
                  <c:v>2.8187500000000022E-2</c:v>
                </c:pt>
                <c:pt idx="451">
                  <c:v>2.8250000000000022E-2</c:v>
                </c:pt>
                <c:pt idx="452">
                  <c:v>2.8312500000000022E-2</c:v>
                </c:pt>
                <c:pt idx="453">
                  <c:v>2.8375000000000022E-2</c:v>
                </c:pt>
                <c:pt idx="454">
                  <c:v>2.8437500000000022E-2</c:v>
                </c:pt>
                <c:pt idx="455">
                  <c:v>2.8500000000000022E-2</c:v>
                </c:pt>
                <c:pt idx="456">
                  <c:v>2.8562500000000022E-2</c:v>
                </c:pt>
                <c:pt idx="457">
                  <c:v>2.8625000000000022E-2</c:v>
                </c:pt>
                <c:pt idx="458">
                  <c:v>2.8687500000000022E-2</c:v>
                </c:pt>
                <c:pt idx="459">
                  <c:v>2.8750000000000022E-2</c:v>
                </c:pt>
                <c:pt idx="460">
                  <c:v>2.8812500000000022E-2</c:v>
                </c:pt>
                <c:pt idx="461">
                  <c:v>2.8875000000000022E-2</c:v>
                </c:pt>
                <c:pt idx="462">
                  <c:v>2.8937500000000022E-2</c:v>
                </c:pt>
                <c:pt idx="463">
                  <c:v>2.9000000000000022E-2</c:v>
                </c:pt>
                <c:pt idx="464">
                  <c:v>2.9062500000000022E-2</c:v>
                </c:pt>
                <c:pt idx="465">
                  <c:v>2.9125000000000022E-2</c:v>
                </c:pt>
                <c:pt idx="466">
                  <c:v>2.9187500000000022E-2</c:v>
                </c:pt>
                <c:pt idx="467">
                  <c:v>2.9250000000000023E-2</c:v>
                </c:pt>
                <c:pt idx="468">
                  <c:v>2.9312500000000023E-2</c:v>
                </c:pt>
                <c:pt idx="469">
                  <c:v>2.9375000000000023E-2</c:v>
                </c:pt>
                <c:pt idx="470">
                  <c:v>2.9437500000000023E-2</c:v>
                </c:pt>
                <c:pt idx="471">
                  <c:v>2.9500000000000023E-2</c:v>
                </c:pt>
                <c:pt idx="472">
                  <c:v>2.9562500000000023E-2</c:v>
                </c:pt>
                <c:pt idx="473">
                  <c:v>2.9625000000000023E-2</c:v>
                </c:pt>
                <c:pt idx="474">
                  <c:v>2.9687500000000023E-2</c:v>
                </c:pt>
                <c:pt idx="475">
                  <c:v>2.9750000000000023E-2</c:v>
                </c:pt>
                <c:pt idx="476">
                  <c:v>2.9812500000000023E-2</c:v>
                </c:pt>
                <c:pt idx="477">
                  <c:v>2.9875000000000023E-2</c:v>
                </c:pt>
                <c:pt idx="478">
                  <c:v>2.9937500000000023E-2</c:v>
                </c:pt>
                <c:pt idx="479">
                  <c:v>3.0000000000000023E-2</c:v>
                </c:pt>
                <c:pt idx="480">
                  <c:v>3.0062500000000023E-2</c:v>
                </c:pt>
                <c:pt idx="481">
                  <c:v>3.0125000000000023E-2</c:v>
                </c:pt>
                <c:pt idx="482">
                  <c:v>3.0187500000000023E-2</c:v>
                </c:pt>
                <c:pt idx="483">
                  <c:v>3.0250000000000023E-2</c:v>
                </c:pt>
                <c:pt idx="484">
                  <c:v>3.0312500000000023E-2</c:v>
                </c:pt>
                <c:pt idx="485">
                  <c:v>3.0375000000000024E-2</c:v>
                </c:pt>
                <c:pt idx="486">
                  <c:v>3.0437500000000024E-2</c:v>
                </c:pt>
                <c:pt idx="487">
                  <c:v>3.0500000000000024E-2</c:v>
                </c:pt>
                <c:pt idx="488">
                  <c:v>3.0562500000000024E-2</c:v>
                </c:pt>
                <c:pt idx="489">
                  <c:v>3.0625000000000024E-2</c:v>
                </c:pt>
                <c:pt idx="490">
                  <c:v>3.0687500000000024E-2</c:v>
                </c:pt>
                <c:pt idx="491">
                  <c:v>3.0750000000000024E-2</c:v>
                </c:pt>
                <c:pt idx="492">
                  <c:v>3.0812500000000024E-2</c:v>
                </c:pt>
              </c:numCache>
            </c:numRef>
          </c:cat>
          <c:val>
            <c:numRef>
              <c:f>Лист3!$C$8:$C$500</c:f>
              <c:numCache>
                <c:formatCode>0.0000000000</c:formatCode>
                <c:ptCount val="493"/>
                <c:pt idx="0">
                  <c:v>1.875E-4</c:v>
                </c:pt>
                <c:pt idx="1">
                  <c:v>3.7500000000000001E-4</c:v>
                </c:pt>
                <c:pt idx="2">
                  <c:v>5.6250000000000007E-4</c:v>
                </c:pt>
                <c:pt idx="3">
                  <c:v>7.5000000000000002E-4</c:v>
                </c:pt>
                <c:pt idx="4">
                  <c:v>9.3749999999999997E-4</c:v>
                </c:pt>
                <c:pt idx="5">
                  <c:v>1.1250000000000001E-3</c:v>
                </c:pt>
                <c:pt idx="6">
                  <c:v>1.3125000000000001E-3</c:v>
                </c:pt>
                <c:pt idx="7">
                  <c:v>1.5E-3</c:v>
                </c:pt>
                <c:pt idx="8">
                  <c:v>1.6875000000000002E-3</c:v>
                </c:pt>
                <c:pt idx="9">
                  <c:v>1.8750000000000004E-3</c:v>
                </c:pt>
                <c:pt idx="10">
                  <c:v>2.0625000000000005E-3</c:v>
                </c:pt>
                <c:pt idx="11">
                  <c:v>2.2500000000000007E-3</c:v>
                </c:pt>
                <c:pt idx="12">
                  <c:v>2.4375000000000009E-3</c:v>
                </c:pt>
                <c:pt idx="13">
                  <c:v>2.625000000000001E-3</c:v>
                </c:pt>
                <c:pt idx="14">
                  <c:v>2.8125000000000012E-3</c:v>
                </c:pt>
                <c:pt idx="15">
                  <c:v>3.0000000000000014E-3</c:v>
                </c:pt>
                <c:pt idx="16">
                  <c:v>3.1875000000000015E-3</c:v>
                </c:pt>
                <c:pt idx="17">
                  <c:v>3.3750000000000017E-3</c:v>
                </c:pt>
                <c:pt idx="18">
                  <c:v>3.5625000000000019E-3</c:v>
                </c:pt>
                <c:pt idx="19">
                  <c:v>3.750000000000002E-3</c:v>
                </c:pt>
                <c:pt idx="20">
                  <c:v>3.9375000000000018E-3</c:v>
                </c:pt>
                <c:pt idx="21">
                  <c:v>4.1250000000000019E-3</c:v>
                </c:pt>
                <c:pt idx="22">
                  <c:v>4.3125000000000021E-3</c:v>
                </c:pt>
                <c:pt idx="23">
                  <c:v>4.5000000000000023E-3</c:v>
                </c:pt>
                <c:pt idx="24">
                  <c:v>4.6875000000000024E-3</c:v>
                </c:pt>
                <c:pt idx="25">
                  <c:v>4.8750000000000026E-3</c:v>
                </c:pt>
                <c:pt idx="26">
                  <c:v>5.0625000000000028E-3</c:v>
                </c:pt>
                <c:pt idx="27">
                  <c:v>5.2500000000000029E-3</c:v>
                </c:pt>
                <c:pt idx="28">
                  <c:v>5.4375000000000031E-3</c:v>
                </c:pt>
                <c:pt idx="29">
                  <c:v>5.6250000000000033E-3</c:v>
                </c:pt>
                <c:pt idx="30">
                  <c:v>5.8125000000000034E-3</c:v>
                </c:pt>
                <c:pt idx="31">
                  <c:v>6.0000000000000036E-3</c:v>
                </c:pt>
                <c:pt idx="32">
                  <c:v>6.1875000000000038E-3</c:v>
                </c:pt>
                <c:pt idx="33">
                  <c:v>6.3750000000000039E-3</c:v>
                </c:pt>
                <c:pt idx="34">
                  <c:v>6.5625000000000041E-3</c:v>
                </c:pt>
                <c:pt idx="35">
                  <c:v>6.7500000000000043E-3</c:v>
                </c:pt>
                <c:pt idx="36">
                  <c:v>6.9375000000000044E-3</c:v>
                </c:pt>
                <c:pt idx="37">
                  <c:v>7.1250000000000046E-3</c:v>
                </c:pt>
                <c:pt idx="38">
                  <c:v>7.3125000000000048E-3</c:v>
                </c:pt>
                <c:pt idx="39">
                  <c:v>7.5000000000000049E-3</c:v>
                </c:pt>
                <c:pt idx="40">
                  <c:v>7.6875000000000051E-3</c:v>
                </c:pt>
                <c:pt idx="41">
                  <c:v>7.8750000000000053E-3</c:v>
                </c:pt>
                <c:pt idx="42">
                  <c:v>8.0625000000000054E-3</c:v>
                </c:pt>
                <c:pt idx="43">
                  <c:v>8.2500000000000056E-3</c:v>
                </c:pt>
                <c:pt idx="44">
                  <c:v>8.4375000000000058E-3</c:v>
                </c:pt>
                <c:pt idx="45">
                  <c:v>8.6250000000000059E-3</c:v>
                </c:pt>
                <c:pt idx="46">
                  <c:v>8.8125000000000061E-3</c:v>
                </c:pt>
                <c:pt idx="47">
                  <c:v>9.0000000000000063E-3</c:v>
                </c:pt>
                <c:pt idx="48">
                  <c:v>9.1875000000000064E-3</c:v>
                </c:pt>
                <c:pt idx="49">
                  <c:v>9.3750000000000066E-3</c:v>
                </c:pt>
                <c:pt idx="50">
                  <c:v>9.5625000000000068E-3</c:v>
                </c:pt>
                <c:pt idx="51">
                  <c:v>9.7500000000000069E-3</c:v>
                </c:pt>
                <c:pt idx="52">
                  <c:v>9.9375000000000071E-3</c:v>
                </c:pt>
                <c:pt idx="53">
                  <c:v>1.0125000000000007E-2</c:v>
                </c:pt>
                <c:pt idx="54">
                  <c:v>1.0312500000000007E-2</c:v>
                </c:pt>
                <c:pt idx="55">
                  <c:v>1.0500000000000008E-2</c:v>
                </c:pt>
                <c:pt idx="56">
                  <c:v>1.0687500000000008E-2</c:v>
                </c:pt>
                <c:pt idx="57">
                  <c:v>1.0875000000000008E-2</c:v>
                </c:pt>
                <c:pt idx="58">
                  <c:v>1.1062500000000008E-2</c:v>
                </c:pt>
                <c:pt idx="59">
                  <c:v>1.1250000000000008E-2</c:v>
                </c:pt>
                <c:pt idx="60">
                  <c:v>1.1437500000000008E-2</c:v>
                </c:pt>
                <c:pt idx="61">
                  <c:v>1.1625000000000009E-2</c:v>
                </c:pt>
                <c:pt idx="62">
                  <c:v>1.1812500000000007E-2</c:v>
                </c:pt>
                <c:pt idx="63">
                  <c:v>1.2000000000000007E-2</c:v>
                </c:pt>
                <c:pt idx="64">
                  <c:v>1.2187500000000007E-2</c:v>
                </c:pt>
                <c:pt idx="65">
                  <c:v>1.2375000000000008E-2</c:v>
                </c:pt>
                <c:pt idx="66">
                  <c:v>1.2562500000000008E-2</c:v>
                </c:pt>
                <c:pt idx="67">
                  <c:v>1.2750000000000008E-2</c:v>
                </c:pt>
                <c:pt idx="68">
                  <c:v>1.2937500000000008E-2</c:v>
                </c:pt>
                <c:pt idx="69">
                  <c:v>1.3125000000000008E-2</c:v>
                </c:pt>
                <c:pt idx="70">
                  <c:v>1.3312500000000008E-2</c:v>
                </c:pt>
                <c:pt idx="71">
                  <c:v>1.3500000000000009E-2</c:v>
                </c:pt>
                <c:pt idx="72">
                  <c:v>1.3687500000000009E-2</c:v>
                </c:pt>
                <c:pt idx="73">
                  <c:v>1.3875000000000009E-2</c:v>
                </c:pt>
                <c:pt idx="74">
                  <c:v>1.4062500000000009E-2</c:v>
                </c:pt>
                <c:pt idx="75">
                  <c:v>1.4250000000000009E-2</c:v>
                </c:pt>
                <c:pt idx="76">
                  <c:v>1.4437500000000009E-2</c:v>
                </c:pt>
                <c:pt idx="77">
                  <c:v>1.462500000000001E-2</c:v>
                </c:pt>
                <c:pt idx="78">
                  <c:v>1.481250000000001E-2</c:v>
                </c:pt>
                <c:pt idx="79">
                  <c:v>1.500000000000001E-2</c:v>
                </c:pt>
                <c:pt idx="80">
                  <c:v>1.518750000000001E-2</c:v>
                </c:pt>
                <c:pt idx="81">
                  <c:v>1.537500000000001E-2</c:v>
                </c:pt>
                <c:pt idx="82">
                  <c:v>1.556250000000001E-2</c:v>
                </c:pt>
                <c:pt idx="83">
                  <c:v>1.5750000000000011E-2</c:v>
                </c:pt>
                <c:pt idx="84">
                  <c:v>1.5937500000000011E-2</c:v>
                </c:pt>
                <c:pt idx="85">
                  <c:v>1.6125000000000011E-2</c:v>
                </c:pt>
                <c:pt idx="86">
                  <c:v>1.6312500000000011E-2</c:v>
                </c:pt>
                <c:pt idx="87">
                  <c:v>1.6500000000000011E-2</c:v>
                </c:pt>
                <c:pt idx="88">
                  <c:v>1.6687500000000011E-2</c:v>
                </c:pt>
                <c:pt idx="89">
                  <c:v>1.6875000000000012E-2</c:v>
                </c:pt>
                <c:pt idx="90">
                  <c:v>1.7062500000000012E-2</c:v>
                </c:pt>
                <c:pt idx="91">
                  <c:v>1.7250000000000012E-2</c:v>
                </c:pt>
                <c:pt idx="92">
                  <c:v>1.7437500000000012E-2</c:v>
                </c:pt>
                <c:pt idx="93">
                  <c:v>1.7625000000000012E-2</c:v>
                </c:pt>
                <c:pt idx="94">
                  <c:v>1.7812500000000012E-2</c:v>
                </c:pt>
                <c:pt idx="95">
                  <c:v>1.8000000000000013E-2</c:v>
                </c:pt>
                <c:pt idx="96">
                  <c:v>1.8187500000000013E-2</c:v>
                </c:pt>
                <c:pt idx="97">
                  <c:v>1.8375000000000013E-2</c:v>
                </c:pt>
                <c:pt idx="98">
                  <c:v>1.8562500000000013E-2</c:v>
                </c:pt>
                <c:pt idx="99">
                  <c:v>1.8750000000000013E-2</c:v>
                </c:pt>
                <c:pt idx="100">
                  <c:v>1.8937500000000013E-2</c:v>
                </c:pt>
                <c:pt idx="101">
                  <c:v>1.9125000000000014E-2</c:v>
                </c:pt>
                <c:pt idx="102">
                  <c:v>1.9312500000000014E-2</c:v>
                </c:pt>
                <c:pt idx="103">
                  <c:v>1.9500000000000014E-2</c:v>
                </c:pt>
                <c:pt idx="104">
                  <c:v>1.9687500000000014E-2</c:v>
                </c:pt>
                <c:pt idx="105">
                  <c:v>1.9875000000000014E-2</c:v>
                </c:pt>
                <c:pt idx="106">
                  <c:v>2.0062500000000014E-2</c:v>
                </c:pt>
                <c:pt idx="107">
                  <c:v>2.0250000000000015E-2</c:v>
                </c:pt>
                <c:pt idx="108">
                  <c:v>2.0437500000000015E-2</c:v>
                </c:pt>
                <c:pt idx="109">
                  <c:v>2.0625000000000015E-2</c:v>
                </c:pt>
                <c:pt idx="110">
                  <c:v>2.0812500000000015E-2</c:v>
                </c:pt>
                <c:pt idx="111">
                  <c:v>2.1000000000000015E-2</c:v>
                </c:pt>
                <c:pt idx="112">
                  <c:v>2.1187500000000015E-2</c:v>
                </c:pt>
                <c:pt idx="113">
                  <c:v>2.1375000000000016E-2</c:v>
                </c:pt>
                <c:pt idx="114">
                  <c:v>2.1562500000000016E-2</c:v>
                </c:pt>
                <c:pt idx="115">
                  <c:v>2.1750000000000016E-2</c:v>
                </c:pt>
                <c:pt idx="116">
                  <c:v>2.1937500000000016E-2</c:v>
                </c:pt>
                <c:pt idx="117">
                  <c:v>2.2125000000000016E-2</c:v>
                </c:pt>
                <c:pt idx="118">
                  <c:v>2.2312500000000016E-2</c:v>
                </c:pt>
                <c:pt idx="119">
                  <c:v>2.2500000000000017E-2</c:v>
                </c:pt>
                <c:pt idx="120">
                  <c:v>2.2687500000000017E-2</c:v>
                </c:pt>
                <c:pt idx="121">
                  <c:v>2.2875000000000017E-2</c:v>
                </c:pt>
                <c:pt idx="122">
                  <c:v>2.3062500000000017E-2</c:v>
                </c:pt>
                <c:pt idx="123">
                  <c:v>2.3250000000000017E-2</c:v>
                </c:pt>
                <c:pt idx="124">
                  <c:v>2.3437500000000014E-2</c:v>
                </c:pt>
                <c:pt idx="125">
                  <c:v>2.3625000000000014E-2</c:v>
                </c:pt>
                <c:pt idx="126">
                  <c:v>2.3812500000000014E-2</c:v>
                </c:pt>
                <c:pt idx="127">
                  <c:v>2.4000000000000014E-2</c:v>
                </c:pt>
                <c:pt idx="128">
                  <c:v>2.4187500000000015E-2</c:v>
                </c:pt>
                <c:pt idx="129">
                  <c:v>2.4375000000000015E-2</c:v>
                </c:pt>
                <c:pt idx="130">
                  <c:v>2.4562500000000015E-2</c:v>
                </c:pt>
                <c:pt idx="131">
                  <c:v>2.4750000000000015E-2</c:v>
                </c:pt>
                <c:pt idx="132">
                  <c:v>2.4937500000000015E-2</c:v>
                </c:pt>
                <c:pt idx="133">
                  <c:v>2.5125000000000015E-2</c:v>
                </c:pt>
                <c:pt idx="134">
                  <c:v>2.5312500000000016E-2</c:v>
                </c:pt>
                <c:pt idx="135">
                  <c:v>2.5500000000000016E-2</c:v>
                </c:pt>
                <c:pt idx="136">
                  <c:v>2.5687500000000016E-2</c:v>
                </c:pt>
                <c:pt idx="137">
                  <c:v>2.5875000000000016E-2</c:v>
                </c:pt>
                <c:pt idx="138">
                  <c:v>2.6062500000000016E-2</c:v>
                </c:pt>
                <c:pt idx="139">
                  <c:v>2.6250000000000016E-2</c:v>
                </c:pt>
                <c:pt idx="140">
                  <c:v>2.6437500000000017E-2</c:v>
                </c:pt>
                <c:pt idx="141">
                  <c:v>2.6625000000000017E-2</c:v>
                </c:pt>
                <c:pt idx="142">
                  <c:v>2.6812500000000017E-2</c:v>
                </c:pt>
                <c:pt idx="143">
                  <c:v>2.7000000000000017E-2</c:v>
                </c:pt>
                <c:pt idx="144">
                  <c:v>2.7187500000000017E-2</c:v>
                </c:pt>
                <c:pt idx="145">
                  <c:v>2.7375000000000017E-2</c:v>
                </c:pt>
                <c:pt idx="146">
                  <c:v>2.7562500000000018E-2</c:v>
                </c:pt>
                <c:pt idx="147">
                  <c:v>2.7750000000000018E-2</c:v>
                </c:pt>
                <c:pt idx="148">
                  <c:v>2.7937500000000018E-2</c:v>
                </c:pt>
                <c:pt idx="149">
                  <c:v>2.8125000000000018E-2</c:v>
                </c:pt>
                <c:pt idx="150">
                  <c:v>2.8312500000000018E-2</c:v>
                </c:pt>
                <c:pt idx="151">
                  <c:v>2.8500000000000018E-2</c:v>
                </c:pt>
                <c:pt idx="152">
                  <c:v>2.8687500000000019E-2</c:v>
                </c:pt>
                <c:pt idx="153">
                  <c:v>2.8875000000000019E-2</c:v>
                </c:pt>
                <c:pt idx="154">
                  <c:v>2.9062500000000019E-2</c:v>
                </c:pt>
                <c:pt idx="155">
                  <c:v>2.9250000000000019E-2</c:v>
                </c:pt>
                <c:pt idx="156">
                  <c:v>2.9437500000000019E-2</c:v>
                </c:pt>
                <c:pt idx="157">
                  <c:v>2.9625000000000019E-2</c:v>
                </c:pt>
                <c:pt idx="158">
                  <c:v>2.981250000000002E-2</c:v>
                </c:pt>
                <c:pt idx="159">
                  <c:v>3.000000000000002E-2</c:v>
                </c:pt>
                <c:pt idx="160">
                  <c:v>3.018750000000002E-2</c:v>
                </c:pt>
                <c:pt idx="161">
                  <c:v>3.037500000000002E-2</c:v>
                </c:pt>
                <c:pt idx="162">
                  <c:v>3.056250000000002E-2</c:v>
                </c:pt>
                <c:pt idx="163">
                  <c:v>3.075000000000002E-2</c:v>
                </c:pt>
                <c:pt idx="164">
                  <c:v>3.0937500000000021E-2</c:v>
                </c:pt>
                <c:pt idx="165">
                  <c:v>3.1125000000000021E-2</c:v>
                </c:pt>
                <c:pt idx="166">
                  <c:v>3.1312500000000021E-2</c:v>
                </c:pt>
                <c:pt idx="167">
                  <c:v>3.1500000000000021E-2</c:v>
                </c:pt>
                <c:pt idx="168">
                  <c:v>3.1687500000000021E-2</c:v>
                </c:pt>
                <c:pt idx="169">
                  <c:v>3.1875000000000021E-2</c:v>
                </c:pt>
                <c:pt idx="170">
                  <c:v>3.2062500000000022E-2</c:v>
                </c:pt>
                <c:pt idx="171">
                  <c:v>3.2250000000000022E-2</c:v>
                </c:pt>
                <c:pt idx="172">
                  <c:v>3.2437500000000022E-2</c:v>
                </c:pt>
                <c:pt idx="173">
                  <c:v>3.2625000000000022E-2</c:v>
                </c:pt>
                <c:pt idx="174">
                  <c:v>3.2812500000000022E-2</c:v>
                </c:pt>
                <c:pt idx="175">
                  <c:v>3.3000000000000022E-2</c:v>
                </c:pt>
                <c:pt idx="176">
                  <c:v>3.3187500000000023E-2</c:v>
                </c:pt>
                <c:pt idx="177">
                  <c:v>3.3375000000000023E-2</c:v>
                </c:pt>
                <c:pt idx="178">
                  <c:v>3.3562500000000023E-2</c:v>
                </c:pt>
                <c:pt idx="179">
                  <c:v>3.3750000000000023E-2</c:v>
                </c:pt>
                <c:pt idx="180">
                  <c:v>3.3937500000000023E-2</c:v>
                </c:pt>
                <c:pt idx="181">
                  <c:v>3.4125000000000023E-2</c:v>
                </c:pt>
                <c:pt idx="182">
                  <c:v>3.4312500000000024E-2</c:v>
                </c:pt>
                <c:pt idx="183">
                  <c:v>3.4500000000000024E-2</c:v>
                </c:pt>
                <c:pt idx="184">
                  <c:v>3.4687500000000024E-2</c:v>
                </c:pt>
                <c:pt idx="185">
                  <c:v>3.4875000000000024E-2</c:v>
                </c:pt>
                <c:pt idx="186">
                  <c:v>3.5062500000000024E-2</c:v>
                </c:pt>
                <c:pt idx="187">
                  <c:v>3.5250000000000024E-2</c:v>
                </c:pt>
                <c:pt idx="188">
                  <c:v>3.5437500000000025E-2</c:v>
                </c:pt>
                <c:pt idx="189">
                  <c:v>3.5625000000000025E-2</c:v>
                </c:pt>
                <c:pt idx="190">
                  <c:v>3.5812500000000025E-2</c:v>
                </c:pt>
                <c:pt idx="191">
                  <c:v>3.6000000000000025E-2</c:v>
                </c:pt>
                <c:pt idx="192">
                  <c:v>3.6187500000000025E-2</c:v>
                </c:pt>
                <c:pt idx="193">
                  <c:v>3.6375000000000025E-2</c:v>
                </c:pt>
                <c:pt idx="194">
                  <c:v>3.6562500000000026E-2</c:v>
                </c:pt>
                <c:pt idx="195">
                  <c:v>3.6750000000000026E-2</c:v>
                </c:pt>
                <c:pt idx="196">
                  <c:v>3.6937500000000026E-2</c:v>
                </c:pt>
                <c:pt idx="197">
                  <c:v>3.7125000000000026E-2</c:v>
                </c:pt>
                <c:pt idx="198">
                  <c:v>3.7312500000000026E-2</c:v>
                </c:pt>
                <c:pt idx="199">
                  <c:v>3.7500000000000026E-2</c:v>
                </c:pt>
                <c:pt idx="200">
                  <c:v>3.7687500000000027E-2</c:v>
                </c:pt>
                <c:pt idx="201">
                  <c:v>3.7875000000000027E-2</c:v>
                </c:pt>
                <c:pt idx="202">
                  <c:v>3.8062500000000027E-2</c:v>
                </c:pt>
                <c:pt idx="203">
                  <c:v>3.8250000000000027E-2</c:v>
                </c:pt>
                <c:pt idx="204">
                  <c:v>3.8437500000000027E-2</c:v>
                </c:pt>
                <c:pt idx="205">
                  <c:v>3.8625000000000027E-2</c:v>
                </c:pt>
                <c:pt idx="206">
                  <c:v>3.8812500000000028E-2</c:v>
                </c:pt>
                <c:pt idx="207">
                  <c:v>3.9000000000000028E-2</c:v>
                </c:pt>
                <c:pt idx="208">
                  <c:v>3.9187500000000028E-2</c:v>
                </c:pt>
                <c:pt idx="209">
                  <c:v>3.9375000000000028E-2</c:v>
                </c:pt>
                <c:pt idx="210">
                  <c:v>3.9562500000000028E-2</c:v>
                </c:pt>
                <c:pt idx="211">
                  <c:v>3.9750000000000028E-2</c:v>
                </c:pt>
                <c:pt idx="212">
                  <c:v>3.9937500000000029E-2</c:v>
                </c:pt>
                <c:pt idx="213">
                  <c:v>4.0125000000000029E-2</c:v>
                </c:pt>
                <c:pt idx="214">
                  <c:v>4.0312500000000029E-2</c:v>
                </c:pt>
                <c:pt idx="215">
                  <c:v>4.0500000000000029E-2</c:v>
                </c:pt>
                <c:pt idx="216">
                  <c:v>4.0687500000000029E-2</c:v>
                </c:pt>
                <c:pt idx="217">
                  <c:v>4.0875000000000029E-2</c:v>
                </c:pt>
                <c:pt idx="218">
                  <c:v>4.106250000000003E-2</c:v>
                </c:pt>
                <c:pt idx="219">
                  <c:v>4.125000000000003E-2</c:v>
                </c:pt>
                <c:pt idx="220">
                  <c:v>4.143750000000003E-2</c:v>
                </c:pt>
                <c:pt idx="221">
                  <c:v>4.162500000000003E-2</c:v>
                </c:pt>
                <c:pt idx="222">
                  <c:v>4.181250000000003E-2</c:v>
                </c:pt>
                <c:pt idx="223">
                  <c:v>4.200000000000003E-2</c:v>
                </c:pt>
                <c:pt idx="224">
                  <c:v>4.2187500000000031E-2</c:v>
                </c:pt>
                <c:pt idx="225">
                  <c:v>4.2375000000000031E-2</c:v>
                </c:pt>
                <c:pt idx="226">
                  <c:v>4.2562500000000031E-2</c:v>
                </c:pt>
                <c:pt idx="227">
                  <c:v>4.2750000000000031E-2</c:v>
                </c:pt>
                <c:pt idx="228">
                  <c:v>4.2937500000000031E-2</c:v>
                </c:pt>
                <c:pt idx="229">
                  <c:v>4.3125000000000031E-2</c:v>
                </c:pt>
                <c:pt idx="230">
                  <c:v>4.3312500000000032E-2</c:v>
                </c:pt>
                <c:pt idx="231">
                  <c:v>4.3500000000000032E-2</c:v>
                </c:pt>
                <c:pt idx="232">
                  <c:v>4.3687500000000032E-2</c:v>
                </c:pt>
                <c:pt idx="233">
                  <c:v>4.3875000000000032E-2</c:v>
                </c:pt>
                <c:pt idx="234">
                  <c:v>4.4062500000000032E-2</c:v>
                </c:pt>
                <c:pt idx="235">
                  <c:v>4.4250000000000032E-2</c:v>
                </c:pt>
                <c:pt idx="236">
                  <c:v>4.4437500000000033E-2</c:v>
                </c:pt>
                <c:pt idx="237">
                  <c:v>4.4625000000000033E-2</c:v>
                </c:pt>
                <c:pt idx="238">
                  <c:v>4.4812500000000033E-2</c:v>
                </c:pt>
                <c:pt idx="239">
                  <c:v>4.5000000000000033E-2</c:v>
                </c:pt>
                <c:pt idx="240">
                  <c:v>4.5187500000000033E-2</c:v>
                </c:pt>
                <c:pt idx="241">
                  <c:v>4.5375000000000033E-2</c:v>
                </c:pt>
                <c:pt idx="242">
                  <c:v>4.5562500000000034E-2</c:v>
                </c:pt>
                <c:pt idx="243">
                  <c:v>4.5750000000000034E-2</c:v>
                </c:pt>
                <c:pt idx="244">
                  <c:v>4.5937500000000034E-2</c:v>
                </c:pt>
                <c:pt idx="245">
                  <c:v>4.6125000000000034E-2</c:v>
                </c:pt>
                <c:pt idx="246">
                  <c:v>4.6312500000000034E-2</c:v>
                </c:pt>
                <c:pt idx="247">
                  <c:v>4.6500000000000034E-2</c:v>
                </c:pt>
                <c:pt idx="248">
                  <c:v>4.6687500000000035E-2</c:v>
                </c:pt>
                <c:pt idx="249">
                  <c:v>4.6875000000000028E-2</c:v>
                </c:pt>
                <c:pt idx="250">
                  <c:v>4.7062500000000035E-2</c:v>
                </c:pt>
                <c:pt idx="251">
                  <c:v>4.7250000000000028E-2</c:v>
                </c:pt>
                <c:pt idx="252">
                  <c:v>4.7437500000000035E-2</c:v>
                </c:pt>
                <c:pt idx="253">
                  <c:v>4.7625000000000028E-2</c:v>
                </c:pt>
                <c:pt idx="254">
                  <c:v>4.7812500000000036E-2</c:v>
                </c:pt>
                <c:pt idx="255">
                  <c:v>4.8000000000000029E-2</c:v>
                </c:pt>
                <c:pt idx="256">
                  <c:v>4.8187500000000036E-2</c:v>
                </c:pt>
                <c:pt idx="257">
                  <c:v>4.8375000000000029E-2</c:v>
                </c:pt>
                <c:pt idx="258">
                  <c:v>4.8562500000000036E-2</c:v>
                </c:pt>
                <c:pt idx="259">
                  <c:v>4.8750000000000029E-2</c:v>
                </c:pt>
                <c:pt idx="260">
                  <c:v>4.8937500000000037E-2</c:v>
                </c:pt>
                <c:pt idx="261">
                  <c:v>4.912500000000003E-2</c:v>
                </c:pt>
                <c:pt idx="262">
                  <c:v>4.9312500000000037E-2</c:v>
                </c:pt>
                <c:pt idx="263">
                  <c:v>4.950000000000003E-2</c:v>
                </c:pt>
                <c:pt idx="264">
                  <c:v>4.9687500000000037E-2</c:v>
                </c:pt>
                <c:pt idx="265">
                  <c:v>4.987500000000003E-2</c:v>
                </c:pt>
                <c:pt idx="266">
                  <c:v>5.0062500000000038E-2</c:v>
                </c:pt>
                <c:pt idx="267">
                  <c:v>5.0250000000000031E-2</c:v>
                </c:pt>
                <c:pt idx="268">
                  <c:v>5.0437500000000038E-2</c:v>
                </c:pt>
                <c:pt idx="269">
                  <c:v>5.0625000000000031E-2</c:v>
                </c:pt>
                <c:pt idx="270">
                  <c:v>5.0812500000000038E-2</c:v>
                </c:pt>
                <c:pt idx="271">
                  <c:v>5.1000000000000031E-2</c:v>
                </c:pt>
                <c:pt idx="272">
                  <c:v>5.1187500000000039E-2</c:v>
                </c:pt>
                <c:pt idx="273">
                  <c:v>5.1375000000000032E-2</c:v>
                </c:pt>
                <c:pt idx="274">
                  <c:v>5.1562500000000039E-2</c:v>
                </c:pt>
                <c:pt idx="275">
                  <c:v>5.1750000000000032E-2</c:v>
                </c:pt>
                <c:pt idx="276">
                  <c:v>5.1937500000000039E-2</c:v>
                </c:pt>
                <c:pt idx="277">
                  <c:v>5.2125000000000032E-2</c:v>
                </c:pt>
                <c:pt idx="278">
                  <c:v>5.231250000000004E-2</c:v>
                </c:pt>
                <c:pt idx="279">
                  <c:v>5.2500000000000033E-2</c:v>
                </c:pt>
                <c:pt idx="280">
                  <c:v>5.268750000000004E-2</c:v>
                </c:pt>
                <c:pt idx="281">
                  <c:v>5.2875000000000033E-2</c:v>
                </c:pt>
                <c:pt idx="282">
                  <c:v>5.306250000000004E-2</c:v>
                </c:pt>
                <c:pt idx="283">
                  <c:v>5.3250000000000033E-2</c:v>
                </c:pt>
                <c:pt idx="284">
                  <c:v>5.3437500000000041E-2</c:v>
                </c:pt>
                <c:pt idx="285">
                  <c:v>5.3625000000000034E-2</c:v>
                </c:pt>
                <c:pt idx="286">
                  <c:v>5.3812500000000041E-2</c:v>
                </c:pt>
                <c:pt idx="287">
                  <c:v>5.4000000000000034E-2</c:v>
                </c:pt>
                <c:pt idx="288">
                  <c:v>5.4187500000000041E-2</c:v>
                </c:pt>
                <c:pt idx="289">
                  <c:v>5.4375000000000034E-2</c:v>
                </c:pt>
                <c:pt idx="290">
                  <c:v>5.4562500000000042E-2</c:v>
                </c:pt>
                <c:pt idx="291">
                  <c:v>5.4750000000000035E-2</c:v>
                </c:pt>
                <c:pt idx="292">
                  <c:v>5.4937500000000042E-2</c:v>
                </c:pt>
                <c:pt idx="293">
                  <c:v>5.5125000000000035E-2</c:v>
                </c:pt>
                <c:pt idx="294">
                  <c:v>5.5312500000000042E-2</c:v>
                </c:pt>
                <c:pt idx="295">
                  <c:v>5.5500000000000035E-2</c:v>
                </c:pt>
                <c:pt idx="296">
                  <c:v>5.5687500000000043E-2</c:v>
                </c:pt>
                <c:pt idx="297">
                  <c:v>5.5875000000000036E-2</c:v>
                </c:pt>
                <c:pt idx="298">
                  <c:v>5.6062500000000043E-2</c:v>
                </c:pt>
                <c:pt idx="299">
                  <c:v>5.6250000000000036E-2</c:v>
                </c:pt>
                <c:pt idx="300">
                  <c:v>5.6437500000000043E-2</c:v>
                </c:pt>
                <c:pt idx="301">
                  <c:v>5.6625000000000036E-2</c:v>
                </c:pt>
                <c:pt idx="302">
                  <c:v>5.6812500000000044E-2</c:v>
                </c:pt>
                <c:pt idx="303">
                  <c:v>5.7000000000000037E-2</c:v>
                </c:pt>
                <c:pt idx="304">
                  <c:v>5.7187500000000044E-2</c:v>
                </c:pt>
                <c:pt idx="305">
                  <c:v>5.7375000000000037E-2</c:v>
                </c:pt>
                <c:pt idx="306">
                  <c:v>5.7562500000000044E-2</c:v>
                </c:pt>
                <c:pt idx="307">
                  <c:v>5.7750000000000037E-2</c:v>
                </c:pt>
                <c:pt idx="308">
                  <c:v>5.7937500000000045E-2</c:v>
                </c:pt>
                <c:pt idx="309">
                  <c:v>5.8125000000000038E-2</c:v>
                </c:pt>
                <c:pt idx="310">
                  <c:v>5.8312500000000045E-2</c:v>
                </c:pt>
                <c:pt idx="311">
                  <c:v>5.8500000000000038E-2</c:v>
                </c:pt>
                <c:pt idx="312">
                  <c:v>5.8687500000000045E-2</c:v>
                </c:pt>
                <c:pt idx="313">
                  <c:v>5.8875000000000038E-2</c:v>
                </c:pt>
                <c:pt idx="314">
                  <c:v>5.9062500000000046E-2</c:v>
                </c:pt>
                <c:pt idx="315">
                  <c:v>5.9250000000000039E-2</c:v>
                </c:pt>
                <c:pt idx="316">
                  <c:v>5.9437500000000046E-2</c:v>
                </c:pt>
                <c:pt idx="317">
                  <c:v>5.9625000000000039E-2</c:v>
                </c:pt>
                <c:pt idx="318">
                  <c:v>5.9812500000000046E-2</c:v>
                </c:pt>
                <c:pt idx="319">
                  <c:v>6.0000000000000039E-2</c:v>
                </c:pt>
                <c:pt idx="320">
                  <c:v>6.0187500000000047E-2</c:v>
                </c:pt>
                <c:pt idx="321">
                  <c:v>6.037500000000004E-2</c:v>
                </c:pt>
                <c:pt idx="322">
                  <c:v>6.0562500000000047E-2</c:v>
                </c:pt>
                <c:pt idx="323">
                  <c:v>6.075000000000004E-2</c:v>
                </c:pt>
                <c:pt idx="324">
                  <c:v>6.0937500000000047E-2</c:v>
                </c:pt>
                <c:pt idx="325">
                  <c:v>6.112500000000004E-2</c:v>
                </c:pt>
                <c:pt idx="326">
                  <c:v>6.1312500000000048E-2</c:v>
                </c:pt>
                <c:pt idx="327">
                  <c:v>6.1500000000000041E-2</c:v>
                </c:pt>
                <c:pt idx="328">
                  <c:v>6.1687500000000048E-2</c:v>
                </c:pt>
                <c:pt idx="329">
                  <c:v>6.1875000000000041E-2</c:v>
                </c:pt>
                <c:pt idx="330">
                  <c:v>6.2062500000000048E-2</c:v>
                </c:pt>
                <c:pt idx="331">
                  <c:v>6.2250000000000041E-2</c:v>
                </c:pt>
                <c:pt idx="332">
                  <c:v>6.2437500000000049E-2</c:v>
                </c:pt>
                <c:pt idx="333">
                  <c:v>6.2625000000000042E-2</c:v>
                </c:pt>
                <c:pt idx="334">
                  <c:v>6.2812500000000049E-2</c:v>
                </c:pt>
                <c:pt idx="335">
                  <c:v>6.3000000000000042E-2</c:v>
                </c:pt>
                <c:pt idx="336">
                  <c:v>6.3187500000000049E-2</c:v>
                </c:pt>
                <c:pt idx="337">
                  <c:v>6.3375000000000042E-2</c:v>
                </c:pt>
                <c:pt idx="338">
                  <c:v>6.356250000000005E-2</c:v>
                </c:pt>
                <c:pt idx="339">
                  <c:v>6.3750000000000043E-2</c:v>
                </c:pt>
                <c:pt idx="340">
                  <c:v>6.393750000000005E-2</c:v>
                </c:pt>
                <c:pt idx="341">
                  <c:v>6.4125000000000043E-2</c:v>
                </c:pt>
                <c:pt idx="342">
                  <c:v>6.431250000000005E-2</c:v>
                </c:pt>
                <c:pt idx="343">
                  <c:v>6.4500000000000043E-2</c:v>
                </c:pt>
                <c:pt idx="344">
                  <c:v>6.4687500000000051E-2</c:v>
                </c:pt>
                <c:pt idx="345">
                  <c:v>6.4875000000000044E-2</c:v>
                </c:pt>
                <c:pt idx="346">
                  <c:v>6.5062500000000051E-2</c:v>
                </c:pt>
                <c:pt idx="347">
                  <c:v>6.5250000000000044E-2</c:v>
                </c:pt>
                <c:pt idx="348">
                  <c:v>6.5437500000000051E-2</c:v>
                </c:pt>
                <c:pt idx="349">
                  <c:v>6.5625000000000044E-2</c:v>
                </c:pt>
                <c:pt idx="350">
                  <c:v>6.5812500000000052E-2</c:v>
                </c:pt>
                <c:pt idx="351">
                  <c:v>6.6000000000000045E-2</c:v>
                </c:pt>
                <c:pt idx="352">
                  <c:v>6.6187500000000052E-2</c:v>
                </c:pt>
                <c:pt idx="353">
                  <c:v>6.6375000000000045E-2</c:v>
                </c:pt>
                <c:pt idx="354">
                  <c:v>6.6562500000000052E-2</c:v>
                </c:pt>
                <c:pt idx="355">
                  <c:v>6.6750000000000045E-2</c:v>
                </c:pt>
                <c:pt idx="356">
                  <c:v>6.6937500000000053E-2</c:v>
                </c:pt>
                <c:pt idx="357">
                  <c:v>6.7125000000000046E-2</c:v>
                </c:pt>
                <c:pt idx="358">
                  <c:v>6.7312500000000053E-2</c:v>
                </c:pt>
                <c:pt idx="359">
                  <c:v>6.7500000000000046E-2</c:v>
                </c:pt>
                <c:pt idx="360">
                  <c:v>6.7687500000000053E-2</c:v>
                </c:pt>
                <c:pt idx="361">
                  <c:v>6.7875000000000046E-2</c:v>
                </c:pt>
                <c:pt idx="362">
                  <c:v>6.8062500000000054E-2</c:v>
                </c:pt>
                <c:pt idx="363">
                  <c:v>6.8250000000000047E-2</c:v>
                </c:pt>
                <c:pt idx="364">
                  <c:v>6.8437500000000054E-2</c:v>
                </c:pt>
                <c:pt idx="365">
                  <c:v>6.8625000000000047E-2</c:v>
                </c:pt>
                <c:pt idx="366">
                  <c:v>6.8812500000000054E-2</c:v>
                </c:pt>
                <c:pt idx="367">
                  <c:v>6.9000000000000047E-2</c:v>
                </c:pt>
                <c:pt idx="368">
                  <c:v>6.9187500000000055E-2</c:v>
                </c:pt>
                <c:pt idx="369">
                  <c:v>6.9375000000000048E-2</c:v>
                </c:pt>
                <c:pt idx="370">
                  <c:v>6.9562500000000055E-2</c:v>
                </c:pt>
                <c:pt idx="371">
                  <c:v>6.9750000000000048E-2</c:v>
                </c:pt>
                <c:pt idx="372">
                  <c:v>6.9937500000000055E-2</c:v>
                </c:pt>
                <c:pt idx="373">
                  <c:v>7.0125000000000048E-2</c:v>
                </c:pt>
                <c:pt idx="374">
                  <c:v>7.0312500000000056E-2</c:v>
                </c:pt>
                <c:pt idx="375">
                  <c:v>7.0500000000000049E-2</c:v>
                </c:pt>
                <c:pt idx="376">
                  <c:v>7.0687500000000056E-2</c:v>
                </c:pt>
                <c:pt idx="377">
                  <c:v>7.0875000000000049E-2</c:v>
                </c:pt>
                <c:pt idx="378">
                  <c:v>7.1062500000000056E-2</c:v>
                </c:pt>
                <c:pt idx="379">
                  <c:v>7.1250000000000049E-2</c:v>
                </c:pt>
                <c:pt idx="380">
                  <c:v>7.1437500000000057E-2</c:v>
                </c:pt>
                <c:pt idx="381">
                  <c:v>7.162500000000005E-2</c:v>
                </c:pt>
                <c:pt idx="382">
                  <c:v>7.1812500000000057E-2</c:v>
                </c:pt>
                <c:pt idx="383">
                  <c:v>7.200000000000005E-2</c:v>
                </c:pt>
                <c:pt idx="384">
                  <c:v>7.2187500000000057E-2</c:v>
                </c:pt>
                <c:pt idx="385">
                  <c:v>7.237500000000005E-2</c:v>
                </c:pt>
                <c:pt idx="386">
                  <c:v>7.2562500000000058E-2</c:v>
                </c:pt>
                <c:pt idx="387">
                  <c:v>7.2750000000000051E-2</c:v>
                </c:pt>
                <c:pt idx="388">
                  <c:v>7.2937500000000058E-2</c:v>
                </c:pt>
                <c:pt idx="389">
                  <c:v>7.3125000000000051E-2</c:v>
                </c:pt>
                <c:pt idx="390">
                  <c:v>7.3312500000000058E-2</c:v>
                </c:pt>
                <c:pt idx="391">
                  <c:v>7.3500000000000051E-2</c:v>
                </c:pt>
                <c:pt idx="392">
                  <c:v>7.3687500000000059E-2</c:v>
                </c:pt>
                <c:pt idx="393">
                  <c:v>7.3875000000000052E-2</c:v>
                </c:pt>
                <c:pt idx="394">
                  <c:v>7.4062500000000059E-2</c:v>
                </c:pt>
                <c:pt idx="395">
                  <c:v>7.4250000000000052E-2</c:v>
                </c:pt>
                <c:pt idx="396">
                  <c:v>7.4437500000000059E-2</c:v>
                </c:pt>
                <c:pt idx="397">
                  <c:v>7.4625000000000052E-2</c:v>
                </c:pt>
                <c:pt idx="398">
                  <c:v>7.481250000000006E-2</c:v>
                </c:pt>
                <c:pt idx="399">
                  <c:v>7.5000000000000053E-2</c:v>
                </c:pt>
                <c:pt idx="400">
                  <c:v>7.518750000000006E-2</c:v>
                </c:pt>
                <c:pt idx="401">
                  <c:v>7.5375000000000053E-2</c:v>
                </c:pt>
                <c:pt idx="402">
                  <c:v>7.556250000000006E-2</c:v>
                </c:pt>
                <c:pt idx="403">
                  <c:v>7.5750000000000053E-2</c:v>
                </c:pt>
                <c:pt idx="404">
                  <c:v>7.5937500000000061E-2</c:v>
                </c:pt>
                <c:pt idx="405">
                  <c:v>7.6125000000000054E-2</c:v>
                </c:pt>
                <c:pt idx="406">
                  <c:v>7.6312500000000061E-2</c:v>
                </c:pt>
                <c:pt idx="407">
                  <c:v>7.6500000000000054E-2</c:v>
                </c:pt>
                <c:pt idx="408">
                  <c:v>7.6687500000000061E-2</c:v>
                </c:pt>
                <c:pt idx="409">
                  <c:v>7.6875000000000054E-2</c:v>
                </c:pt>
                <c:pt idx="410">
                  <c:v>7.7062500000000062E-2</c:v>
                </c:pt>
                <c:pt idx="411">
                  <c:v>7.7250000000000055E-2</c:v>
                </c:pt>
                <c:pt idx="412">
                  <c:v>7.7437500000000062E-2</c:v>
                </c:pt>
                <c:pt idx="413">
                  <c:v>7.7625000000000055E-2</c:v>
                </c:pt>
                <c:pt idx="414">
                  <c:v>7.7812500000000062E-2</c:v>
                </c:pt>
                <c:pt idx="415">
                  <c:v>7.8000000000000055E-2</c:v>
                </c:pt>
                <c:pt idx="416">
                  <c:v>7.8187500000000063E-2</c:v>
                </c:pt>
                <c:pt idx="417">
                  <c:v>7.8375000000000056E-2</c:v>
                </c:pt>
                <c:pt idx="418">
                  <c:v>7.8562500000000063E-2</c:v>
                </c:pt>
                <c:pt idx="419">
                  <c:v>7.8750000000000056E-2</c:v>
                </c:pt>
                <c:pt idx="420">
                  <c:v>7.8937500000000063E-2</c:v>
                </c:pt>
                <c:pt idx="421">
                  <c:v>7.9125000000000056E-2</c:v>
                </c:pt>
                <c:pt idx="422">
                  <c:v>7.9312500000000064E-2</c:v>
                </c:pt>
                <c:pt idx="423">
                  <c:v>7.9500000000000057E-2</c:v>
                </c:pt>
                <c:pt idx="424">
                  <c:v>7.9687500000000064E-2</c:v>
                </c:pt>
                <c:pt idx="425">
                  <c:v>7.9875000000000057E-2</c:v>
                </c:pt>
                <c:pt idx="426">
                  <c:v>8.0062500000000064E-2</c:v>
                </c:pt>
                <c:pt idx="427">
                  <c:v>8.0250000000000057E-2</c:v>
                </c:pt>
                <c:pt idx="428">
                  <c:v>8.0437500000000065E-2</c:v>
                </c:pt>
                <c:pt idx="429">
                  <c:v>8.0625000000000058E-2</c:v>
                </c:pt>
                <c:pt idx="430">
                  <c:v>8.0812500000000065E-2</c:v>
                </c:pt>
                <c:pt idx="431">
                  <c:v>8.1000000000000058E-2</c:v>
                </c:pt>
                <c:pt idx="432">
                  <c:v>8.1187500000000065E-2</c:v>
                </c:pt>
                <c:pt idx="433">
                  <c:v>8.1375000000000058E-2</c:v>
                </c:pt>
                <c:pt idx="434">
                  <c:v>8.1562500000000066E-2</c:v>
                </c:pt>
                <c:pt idx="435">
                  <c:v>8.1750000000000059E-2</c:v>
                </c:pt>
                <c:pt idx="436">
                  <c:v>8.1937500000000066E-2</c:v>
                </c:pt>
                <c:pt idx="437">
                  <c:v>8.2125000000000059E-2</c:v>
                </c:pt>
                <c:pt idx="438">
                  <c:v>8.2312500000000066E-2</c:v>
                </c:pt>
                <c:pt idx="439">
                  <c:v>8.2500000000000059E-2</c:v>
                </c:pt>
                <c:pt idx="440">
                  <c:v>8.2687500000000067E-2</c:v>
                </c:pt>
                <c:pt idx="441">
                  <c:v>8.287500000000006E-2</c:v>
                </c:pt>
                <c:pt idx="442">
                  <c:v>8.3062500000000067E-2</c:v>
                </c:pt>
                <c:pt idx="443">
                  <c:v>8.325000000000006E-2</c:v>
                </c:pt>
                <c:pt idx="444">
                  <c:v>8.3437500000000067E-2</c:v>
                </c:pt>
                <c:pt idx="445">
                  <c:v>8.362500000000006E-2</c:v>
                </c:pt>
                <c:pt idx="446">
                  <c:v>8.3812500000000068E-2</c:v>
                </c:pt>
                <c:pt idx="447">
                  <c:v>8.4000000000000061E-2</c:v>
                </c:pt>
                <c:pt idx="448">
                  <c:v>8.4187500000000068E-2</c:v>
                </c:pt>
                <c:pt idx="449">
                  <c:v>8.4375000000000061E-2</c:v>
                </c:pt>
                <c:pt idx="450">
                  <c:v>8.4562500000000068E-2</c:v>
                </c:pt>
                <c:pt idx="451">
                  <c:v>8.4750000000000061E-2</c:v>
                </c:pt>
                <c:pt idx="452">
                  <c:v>8.4937500000000069E-2</c:v>
                </c:pt>
                <c:pt idx="453">
                  <c:v>8.5125000000000062E-2</c:v>
                </c:pt>
                <c:pt idx="454">
                  <c:v>8.5312500000000069E-2</c:v>
                </c:pt>
                <c:pt idx="455">
                  <c:v>8.5500000000000062E-2</c:v>
                </c:pt>
                <c:pt idx="456">
                  <c:v>8.5687500000000069E-2</c:v>
                </c:pt>
                <c:pt idx="457">
                  <c:v>8.5875000000000062E-2</c:v>
                </c:pt>
                <c:pt idx="458">
                  <c:v>8.6062500000000069E-2</c:v>
                </c:pt>
                <c:pt idx="459">
                  <c:v>8.6250000000000063E-2</c:v>
                </c:pt>
                <c:pt idx="460">
                  <c:v>8.643750000000007E-2</c:v>
                </c:pt>
                <c:pt idx="461">
                  <c:v>8.6625000000000063E-2</c:v>
                </c:pt>
                <c:pt idx="462">
                  <c:v>8.681250000000007E-2</c:v>
                </c:pt>
                <c:pt idx="463">
                  <c:v>8.7000000000000063E-2</c:v>
                </c:pt>
                <c:pt idx="464">
                  <c:v>8.718750000000007E-2</c:v>
                </c:pt>
                <c:pt idx="465">
                  <c:v>8.7375000000000064E-2</c:v>
                </c:pt>
                <c:pt idx="466">
                  <c:v>8.7562500000000071E-2</c:v>
                </c:pt>
                <c:pt idx="467">
                  <c:v>8.7750000000000064E-2</c:v>
                </c:pt>
                <c:pt idx="468">
                  <c:v>8.7937500000000071E-2</c:v>
                </c:pt>
                <c:pt idx="469">
                  <c:v>8.8125000000000064E-2</c:v>
                </c:pt>
                <c:pt idx="470">
                  <c:v>8.8312500000000071E-2</c:v>
                </c:pt>
                <c:pt idx="471">
                  <c:v>8.8500000000000065E-2</c:v>
                </c:pt>
                <c:pt idx="472">
                  <c:v>8.8687500000000072E-2</c:v>
                </c:pt>
                <c:pt idx="473">
                  <c:v>8.8875000000000065E-2</c:v>
                </c:pt>
                <c:pt idx="474">
                  <c:v>8.9062500000000072E-2</c:v>
                </c:pt>
                <c:pt idx="475">
                  <c:v>8.9250000000000065E-2</c:v>
                </c:pt>
                <c:pt idx="476">
                  <c:v>8.9437500000000072E-2</c:v>
                </c:pt>
                <c:pt idx="477">
                  <c:v>8.9625000000000066E-2</c:v>
                </c:pt>
                <c:pt idx="478">
                  <c:v>8.9812500000000073E-2</c:v>
                </c:pt>
                <c:pt idx="479">
                  <c:v>9.0000000000000066E-2</c:v>
                </c:pt>
                <c:pt idx="480">
                  <c:v>9.0187500000000073E-2</c:v>
                </c:pt>
                <c:pt idx="481">
                  <c:v>9.0375000000000066E-2</c:v>
                </c:pt>
                <c:pt idx="482">
                  <c:v>9.0562500000000073E-2</c:v>
                </c:pt>
                <c:pt idx="483">
                  <c:v>9.0750000000000067E-2</c:v>
                </c:pt>
                <c:pt idx="484">
                  <c:v>9.0937500000000074E-2</c:v>
                </c:pt>
                <c:pt idx="485">
                  <c:v>9.1125000000000067E-2</c:v>
                </c:pt>
                <c:pt idx="486">
                  <c:v>9.1312500000000074E-2</c:v>
                </c:pt>
                <c:pt idx="487">
                  <c:v>9.1500000000000067E-2</c:v>
                </c:pt>
                <c:pt idx="488">
                  <c:v>9.1687500000000074E-2</c:v>
                </c:pt>
                <c:pt idx="489">
                  <c:v>9.1875000000000068E-2</c:v>
                </c:pt>
                <c:pt idx="490">
                  <c:v>9.2062500000000075E-2</c:v>
                </c:pt>
                <c:pt idx="491">
                  <c:v>9.2250000000000068E-2</c:v>
                </c:pt>
                <c:pt idx="492">
                  <c:v>9.2437500000000075E-2</c:v>
                </c:pt>
              </c:numCache>
            </c:numRef>
          </c:val>
        </c:ser>
        <c:marker val="1"/>
        <c:axId val="85112704"/>
        <c:axId val="85114240"/>
      </c:lineChart>
      <c:catAx>
        <c:axId val="85112704"/>
        <c:scaling>
          <c:orientation val="minMax"/>
        </c:scaling>
        <c:axPos val="b"/>
        <c:numFmt formatCode="#,##0" sourceLinked="0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85114240"/>
        <c:crosses val="autoZero"/>
        <c:auto val="1"/>
        <c:lblAlgn val="ctr"/>
        <c:lblOffset val="100"/>
        <c:tickMarkSkip val="10"/>
      </c:catAx>
      <c:valAx>
        <c:axId val="85114240"/>
        <c:scaling>
          <c:orientation val="minMax"/>
        </c:scaling>
        <c:axPos val="l"/>
        <c:majorGridlines/>
        <c:numFmt formatCode="0.0000000000" sourceLinked="1"/>
        <c:tickLblPos val="nextTo"/>
        <c:crossAx val="851127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Лист3!$E$7</c:f>
              <c:strCache>
                <c:ptCount val="1"/>
                <c:pt idx="0">
                  <c:v>angle step</c:v>
                </c:pt>
              </c:strCache>
            </c:strRef>
          </c:tx>
          <c:marker>
            <c:symbol val="none"/>
          </c:marker>
          <c:cat>
            <c:numRef>
              <c:f>Лист3!$B$8:$B$500</c:f>
              <c:numCache>
                <c:formatCode>0.0000000000</c:formatCode>
                <c:ptCount val="493"/>
                <c:pt idx="0">
                  <c:v>6.2500000000000001E-5</c:v>
                </c:pt>
                <c:pt idx="1">
                  <c:v>1.25E-4</c:v>
                </c:pt>
                <c:pt idx="2">
                  <c:v>1.875E-4</c:v>
                </c:pt>
                <c:pt idx="3">
                  <c:v>2.5000000000000001E-4</c:v>
                </c:pt>
                <c:pt idx="4">
                  <c:v>3.1250000000000001E-4</c:v>
                </c:pt>
                <c:pt idx="5">
                  <c:v>3.7500000000000001E-4</c:v>
                </c:pt>
                <c:pt idx="6">
                  <c:v>4.3750000000000001E-4</c:v>
                </c:pt>
                <c:pt idx="7">
                  <c:v>5.0000000000000001E-4</c:v>
                </c:pt>
                <c:pt idx="8">
                  <c:v>5.6250000000000007E-4</c:v>
                </c:pt>
                <c:pt idx="9">
                  <c:v>6.2500000000000012E-4</c:v>
                </c:pt>
                <c:pt idx="10">
                  <c:v>6.8750000000000018E-4</c:v>
                </c:pt>
                <c:pt idx="11">
                  <c:v>7.5000000000000023E-4</c:v>
                </c:pt>
                <c:pt idx="12">
                  <c:v>8.1250000000000029E-4</c:v>
                </c:pt>
                <c:pt idx="13">
                  <c:v>8.7500000000000034E-4</c:v>
                </c:pt>
                <c:pt idx="14">
                  <c:v>9.375000000000004E-4</c:v>
                </c:pt>
                <c:pt idx="15">
                  <c:v>1.0000000000000005E-3</c:v>
                </c:pt>
                <c:pt idx="16">
                  <c:v>1.0625000000000005E-3</c:v>
                </c:pt>
                <c:pt idx="17">
                  <c:v>1.1250000000000006E-3</c:v>
                </c:pt>
                <c:pt idx="18">
                  <c:v>1.1875000000000006E-3</c:v>
                </c:pt>
                <c:pt idx="19">
                  <c:v>1.2500000000000007E-3</c:v>
                </c:pt>
                <c:pt idx="20">
                  <c:v>1.3125000000000007E-3</c:v>
                </c:pt>
                <c:pt idx="21">
                  <c:v>1.3750000000000008E-3</c:v>
                </c:pt>
                <c:pt idx="22">
                  <c:v>1.4375000000000008E-3</c:v>
                </c:pt>
                <c:pt idx="23">
                  <c:v>1.5000000000000009E-3</c:v>
                </c:pt>
                <c:pt idx="24">
                  <c:v>1.562500000000001E-3</c:v>
                </c:pt>
                <c:pt idx="25">
                  <c:v>1.625000000000001E-3</c:v>
                </c:pt>
                <c:pt idx="26">
                  <c:v>1.6875000000000011E-3</c:v>
                </c:pt>
                <c:pt idx="27">
                  <c:v>1.7500000000000011E-3</c:v>
                </c:pt>
                <c:pt idx="28">
                  <c:v>1.8125000000000012E-3</c:v>
                </c:pt>
                <c:pt idx="29">
                  <c:v>1.8750000000000012E-3</c:v>
                </c:pt>
                <c:pt idx="30">
                  <c:v>1.9375000000000013E-3</c:v>
                </c:pt>
                <c:pt idx="31">
                  <c:v>2.0000000000000013E-3</c:v>
                </c:pt>
                <c:pt idx="32">
                  <c:v>2.0625000000000014E-3</c:v>
                </c:pt>
                <c:pt idx="33">
                  <c:v>2.1250000000000015E-3</c:v>
                </c:pt>
                <c:pt idx="34">
                  <c:v>2.1875000000000015E-3</c:v>
                </c:pt>
                <c:pt idx="35">
                  <c:v>2.2500000000000016E-3</c:v>
                </c:pt>
                <c:pt idx="36">
                  <c:v>2.3125000000000016E-3</c:v>
                </c:pt>
                <c:pt idx="37">
                  <c:v>2.3750000000000017E-3</c:v>
                </c:pt>
                <c:pt idx="38">
                  <c:v>2.4375000000000017E-3</c:v>
                </c:pt>
                <c:pt idx="39">
                  <c:v>2.5000000000000018E-3</c:v>
                </c:pt>
                <c:pt idx="40">
                  <c:v>2.5625000000000018E-3</c:v>
                </c:pt>
                <c:pt idx="41">
                  <c:v>2.6250000000000019E-3</c:v>
                </c:pt>
                <c:pt idx="42">
                  <c:v>2.687500000000002E-3</c:v>
                </c:pt>
                <c:pt idx="43">
                  <c:v>2.750000000000002E-3</c:v>
                </c:pt>
                <c:pt idx="44">
                  <c:v>2.8125000000000021E-3</c:v>
                </c:pt>
                <c:pt idx="45">
                  <c:v>2.8750000000000021E-3</c:v>
                </c:pt>
                <c:pt idx="46">
                  <c:v>2.9375000000000022E-3</c:v>
                </c:pt>
                <c:pt idx="47">
                  <c:v>3.0000000000000022E-3</c:v>
                </c:pt>
                <c:pt idx="48">
                  <c:v>3.0625000000000023E-3</c:v>
                </c:pt>
                <c:pt idx="49">
                  <c:v>3.1250000000000023E-3</c:v>
                </c:pt>
                <c:pt idx="50">
                  <c:v>3.1875000000000024E-3</c:v>
                </c:pt>
                <c:pt idx="51">
                  <c:v>3.2500000000000025E-3</c:v>
                </c:pt>
                <c:pt idx="52">
                  <c:v>3.3125000000000025E-3</c:v>
                </c:pt>
                <c:pt idx="53">
                  <c:v>3.3750000000000026E-3</c:v>
                </c:pt>
                <c:pt idx="54">
                  <c:v>3.4375000000000026E-3</c:v>
                </c:pt>
                <c:pt idx="55">
                  <c:v>3.5000000000000027E-3</c:v>
                </c:pt>
                <c:pt idx="56">
                  <c:v>3.5625000000000027E-3</c:v>
                </c:pt>
                <c:pt idx="57">
                  <c:v>3.6250000000000028E-3</c:v>
                </c:pt>
                <c:pt idx="58">
                  <c:v>3.6875000000000028E-3</c:v>
                </c:pt>
                <c:pt idx="59">
                  <c:v>3.7500000000000029E-3</c:v>
                </c:pt>
                <c:pt idx="60">
                  <c:v>3.812500000000003E-3</c:v>
                </c:pt>
                <c:pt idx="61">
                  <c:v>3.875000000000003E-3</c:v>
                </c:pt>
                <c:pt idx="62">
                  <c:v>3.9375000000000026E-3</c:v>
                </c:pt>
                <c:pt idx="63">
                  <c:v>4.0000000000000027E-3</c:v>
                </c:pt>
                <c:pt idx="64">
                  <c:v>4.0625000000000027E-3</c:v>
                </c:pt>
                <c:pt idx="65">
                  <c:v>4.1250000000000028E-3</c:v>
                </c:pt>
                <c:pt idx="66">
                  <c:v>4.1875000000000029E-3</c:v>
                </c:pt>
                <c:pt idx="67">
                  <c:v>4.2500000000000029E-3</c:v>
                </c:pt>
                <c:pt idx="68">
                  <c:v>4.312500000000003E-3</c:v>
                </c:pt>
                <c:pt idx="69">
                  <c:v>4.375000000000003E-3</c:v>
                </c:pt>
                <c:pt idx="70">
                  <c:v>4.4375000000000031E-3</c:v>
                </c:pt>
                <c:pt idx="71">
                  <c:v>4.5000000000000031E-3</c:v>
                </c:pt>
                <c:pt idx="72">
                  <c:v>4.5625000000000032E-3</c:v>
                </c:pt>
                <c:pt idx="73">
                  <c:v>4.6250000000000032E-3</c:v>
                </c:pt>
                <c:pt idx="74">
                  <c:v>4.6875000000000033E-3</c:v>
                </c:pt>
                <c:pt idx="75">
                  <c:v>4.7500000000000034E-3</c:v>
                </c:pt>
                <c:pt idx="76">
                  <c:v>4.8125000000000034E-3</c:v>
                </c:pt>
                <c:pt idx="77">
                  <c:v>4.8750000000000035E-3</c:v>
                </c:pt>
                <c:pt idx="78">
                  <c:v>4.9375000000000035E-3</c:v>
                </c:pt>
                <c:pt idx="79">
                  <c:v>5.0000000000000036E-3</c:v>
                </c:pt>
                <c:pt idx="80">
                  <c:v>5.0625000000000036E-3</c:v>
                </c:pt>
                <c:pt idx="81">
                  <c:v>5.1250000000000037E-3</c:v>
                </c:pt>
                <c:pt idx="82">
                  <c:v>5.1875000000000037E-3</c:v>
                </c:pt>
                <c:pt idx="83">
                  <c:v>5.2500000000000038E-3</c:v>
                </c:pt>
                <c:pt idx="84">
                  <c:v>5.3125000000000039E-3</c:v>
                </c:pt>
                <c:pt idx="85">
                  <c:v>5.3750000000000039E-3</c:v>
                </c:pt>
                <c:pt idx="86">
                  <c:v>5.437500000000004E-3</c:v>
                </c:pt>
                <c:pt idx="87">
                  <c:v>5.500000000000004E-3</c:v>
                </c:pt>
                <c:pt idx="88">
                  <c:v>5.5625000000000041E-3</c:v>
                </c:pt>
                <c:pt idx="89">
                  <c:v>5.6250000000000041E-3</c:v>
                </c:pt>
                <c:pt idx="90">
                  <c:v>5.6875000000000042E-3</c:v>
                </c:pt>
                <c:pt idx="91">
                  <c:v>5.7500000000000042E-3</c:v>
                </c:pt>
                <c:pt idx="92">
                  <c:v>5.8125000000000043E-3</c:v>
                </c:pt>
                <c:pt idx="93">
                  <c:v>5.8750000000000044E-3</c:v>
                </c:pt>
                <c:pt idx="94">
                  <c:v>5.9375000000000044E-3</c:v>
                </c:pt>
                <c:pt idx="95">
                  <c:v>6.0000000000000045E-3</c:v>
                </c:pt>
                <c:pt idx="96">
                  <c:v>6.0625000000000045E-3</c:v>
                </c:pt>
                <c:pt idx="97">
                  <c:v>6.1250000000000046E-3</c:v>
                </c:pt>
                <c:pt idx="98">
                  <c:v>6.1875000000000046E-3</c:v>
                </c:pt>
                <c:pt idx="99">
                  <c:v>6.2500000000000047E-3</c:v>
                </c:pt>
                <c:pt idx="100">
                  <c:v>6.3125000000000047E-3</c:v>
                </c:pt>
                <c:pt idx="101">
                  <c:v>6.3750000000000048E-3</c:v>
                </c:pt>
                <c:pt idx="102">
                  <c:v>6.4375000000000049E-3</c:v>
                </c:pt>
                <c:pt idx="103">
                  <c:v>6.5000000000000049E-3</c:v>
                </c:pt>
                <c:pt idx="104">
                  <c:v>6.562500000000005E-3</c:v>
                </c:pt>
                <c:pt idx="105">
                  <c:v>6.625000000000005E-3</c:v>
                </c:pt>
                <c:pt idx="106">
                  <c:v>6.6875000000000051E-3</c:v>
                </c:pt>
                <c:pt idx="107">
                  <c:v>6.7500000000000051E-3</c:v>
                </c:pt>
                <c:pt idx="108">
                  <c:v>6.8125000000000052E-3</c:v>
                </c:pt>
                <c:pt idx="109">
                  <c:v>6.8750000000000052E-3</c:v>
                </c:pt>
                <c:pt idx="110">
                  <c:v>6.9375000000000053E-3</c:v>
                </c:pt>
                <c:pt idx="111">
                  <c:v>7.0000000000000053E-3</c:v>
                </c:pt>
                <c:pt idx="112">
                  <c:v>7.0625000000000054E-3</c:v>
                </c:pt>
                <c:pt idx="113">
                  <c:v>7.1250000000000055E-3</c:v>
                </c:pt>
                <c:pt idx="114">
                  <c:v>7.1875000000000055E-3</c:v>
                </c:pt>
                <c:pt idx="115">
                  <c:v>7.2500000000000056E-3</c:v>
                </c:pt>
                <c:pt idx="116">
                  <c:v>7.3125000000000056E-3</c:v>
                </c:pt>
                <c:pt idx="117">
                  <c:v>7.3750000000000057E-3</c:v>
                </c:pt>
                <c:pt idx="118">
                  <c:v>7.4375000000000057E-3</c:v>
                </c:pt>
                <c:pt idx="119">
                  <c:v>7.5000000000000058E-3</c:v>
                </c:pt>
                <c:pt idx="120">
                  <c:v>7.5625000000000058E-3</c:v>
                </c:pt>
                <c:pt idx="121">
                  <c:v>7.6250000000000059E-3</c:v>
                </c:pt>
                <c:pt idx="122">
                  <c:v>7.687500000000006E-3</c:v>
                </c:pt>
                <c:pt idx="123">
                  <c:v>7.750000000000006E-3</c:v>
                </c:pt>
                <c:pt idx="124">
                  <c:v>7.8125000000000052E-3</c:v>
                </c:pt>
                <c:pt idx="125">
                  <c:v>7.8750000000000053E-3</c:v>
                </c:pt>
                <c:pt idx="126">
                  <c:v>7.9375000000000053E-3</c:v>
                </c:pt>
                <c:pt idx="127">
                  <c:v>8.0000000000000054E-3</c:v>
                </c:pt>
                <c:pt idx="128">
                  <c:v>8.0625000000000054E-3</c:v>
                </c:pt>
                <c:pt idx="129">
                  <c:v>8.1250000000000055E-3</c:v>
                </c:pt>
                <c:pt idx="130">
                  <c:v>8.1875000000000055E-3</c:v>
                </c:pt>
                <c:pt idx="131">
                  <c:v>8.2500000000000056E-3</c:v>
                </c:pt>
                <c:pt idx="132">
                  <c:v>8.3125000000000056E-3</c:v>
                </c:pt>
                <c:pt idx="133">
                  <c:v>8.3750000000000057E-3</c:v>
                </c:pt>
                <c:pt idx="134">
                  <c:v>8.4375000000000058E-3</c:v>
                </c:pt>
                <c:pt idx="135">
                  <c:v>8.5000000000000058E-3</c:v>
                </c:pt>
                <c:pt idx="136">
                  <c:v>8.5625000000000059E-3</c:v>
                </c:pt>
                <c:pt idx="137">
                  <c:v>8.6250000000000059E-3</c:v>
                </c:pt>
                <c:pt idx="138">
                  <c:v>8.687500000000006E-3</c:v>
                </c:pt>
                <c:pt idx="139">
                  <c:v>8.750000000000006E-3</c:v>
                </c:pt>
                <c:pt idx="140">
                  <c:v>8.8125000000000061E-3</c:v>
                </c:pt>
                <c:pt idx="141">
                  <c:v>8.8750000000000061E-3</c:v>
                </c:pt>
                <c:pt idx="142">
                  <c:v>8.9375000000000062E-3</c:v>
                </c:pt>
                <c:pt idx="143">
                  <c:v>9.0000000000000063E-3</c:v>
                </c:pt>
                <c:pt idx="144">
                  <c:v>9.0625000000000063E-3</c:v>
                </c:pt>
                <c:pt idx="145">
                  <c:v>9.1250000000000064E-3</c:v>
                </c:pt>
                <c:pt idx="146">
                  <c:v>9.1875000000000064E-3</c:v>
                </c:pt>
                <c:pt idx="147">
                  <c:v>9.2500000000000065E-3</c:v>
                </c:pt>
                <c:pt idx="148">
                  <c:v>9.3125000000000065E-3</c:v>
                </c:pt>
                <c:pt idx="149">
                  <c:v>9.3750000000000066E-3</c:v>
                </c:pt>
                <c:pt idx="150">
                  <c:v>9.4375000000000066E-3</c:v>
                </c:pt>
                <c:pt idx="151">
                  <c:v>9.5000000000000067E-3</c:v>
                </c:pt>
                <c:pt idx="152">
                  <c:v>9.5625000000000068E-3</c:v>
                </c:pt>
                <c:pt idx="153">
                  <c:v>9.6250000000000068E-3</c:v>
                </c:pt>
                <c:pt idx="154">
                  <c:v>9.6875000000000069E-3</c:v>
                </c:pt>
                <c:pt idx="155">
                  <c:v>9.7500000000000069E-3</c:v>
                </c:pt>
                <c:pt idx="156">
                  <c:v>9.812500000000007E-3</c:v>
                </c:pt>
                <c:pt idx="157">
                  <c:v>9.875000000000007E-3</c:v>
                </c:pt>
                <c:pt idx="158">
                  <c:v>9.9375000000000071E-3</c:v>
                </c:pt>
                <c:pt idx="159">
                  <c:v>1.0000000000000007E-2</c:v>
                </c:pt>
                <c:pt idx="160">
                  <c:v>1.0062500000000007E-2</c:v>
                </c:pt>
                <c:pt idx="161">
                  <c:v>1.0125000000000007E-2</c:v>
                </c:pt>
                <c:pt idx="162">
                  <c:v>1.0187500000000007E-2</c:v>
                </c:pt>
                <c:pt idx="163">
                  <c:v>1.0250000000000007E-2</c:v>
                </c:pt>
                <c:pt idx="164">
                  <c:v>1.0312500000000007E-2</c:v>
                </c:pt>
                <c:pt idx="165">
                  <c:v>1.0375000000000007E-2</c:v>
                </c:pt>
                <c:pt idx="166">
                  <c:v>1.0437500000000008E-2</c:v>
                </c:pt>
                <c:pt idx="167">
                  <c:v>1.0500000000000008E-2</c:v>
                </c:pt>
                <c:pt idx="168">
                  <c:v>1.0562500000000008E-2</c:v>
                </c:pt>
                <c:pt idx="169">
                  <c:v>1.0625000000000008E-2</c:v>
                </c:pt>
                <c:pt idx="170">
                  <c:v>1.0687500000000008E-2</c:v>
                </c:pt>
                <c:pt idx="171">
                  <c:v>1.0750000000000008E-2</c:v>
                </c:pt>
                <c:pt idx="172">
                  <c:v>1.0812500000000008E-2</c:v>
                </c:pt>
                <c:pt idx="173">
                  <c:v>1.0875000000000008E-2</c:v>
                </c:pt>
                <c:pt idx="174">
                  <c:v>1.0937500000000008E-2</c:v>
                </c:pt>
                <c:pt idx="175">
                  <c:v>1.1000000000000008E-2</c:v>
                </c:pt>
                <c:pt idx="176">
                  <c:v>1.1062500000000008E-2</c:v>
                </c:pt>
                <c:pt idx="177">
                  <c:v>1.1125000000000008E-2</c:v>
                </c:pt>
                <c:pt idx="178">
                  <c:v>1.1187500000000008E-2</c:v>
                </c:pt>
                <c:pt idx="179">
                  <c:v>1.1250000000000008E-2</c:v>
                </c:pt>
                <c:pt idx="180">
                  <c:v>1.1312500000000008E-2</c:v>
                </c:pt>
                <c:pt idx="181">
                  <c:v>1.1375000000000008E-2</c:v>
                </c:pt>
                <c:pt idx="182">
                  <c:v>1.1437500000000008E-2</c:v>
                </c:pt>
                <c:pt idx="183">
                  <c:v>1.1500000000000008E-2</c:v>
                </c:pt>
                <c:pt idx="184">
                  <c:v>1.1562500000000009E-2</c:v>
                </c:pt>
                <c:pt idx="185">
                  <c:v>1.1625000000000009E-2</c:v>
                </c:pt>
                <c:pt idx="186">
                  <c:v>1.1687500000000009E-2</c:v>
                </c:pt>
                <c:pt idx="187">
                  <c:v>1.1750000000000009E-2</c:v>
                </c:pt>
                <c:pt idx="188">
                  <c:v>1.1812500000000009E-2</c:v>
                </c:pt>
                <c:pt idx="189">
                  <c:v>1.1875000000000009E-2</c:v>
                </c:pt>
                <c:pt idx="190">
                  <c:v>1.1937500000000009E-2</c:v>
                </c:pt>
                <c:pt idx="191">
                  <c:v>1.2000000000000009E-2</c:v>
                </c:pt>
                <c:pt idx="192">
                  <c:v>1.2062500000000009E-2</c:v>
                </c:pt>
                <c:pt idx="193">
                  <c:v>1.2125000000000009E-2</c:v>
                </c:pt>
                <c:pt idx="194">
                  <c:v>1.2187500000000009E-2</c:v>
                </c:pt>
                <c:pt idx="195">
                  <c:v>1.2250000000000009E-2</c:v>
                </c:pt>
                <c:pt idx="196">
                  <c:v>1.2312500000000009E-2</c:v>
                </c:pt>
                <c:pt idx="197">
                  <c:v>1.2375000000000009E-2</c:v>
                </c:pt>
                <c:pt idx="198">
                  <c:v>1.2437500000000009E-2</c:v>
                </c:pt>
                <c:pt idx="199">
                  <c:v>1.2500000000000009E-2</c:v>
                </c:pt>
                <c:pt idx="200">
                  <c:v>1.2562500000000009E-2</c:v>
                </c:pt>
                <c:pt idx="201">
                  <c:v>1.2625000000000009E-2</c:v>
                </c:pt>
                <c:pt idx="202">
                  <c:v>1.268750000000001E-2</c:v>
                </c:pt>
                <c:pt idx="203">
                  <c:v>1.275000000000001E-2</c:v>
                </c:pt>
                <c:pt idx="204">
                  <c:v>1.281250000000001E-2</c:v>
                </c:pt>
                <c:pt idx="205">
                  <c:v>1.287500000000001E-2</c:v>
                </c:pt>
                <c:pt idx="206">
                  <c:v>1.293750000000001E-2</c:v>
                </c:pt>
                <c:pt idx="207">
                  <c:v>1.300000000000001E-2</c:v>
                </c:pt>
                <c:pt idx="208">
                  <c:v>1.306250000000001E-2</c:v>
                </c:pt>
                <c:pt idx="209">
                  <c:v>1.312500000000001E-2</c:v>
                </c:pt>
                <c:pt idx="210">
                  <c:v>1.318750000000001E-2</c:v>
                </c:pt>
                <c:pt idx="211">
                  <c:v>1.325000000000001E-2</c:v>
                </c:pt>
                <c:pt idx="212">
                  <c:v>1.331250000000001E-2</c:v>
                </c:pt>
                <c:pt idx="213">
                  <c:v>1.337500000000001E-2</c:v>
                </c:pt>
                <c:pt idx="214">
                  <c:v>1.343750000000001E-2</c:v>
                </c:pt>
                <c:pt idx="215">
                  <c:v>1.350000000000001E-2</c:v>
                </c:pt>
                <c:pt idx="216">
                  <c:v>1.356250000000001E-2</c:v>
                </c:pt>
                <c:pt idx="217">
                  <c:v>1.362500000000001E-2</c:v>
                </c:pt>
                <c:pt idx="218">
                  <c:v>1.368750000000001E-2</c:v>
                </c:pt>
                <c:pt idx="219">
                  <c:v>1.375000000000001E-2</c:v>
                </c:pt>
                <c:pt idx="220">
                  <c:v>1.3812500000000011E-2</c:v>
                </c:pt>
                <c:pt idx="221">
                  <c:v>1.3875000000000011E-2</c:v>
                </c:pt>
                <c:pt idx="222">
                  <c:v>1.3937500000000011E-2</c:v>
                </c:pt>
                <c:pt idx="223">
                  <c:v>1.4000000000000011E-2</c:v>
                </c:pt>
                <c:pt idx="224">
                  <c:v>1.4062500000000011E-2</c:v>
                </c:pt>
                <c:pt idx="225">
                  <c:v>1.4125000000000011E-2</c:v>
                </c:pt>
                <c:pt idx="226">
                  <c:v>1.4187500000000011E-2</c:v>
                </c:pt>
                <c:pt idx="227">
                  <c:v>1.4250000000000011E-2</c:v>
                </c:pt>
                <c:pt idx="228">
                  <c:v>1.4312500000000011E-2</c:v>
                </c:pt>
                <c:pt idx="229">
                  <c:v>1.4375000000000011E-2</c:v>
                </c:pt>
                <c:pt idx="230">
                  <c:v>1.4437500000000011E-2</c:v>
                </c:pt>
                <c:pt idx="231">
                  <c:v>1.4500000000000011E-2</c:v>
                </c:pt>
                <c:pt idx="232">
                  <c:v>1.4562500000000011E-2</c:v>
                </c:pt>
                <c:pt idx="233">
                  <c:v>1.4625000000000011E-2</c:v>
                </c:pt>
                <c:pt idx="234">
                  <c:v>1.4687500000000011E-2</c:v>
                </c:pt>
                <c:pt idx="235">
                  <c:v>1.4750000000000011E-2</c:v>
                </c:pt>
                <c:pt idx="236">
                  <c:v>1.4812500000000011E-2</c:v>
                </c:pt>
                <c:pt idx="237">
                  <c:v>1.4875000000000011E-2</c:v>
                </c:pt>
                <c:pt idx="238">
                  <c:v>1.4937500000000012E-2</c:v>
                </c:pt>
                <c:pt idx="239">
                  <c:v>1.5000000000000012E-2</c:v>
                </c:pt>
                <c:pt idx="240">
                  <c:v>1.5062500000000012E-2</c:v>
                </c:pt>
                <c:pt idx="241">
                  <c:v>1.5125000000000012E-2</c:v>
                </c:pt>
                <c:pt idx="242">
                  <c:v>1.5187500000000012E-2</c:v>
                </c:pt>
                <c:pt idx="243">
                  <c:v>1.5250000000000012E-2</c:v>
                </c:pt>
                <c:pt idx="244">
                  <c:v>1.5312500000000012E-2</c:v>
                </c:pt>
                <c:pt idx="245">
                  <c:v>1.5375000000000012E-2</c:v>
                </c:pt>
                <c:pt idx="246">
                  <c:v>1.5437500000000012E-2</c:v>
                </c:pt>
                <c:pt idx="247">
                  <c:v>1.5500000000000012E-2</c:v>
                </c:pt>
                <c:pt idx="248">
                  <c:v>1.5562500000000012E-2</c:v>
                </c:pt>
                <c:pt idx="249">
                  <c:v>1.562500000000001E-2</c:v>
                </c:pt>
                <c:pt idx="250">
                  <c:v>1.568750000000001E-2</c:v>
                </c:pt>
                <c:pt idx="251">
                  <c:v>1.5750000000000011E-2</c:v>
                </c:pt>
                <c:pt idx="252">
                  <c:v>1.5812500000000011E-2</c:v>
                </c:pt>
                <c:pt idx="253">
                  <c:v>1.5875000000000011E-2</c:v>
                </c:pt>
                <c:pt idx="254">
                  <c:v>1.5937500000000011E-2</c:v>
                </c:pt>
                <c:pt idx="255">
                  <c:v>1.6000000000000011E-2</c:v>
                </c:pt>
                <c:pt idx="256">
                  <c:v>1.6062500000000011E-2</c:v>
                </c:pt>
                <c:pt idx="257">
                  <c:v>1.6125000000000011E-2</c:v>
                </c:pt>
                <c:pt idx="258">
                  <c:v>1.6187500000000011E-2</c:v>
                </c:pt>
                <c:pt idx="259">
                  <c:v>1.6250000000000011E-2</c:v>
                </c:pt>
                <c:pt idx="260">
                  <c:v>1.6312500000000011E-2</c:v>
                </c:pt>
                <c:pt idx="261">
                  <c:v>1.6375000000000011E-2</c:v>
                </c:pt>
                <c:pt idx="262">
                  <c:v>1.6437500000000011E-2</c:v>
                </c:pt>
                <c:pt idx="263">
                  <c:v>1.6500000000000011E-2</c:v>
                </c:pt>
                <c:pt idx="264">
                  <c:v>1.6562500000000011E-2</c:v>
                </c:pt>
                <c:pt idx="265">
                  <c:v>1.6625000000000011E-2</c:v>
                </c:pt>
                <c:pt idx="266">
                  <c:v>1.6687500000000011E-2</c:v>
                </c:pt>
                <c:pt idx="267">
                  <c:v>1.6750000000000011E-2</c:v>
                </c:pt>
                <c:pt idx="268">
                  <c:v>1.6812500000000011E-2</c:v>
                </c:pt>
                <c:pt idx="269">
                  <c:v>1.6875000000000012E-2</c:v>
                </c:pt>
                <c:pt idx="270">
                  <c:v>1.6937500000000012E-2</c:v>
                </c:pt>
                <c:pt idx="271">
                  <c:v>1.7000000000000012E-2</c:v>
                </c:pt>
                <c:pt idx="272">
                  <c:v>1.7062500000000012E-2</c:v>
                </c:pt>
                <c:pt idx="273">
                  <c:v>1.7125000000000012E-2</c:v>
                </c:pt>
                <c:pt idx="274">
                  <c:v>1.7187500000000012E-2</c:v>
                </c:pt>
                <c:pt idx="275">
                  <c:v>1.7250000000000012E-2</c:v>
                </c:pt>
                <c:pt idx="276">
                  <c:v>1.7312500000000012E-2</c:v>
                </c:pt>
                <c:pt idx="277">
                  <c:v>1.7375000000000012E-2</c:v>
                </c:pt>
                <c:pt idx="278">
                  <c:v>1.7437500000000012E-2</c:v>
                </c:pt>
                <c:pt idx="279">
                  <c:v>1.7500000000000012E-2</c:v>
                </c:pt>
                <c:pt idx="280">
                  <c:v>1.7562500000000012E-2</c:v>
                </c:pt>
                <c:pt idx="281">
                  <c:v>1.7625000000000012E-2</c:v>
                </c:pt>
                <c:pt idx="282">
                  <c:v>1.7687500000000012E-2</c:v>
                </c:pt>
                <c:pt idx="283">
                  <c:v>1.7750000000000012E-2</c:v>
                </c:pt>
                <c:pt idx="284">
                  <c:v>1.7812500000000012E-2</c:v>
                </c:pt>
                <c:pt idx="285">
                  <c:v>1.7875000000000012E-2</c:v>
                </c:pt>
                <c:pt idx="286">
                  <c:v>1.7937500000000012E-2</c:v>
                </c:pt>
                <c:pt idx="287">
                  <c:v>1.8000000000000013E-2</c:v>
                </c:pt>
                <c:pt idx="288">
                  <c:v>1.8062500000000013E-2</c:v>
                </c:pt>
                <c:pt idx="289">
                  <c:v>1.8125000000000013E-2</c:v>
                </c:pt>
                <c:pt idx="290">
                  <c:v>1.8187500000000013E-2</c:v>
                </c:pt>
                <c:pt idx="291">
                  <c:v>1.8250000000000013E-2</c:v>
                </c:pt>
                <c:pt idx="292">
                  <c:v>1.8312500000000013E-2</c:v>
                </c:pt>
                <c:pt idx="293">
                  <c:v>1.8375000000000013E-2</c:v>
                </c:pt>
                <c:pt idx="294">
                  <c:v>1.8437500000000013E-2</c:v>
                </c:pt>
                <c:pt idx="295">
                  <c:v>1.8500000000000013E-2</c:v>
                </c:pt>
                <c:pt idx="296">
                  <c:v>1.8562500000000013E-2</c:v>
                </c:pt>
                <c:pt idx="297">
                  <c:v>1.8625000000000013E-2</c:v>
                </c:pt>
                <c:pt idx="298">
                  <c:v>1.8687500000000013E-2</c:v>
                </c:pt>
                <c:pt idx="299">
                  <c:v>1.8750000000000013E-2</c:v>
                </c:pt>
                <c:pt idx="300">
                  <c:v>1.8812500000000013E-2</c:v>
                </c:pt>
                <c:pt idx="301">
                  <c:v>1.8875000000000013E-2</c:v>
                </c:pt>
                <c:pt idx="302">
                  <c:v>1.8937500000000013E-2</c:v>
                </c:pt>
                <c:pt idx="303">
                  <c:v>1.9000000000000013E-2</c:v>
                </c:pt>
                <c:pt idx="304">
                  <c:v>1.9062500000000013E-2</c:v>
                </c:pt>
                <c:pt idx="305">
                  <c:v>1.9125000000000014E-2</c:v>
                </c:pt>
                <c:pt idx="306">
                  <c:v>1.9187500000000014E-2</c:v>
                </c:pt>
                <c:pt idx="307">
                  <c:v>1.9250000000000014E-2</c:v>
                </c:pt>
                <c:pt idx="308">
                  <c:v>1.9312500000000014E-2</c:v>
                </c:pt>
                <c:pt idx="309">
                  <c:v>1.9375000000000014E-2</c:v>
                </c:pt>
                <c:pt idx="310">
                  <c:v>1.9437500000000014E-2</c:v>
                </c:pt>
                <c:pt idx="311">
                  <c:v>1.9500000000000014E-2</c:v>
                </c:pt>
                <c:pt idx="312">
                  <c:v>1.9562500000000014E-2</c:v>
                </c:pt>
                <c:pt idx="313">
                  <c:v>1.9625000000000014E-2</c:v>
                </c:pt>
                <c:pt idx="314">
                  <c:v>1.9687500000000014E-2</c:v>
                </c:pt>
                <c:pt idx="315">
                  <c:v>1.9750000000000014E-2</c:v>
                </c:pt>
                <c:pt idx="316">
                  <c:v>1.9812500000000014E-2</c:v>
                </c:pt>
                <c:pt idx="317">
                  <c:v>1.9875000000000014E-2</c:v>
                </c:pt>
                <c:pt idx="318">
                  <c:v>1.9937500000000014E-2</c:v>
                </c:pt>
                <c:pt idx="319">
                  <c:v>2.0000000000000014E-2</c:v>
                </c:pt>
                <c:pt idx="320">
                  <c:v>2.0062500000000014E-2</c:v>
                </c:pt>
                <c:pt idx="321">
                  <c:v>2.0125000000000014E-2</c:v>
                </c:pt>
                <c:pt idx="322">
                  <c:v>2.0187500000000014E-2</c:v>
                </c:pt>
                <c:pt idx="323">
                  <c:v>2.0250000000000015E-2</c:v>
                </c:pt>
                <c:pt idx="324">
                  <c:v>2.0312500000000015E-2</c:v>
                </c:pt>
                <c:pt idx="325">
                  <c:v>2.0375000000000015E-2</c:v>
                </c:pt>
                <c:pt idx="326">
                  <c:v>2.0437500000000015E-2</c:v>
                </c:pt>
                <c:pt idx="327">
                  <c:v>2.0500000000000015E-2</c:v>
                </c:pt>
                <c:pt idx="328">
                  <c:v>2.0562500000000015E-2</c:v>
                </c:pt>
                <c:pt idx="329">
                  <c:v>2.0625000000000015E-2</c:v>
                </c:pt>
                <c:pt idx="330">
                  <c:v>2.0687500000000015E-2</c:v>
                </c:pt>
                <c:pt idx="331">
                  <c:v>2.0750000000000015E-2</c:v>
                </c:pt>
                <c:pt idx="332">
                  <c:v>2.0812500000000015E-2</c:v>
                </c:pt>
                <c:pt idx="333">
                  <c:v>2.0875000000000015E-2</c:v>
                </c:pt>
                <c:pt idx="334">
                  <c:v>2.0937500000000015E-2</c:v>
                </c:pt>
                <c:pt idx="335">
                  <c:v>2.1000000000000015E-2</c:v>
                </c:pt>
                <c:pt idx="336">
                  <c:v>2.1062500000000015E-2</c:v>
                </c:pt>
                <c:pt idx="337">
                  <c:v>2.1125000000000015E-2</c:v>
                </c:pt>
                <c:pt idx="338">
                  <c:v>2.1187500000000015E-2</c:v>
                </c:pt>
                <c:pt idx="339">
                  <c:v>2.1250000000000015E-2</c:v>
                </c:pt>
                <c:pt idx="340">
                  <c:v>2.1312500000000015E-2</c:v>
                </c:pt>
                <c:pt idx="341">
                  <c:v>2.1375000000000016E-2</c:v>
                </c:pt>
                <c:pt idx="342">
                  <c:v>2.1437500000000016E-2</c:v>
                </c:pt>
                <c:pt idx="343">
                  <c:v>2.1500000000000016E-2</c:v>
                </c:pt>
                <c:pt idx="344">
                  <c:v>2.1562500000000016E-2</c:v>
                </c:pt>
                <c:pt idx="345">
                  <c:v>2.1625000000000016E-2</c:v>
                </c:pt>
                <c:pt idx="346">
                  <c:v>2.1687500000000016E-2</c:v>
                </c:pt>
                <c:pt idx="347">
                  <c:v>2.1750000000000016E-2</c:v>
                </c:pt>
                <c:pt idx="348">
                  <c:v>2.1812500000000016E-2</c:v>
                </c:pt>
                <c:pt idx="349">
                  <c:v>2.1875000000000016E-2</c:v>
                </c:pt>
                <c:pt idx="350">
                  <c:v>2.1937500000000016E-2</c:v>
                </c:pt>
                <c:pt idx="351">
                  <c:v>2.2000000000000016E-2</c:v>
                </c:pt>
                <c:pt idx="352">
                  <c:v>2.2062500000000016E-2</c:v>
                </c:pt>
                <c:pt idx="353">
                  <c:v>2.2125000000000016E-2</c:v>
                </c:pt>
                <c:pt idx="354">
                  <c:v>2.2187500000000016E-2</c:v>
                </c:pt>
                <c:pt idx="355">
                  <c:v>2.2250000000000016E-2</c:v>
                </c:pt>
                <c:pt idx="356">
                  <c:v>2.2312500000000016E-2</c:v>
                </c:pt>
                <c:pt idx="357">
                  <c:v>2.2375000000000016E-2</c:v>
                </c:pt>
                <c:pt idx="358">
                  <c:v>2.2437500000000016E-2</c:v>
                </c:pt>
                <c:pt idx="359">
                  <c:v>2.2500000000000017E-2</c:v>
                </c:pt>
                <c:pt idx="360">
                  <c:v>2.2562500000000017E-2</c:v>
                </c:pt>
                <c:pt idx="361">
                  <c:v>2.2625000000000017E-2</c:v>
                </c:pt>
                <c:pt idx="362">
                  <c:v>2.2687500000000017E-2</c:v>
                </c:pt>
                <c:pt idx="363">
                  <c:v>2.2750000000000017E-2</c:v>
                </c:pt>
                <c:pt idx="364">
                  <c:v>2.2812500000000017E-2</c:v>
                </c:pt>
                <c:pt idx="365">
                  <c:v>2.2875000000000017E-2</c:v>
                </c:pt>
                <c:pt idx="366">
                  <c:v>2.2937500000000017E-2</c:v>
                </c:pt>
                <c:pt idx="367">
                  <c:v>2.3000000000000017E-2</c:v>
                </c:pt>
                <c:pt idx="368">
                  <c:v>2.3062500000000017E-2</c:v>
                </c:pt>
                <c:pt idx="369">
                  <c:v>2.3125000000000017E-2</c:v>
                </c:pt>
                <c:pt idx="370">
                  <c:v>2.3187500000000017E-2</c:v>
                </c:pt>
                <c:pt idx="371">
                  <c:v>2.3250000000000017E-2</c:v>
                </c:pt>
                <c:pt idx="372">
                  <c:v>2.3312500000000017E-2</c:v>
                </c:pt>
                <c:pt idx="373">
                  <c:v>2.3375000000000017E-2</c:v>
                </c:pt>
                <c:pt idx="374">
                  <c:v>2.3437500000000017E-2</c:v>
                </c:pt>
                <c:pt idx="375">
                  <c:v>2.3500000000000017E-2</c:v>
                </c:pt>
                <c:pt idx="376">
                  <c:v>2.3562500000000017E-2</c:v>
                </c:pt>
                <c:pt idx="377">
                  <c:v>2.3625000000000018E-2</c:v>
                </c:pt>
                <c:pt idx="378">
                  <c:v>2.3687500000000018E-2</c:v>
                </c:pt>
                <c:pt idx="379">
                  <c:v>2.3750000000000018E-2</c:v>
                </c:pt>
                <c:pt idx="380">
                  <c:v>2.3812500000000018E-2</c:v>
                </c:pt>
                <c:pt idx="381">
                  <c:v>2.3875000000000018E-2</c:v>
                </c:pt>
                <c:pt idx="382">
                  <c:v>2.3937500000000018E-2</c:v>
                </c:pt>
                <c:pt idx="383">
                  <c:v>2.4000000000000018E-2</c:v>
                </c:pt>
                <c:pt idx="384">
                  <c:v>2.4062500000000018E-2</c:v>
                </c:pt>
                <c:pt idx="385">
                  <c:v>2.4125000000000018E-2</c:v>
                </c:pt>
                <c:pt idx="386">
                  <c:v>2.4187500000000018E-2</c:v>
                </c:pt>
                <c:pt idx="387">
                  <c:v>2.4250000000000018E-2</c:v>
                </c:pt>
                <c:pt idx="388">
                  <c:v>2.4312500000000018E-2</c:v>
                </c:pt>
                <c:pt idx="389">
                  <c:v>2.4375000000000018E-2</c:v>
                </c:pt>
                <c:pt idx="390">
                  <c:v>2.4437500000000018E-2</c:v>
                </c:pt>
                <c:pt idx="391">
                  <c:v>2.4500000000000018E-2</c:v>
                </c:pt>
                <c:pt idx="392">
                  <c:v>2.4562500000000018E-2</c:v>
                </c:pt>
                <c:pt idx="393">
                  <c:v>2.4625000000000018E-2</c:v>
                </c:pt>
                <c:pt idx="394">
                  <c:v>2.4687500000000018E-2</c:v>
                </c:pt>
                <c:pt idx="395">
                  <c:v>2.4750000000000019E-2</c:v>
                </c:pt>
                <c:pt idx="396">
                  <c:v>2.4812500000000019E-2</c:v>
                </c:pt>
                <c:pt idx="397">
                  <c:v>2.4875000000000019E-2</c:v>
                </c:pt>
                <c:pt idx="398">
                  <c:v>2.4937500000000019E-2</c:v>
                </c:pt>
                <c:pt idx="399">
                  <c:v>2.5000000000000019E-2</c:v>
                </c:pt>
                <c:pt idx="400">
                  <c:v>2.5062500000000019E-2</c:v>
                </c:pt>
                <c:pt idx="401">
                  <c:v>2.5125000000000019E-2</c:v>
                </c:pt>
                <c:pt idx="402">
                  <c:v>2.5187500000000019E-2</c:v>
                </c:pt>
                <c:pt idx="403">
                  <c:v>2.5250000000000019E-2</c:v>
                </c:pt>
                <c:pt idx="404">
                  <c:v>2.5312500000000019E-2</c:v>
                </c:pt>
                <c:pt idx="405">
                  <c:v>2.5375000000000019E-2</c:v>
                </c:pt>
                <c:pt idx="406">
                  <c:v>2.5437500000000019E-2</c:v>
                </c:pt>
                <c:pt idx="407">
                  <c:v>2.5500000000000019E-2</c:v>
                </c:pt>
                <c:pt idx="408">
                  <c:v>2.5562500000000019E-2</c:v>
                </c:pt>
                <c:pt idx="409">
                  <c:v>2.5625000000000019E-2</c:v>
                </c:pt>
                <c:pt idx="410">
                  <c:v>2.5687500000000019E-2</c:v>
                </c:pt>
                <c:pt idx="411">
                  <c:v>2.5750000000000019E-2</c:v>
                </c:pt>
                <c:pt idx="412">
                  <c:v>2.5812500000000019E-2</c:v>
                </c:pt>
                <c:pt idx="413">
                  <c:v>2.587500000000002E-2</c:v>
                </c:pt>
                <c:pt idx="414">
                  <c:v>2.593750000000002E-2</c:v>
                </c:pt>
                <c:pt idx="415">
                  <c:v>2.600000000000002E-2</c:v>
                </c:pt>
                <c:pt idx="416">
                  <c:v>2.606250000000002E-2</c:v>
                </c:pt>
                <c:pt idx="417">
                  <c:v>2.612500000000002E-2</c:v>
                </c:pt>
                <c:pt idx="418">
                  <c:v>2.618750000000002E-2</c:v>
                </c:pt>
                <c:pt idx="419">
                  <c:v>2.625000000000002E-2</c:v>
                </c:pt>
                <c:pt idx="420">
                  <c:v>2.631250000000002E-2</c:v>
                </c:pt>
                <c:pt idx="421">
                  <c:v>2.637500000000002E-2</c:v>
                </c:pt>
                <c:pt idx="422">
                  <c:v>2.643750000000002E-2</c:v>
                </c:pt>
                <c:pt idx="423">
                  <c:v>2.650000000000002E-2</c:v>
                </c:pt>
                <c:pt idx="424">
                  <c:v>2.656250000000002E-2</c:v>
                </c:pt>
                <c:pt idx="425">
                  <c:v>2.662500000000002E-2</c:v>
                </c:pt>
                <c:pt idx="426">
                  <c:v>2.668750000000002E-2</c:v>
                </c:pt>
                <c:pt idx="427">
                  <c:v>2.675000000000002E-2</c:v>
                </c:pt>
                <c:pt idx="428">
                  <c:v>2.681250000000002E-2</c:v>
                </c:pt>
                <c:pt idx="429">
                  <c:v>2.687500000000002E-2</c:v>
                </c:pt>
                <c:pt idx="430">
                  <c:v>2.693750000000002E-2</c:v>
                </c:pt>
                <c:pt idx="431">
                  <c:v>2.7000000000000021E-2</c:v>
                </c:pt>
                <c:pt idx="432">
                  <c:v>2.7062500000000021E-2</c:v>
                </c:pt>
                <c:pt idx="433">
                  <c:v>2.7125000000000021E-2</c:v>
                </c:pt>
                <c:pt idx="434">
                  <c:v>2.7187500000000021E-2</c:v>
                </c:pt>
                <c:pt idx="435">
                  <c:v>2.7250000000000021E-2</c:v>
                </c:pt>
                <c:pt idx="436">
                  <c:v>2.7312500000000021E-2</c:v>
                </c:pt>
                <c:pt idx="437">
                  <c:v>2.7375000000000021E-2</c:v>
                </c:pt>
                <c:pt idx="438">
                  <c:v>2.7437500000000021E-2</c:v>
                </c:pt>
                <c:pt idx="439">
                  <c:v>2.7500000000000021E-2</c:v>
                </c:pt>
                <c:pt idx="440">
                  <c:v>2.7562500000000021E-2</c:v>
                </c:pt>
                <c:pt idx="441">
                  <c:v>2.7625000000000021E-2</c:v>
                </c:pt>
                <c:pt idx="442">
                  <c:v>2.7687500000000021E-2</c:v>
                </c:pt>
                <c:pt idx="443">
                  <c:v>2.7750000000000021E-2</c:v>
                </c:pt>
                <c:pt idx="444">
                  <c:v>2.7812500000000021E-2</c:v>
                </c:pt>
                <c:pt idx="445">
                  <c:v>2.7875000000000021E-2</c:v>
                </c:pt>
                <c:pt idx="446">
                  <c:v>2.7937500000000021E-2</c:v>
                </c:pt>
                <c:pt idx="447">
                  <c:v>2.8000000000000021E-2</c:v>
                </c:pt>
                <c:pt idx="448">
                  <c:v>2.8062500000000021E-2</c:v>
                </c:pt>
                <c:pt idx="449">
                  <c:v>2.8125000000000022E-2</c:v>
                </c:pt>
                <c:pt idx="450">
                  <c:v>2.8187500000000022E-2</c:v>
                </c:pt>
                <c:pt idx="451">
                  <c:v>2.8250000000000022E-2</c:v>
                </c:pt>
                <c:pt idx="452">
                  <c:v>2.8312500000000022E-2</c:v>
                </c:pt>
                <c:pt idx="453">
                  <c:v>2.8375000000000022E-2</c:v>
                </c:pt>
                <c:pt idx="454">
                  <c:v>2.8437500000000022E-2</c:v>
                </c:pt>
                <c:pt idx="455">
                  <c:v>2.8500000000000022E-2</c:v>
                </c:pt>
                <c:pt idx="456">
                  <c:v>2.8562500000000022E-2</c:v>
                </c:pt>
                <c:pt idx="457">
                  <c:v>2.8625000000000022E-2</c:v>
                </c:pt>
                <c:pt idx="458">
                  <c:v>2.8687500000000022E-2</c:v>
                </c:pt>
                <c:pt idx="459">
                  <c:v>2.8750000000000022E-2</c:v>
                </c:pt>
                <c:pt idx="460">
                  <c:v>2.8812500000000022E-2</c:v>
                </c:pt>
                <c:pt idx="461">
                  <c:v>2.8875000000000022E-2</c:v>
                </c:pt>
                <c:pt idx="462">
                  <c:v>2.8937500000000022E-2</c:v>
                </c:pt>
                <c:pt idx="463">
                  <c:v>2.9000000000000022E-2</c:v>
                </c:pt>
                <c:pt idx="464">
                  <c:v>2.9062500000000022E-2</c:v>
                </c:pt>
                <c:pt idx="465">
                  <c:v>2.9125000000000022E-2</c:v>
                </c:pt>
                <c:pt idx="466">
                  <c:v>2.9187500000000022E-2</c:v>
                </c:pt>
                <c:pt idx="467">
                  <c:v>2.9250000000000023E-2</c:v>
                </c:pt>
                <c:pt idx="468">
                  <c:v>2.9312500000000023E-2</c:v>
                </c:pt>
                <c:pt idx="469">
                  <c:v>2.9375000000000023E-2</c:v>
                </c:pt>
                <c:pt idx="470">
                  <c:v>2.9437500000000023E-2</c:v>
                </c:pt>
                <c:pt idx="471">
                  <c:v>2.9500000000000023E-2</c:v>
                </c:pt>
                <c:pt idx="472">
                  <c:v>2.9562500000000023E-2</c:v>
                </c:pt>
                <c:pt idx="473">
                  <c:v>2.9625000000000023E-2</c:v>
                </c:pt>
                <c:pt idx="474">
                  <c:v>2.9687500000000023E-2</c:v>
                </c:pt>
                <c:pt idx="475">
                  <c:v>2.9750000000000023E-2</c:v>
                </c:pt>
                <c:pt idx="476">
                  <c:v>2.9812500000000023E-2</c:v>
                </c:pt>
                <c:pt idx="477">
                  <c:v>2.9875000000000023E-2</c:v>
                </c:pt>
                <c:pt idx="478">
                  <c:v>2.9937500000000023E-2</c:v>
                </c:pt>
                <c:pt idx="479">
                  <c:v>3.0000000000000023E-2</c:v>
                </c:pt>
                <c:pt idx="480">
                  <c:v>3.0062500000000023E-2</c:v>
                </c:pt>
                <c:pt idx="481">
                  <c:v>3.0125000000000023E-2</c:v>
                </c:pt>
                <c:pt idx="482">
                  <c:v>3.0187500000000023E-2</c:v>
                </c:pt>
                <c:pt idx="483">
                  <c:v>3.0250000000000023E-2</c:v>
                </c:pt>
                <c:pt idx="484">
                  <c:v>3.0312500000000023E-2</c:v>
                </c:pt>
                <c:pt idx="485">
                  <c:v>3.0375000000000024E-2</c:v>
                </c:pt>
                <c:pt idx="486">
                  <c:v>3.0437500000000024E-2</c:v>
                </c:pt>
                <c:pt idx="487">
                  <c:v>3.0500000000000024E-2</c:v>
                </c:pt>
                <c:pt idx="488">
                  <c:v>3.0562500000000024E-2</c:v>
                </c:pt>
                <c:pt idx="489">
                  <c:v>3.0625000000000024E-2</c:v>
                </c:pt>
                <c:pt idx="490">
                  <c:v>3.0687500000000024E-2</c:v>
                </c:pt>
                <c:pt idx="491">
                  <c:v>3.0750000000000024E-2</c:v>
                </c:pt>
                <c:pt idx="492">
                  <c:v>3.0812500000000024E-2</c:v>
                </c:pt>
              </c:numCache>
            </c:numRef>
          </c:cat>
          <c:val>
            <c:numRef>
              <c:f>Лист3!$E$8:$E$500</c:f>
              <c:numCache>
                <c:formatCode>0.0000000000</c:formatCode>
                <c:ptCount val="493"/>
                <c:pt idx="0">
                  <c:v>3.7500000000000003E-5</c:v>
                </c:pt>
                <c:pt idx="1">
                  <c:v>7.5000000000000007E-5</c:v>
                </c:pt>
                <c:pt idx="2">
                  <c:v>1.1250000000000005E-4</c:v>
                </c:pt>
                <c:pt idx="3">
                  <c:v>1.5000000000000001E-4</c:v>
                </c:pt>
                <c:pt idx="4">
                  <c:v>1.8749999999999998E-4</c:v>
                </c:pt>
                <c:pt idx="5">
                  <c:v>2.2500000000000013E-4</c:v>
                </c:pt>
                <c:pt idx="6">
                  <c:v>2.6249999999999993E-4</c:v>
                </c:pt>
                <c:pt idx="7">
                  <c:v>3.0000000000000003E-4</c:v>
                </c:pt>
                <c:pt idx="8">
                  <c:v>3.3749999999999991E-4</c:v>
                </c:pt>
                <c:pt idx="9">
                  <c:v>3.7499999999999995E-4</c:v>
                </c:pt>
                <c:pt idx="10">
                  <c:v>4.1250000000000021E-4</c:v>
                </c:pt>
                <c:pt idx="11">
                  <c:v>4.500000000000001E-4</c:v>
                </c:pt>
                <c:pt idx="12">
                  <c:v>4.8749999999999998E-4</c:v>
                </c:pt>
                <c:pt idx="13">
                  <c:v>5.2500000000000051E-4</c:v>
                </c:pt>
                <c:pt idx="14">
                  <c:v>5.6250000000000007E-4</c:v>
                </c:pt>
                <c:pt idx="15">
                  <c:v>6.0000000000000038E-4</c:v>
                </c:pt>
                <c:pt idx="16">
                  <c:v>6.3750000000000059E-4</c:v>
                </c:pt>
                <c:pt idx="17">
                  <c:v>6.7500000000000079E-4</c:v>
                </c:pt>
                <c:pt idx="18">
                  <c:v>7.124999999999997E-4</c:v>
                </c:pt>
                <c:pt idx="19">
                  <c:v>7.5000000000000067E-4</c:v>
                </c:pt>
                <c:pt idx="20">
                  <c:v>7.8750000000000022E-4</c:v>
                </c:pt>
                <c:pt idx="21">
                  <c:v>8.2500000000000108E-4</c:v>
                </c:pt>
                <c:pt idx="22">
                  <c:v>8.6250000000000064E-4</c:v>
                </c:pt>
                <c:pt idx="23">
                  <c:v>9.0000000000000019E-4</c:v>
                </c:pt>
                <c:pt idx="24">
                  <c:v>9.3749999999999975E-4</c:v>
                </c:pt>
                <c:pt idx="25">
                  <c:v>9.749999999999993E-4</c:v>
                </c:pt>
                <c:pt idx="26">
                  <c:v>1.0125000000000017E-3</c:v>
                </c:pt>
                <c:pt idx="27">
                  <c:v>1.050000000000001E-3</c:v>
                </c:pt>
                <c:pt idx="28">
                  <c:v>1.0875000000000008E-3</c:v>
                </c:pt>
                <c:pt idx="29">
                  <c:v>1.1250000000000001E-3</c:v>
                </c:pt>
                <c:pt idx="30">
                  <c:v>1.1624999999999999E-3</c:v>
                </c:pt>
                <c:pt idx="31">
                  <c:v>1.2000000000000021E-3</c:v>
                </c:pt>
                <c:pt idx="32">
                  <c:v>1.2375000000000016E-3</c:v>
                </c:pt>
                <c:pt idx="33">
                  <c:v>1.2750000000000012E-3</c:v>
                </c:pt>
                <c:pt idx="34">
                  <c:v>1.3125000000000007E-3</c:v>
                </c:pt>
                <c:pt idx="35">
                  <c:v>1.3500000000000003E-3</c:v>
                </c:pt>
                <c:pt idx="36">
                  <c:v>1.3874999999999998E-3</c:v>
                </c:pt>
                <c:pt idx="37">
                  <c:v>1.4249999999999994E-3</c:v>
                </c:pt>
                <c:pt idx="38">
                  <c:v>1.462499999999999E-3</c:v>
                </c:pt>
                <c:pt idx="39">
                  <c:v>1.4999999999999985E-3</c:v>
                </c:pt>
                <c:pt idx="40">
                  <c:v>1.5375000000000035E-3</c:v>
                </c:pt>
                <c:pt idx="41">
                  <c:v>1.575000000000003E-3</c:v>
                </c:pt>
                <c:pt idx="42">
                  <c:v>1.6125000000000026E-3</c:v>
                </c:pt>
                <c:pt idx="43">
                  <c:v>1.6500000000000022E-3</c:v>
                </c:pt>
                <c:pt idx="44">
                  <c:v>1.6875000000000017E-3</c:v>
                </c:pt>
                <c:pt idx="45">
                  <c:v>1.7250000000000013E-3</c:v>
                </c:pt>
                <c:pt idx="46">
                  <c:v>1.7625000000000008E-3</c:v>
                </c:pt>
                <c:pt idx="47">
                  <c:v>1.8000000000000004E-3</c:v>
                </c:pt>
                <c:pt idx="48">
                  <c:v>1.8374999999999999E-3</c:v>
                </c:pt>
                <c:pt idx="49">
                  <c:v>1.8749999999999995E-3</c:v>
                </c:pt>
                <c:pt idx="50">
                  <c:v>1.9125000000000045E-3</c:v>
                </c:pt>
                <c:pt idx="51">
                  <c:v>1.9499999999999986E-3</c:v>
                </c:pt>
                <c:pt idx="52">
                  <c:v>1.9875000000000036E-3</c:v>
                </c:pt>
                <c:pt idx="53">
                  <c:v>2.0249999999999977E-3</c:v>
                </c:pt>
                <c:pt idx="54">
                  <c:v>2.0625000000000027E-3</c:v>
                </c:pt>
                <c:pt idx="55">
                  <c:v>2.0999999999999968E-3</c:v>
                </c:pt>
                <c:pt idx="56">
                  <c:v>2.1375000000000018E-3</c:v>
                </c:pt>
                <c:pt idx="57">
                  <c:v>2.1750000000000068E-3</c:v>
                </c:pt>
                <c:pt idx="58">
                  <c:v>2.2125000000000009E-3</c:v>
                </c:pt>
                <c:pt idx="59">
                  <c:v>2.2500000000000059E-3</c:v>
                </c:pt>
                <c:pt idx="60">
                  <c:v>2.2875E-3</c:v>
                </c:pt>
                <c:pt idx="61">
                  <c:v>2.325000000000005E-3</c:v>
                </c:pt>
                <c:pt idx="62">
                  <c:v>2.3624999999999991E-3</c:v>
                </c:pt>
                <c:pt idx="63">
                  <c:v>2.4000000000000041E-3</c:v>
                </c:pt>
                <c:pt idx="64">
                  <c:v>2.4374999999999983E-3</c:v>
                </c:pt>
                <c:pt idx="65">
                  <c:v>2.4750000000000032E-3</c:v>
                </c:pt>
                <c:pt idx="66">
                  <c:v>2.5124999999999974E-3</c:v>
                </c:pt>
                <c:pt idx="67">
                  <c:v>2.5500000000000024E-3</c:v>
                </c:pt>
                <c:pt idx="68">
                  <c:v>2.5874999999999965E-3</c:v>
                </c:pt>
                <c:pt idx="69">
                  <c:v>2.6250000000000015E-3</c:v>
                </c:pt>
                <c:pt idx="70">
                  <c:v>2.6625000000000064E-3</c:v>
                </c:pt>
                <c:pt idx="71">
                  <c:v>2.7000000000000114E-3</c:v>
                </c:pt>
                <c:pt idx="72">
                  <c:v>2.7375000000000056E-3</c:v>
                </c:pt>
                <c:pt idx="73">
                  <c:v>2.7749999999999997E-3</c:v>
                </c:pt>
                <c:pt idx="74">
                  <c:v>2.8124999999999938E-3</c:v>
                </c:pt>
                <c:pt idx="75">
                  <c:v>2.8500000000000096E-3</c:v>
                </c:pt>
                <c:pt idx="76">
                  <c:v>2.8875000000000038E-3</c:v>
                </c:pt>
                <c:pt idx="77">
                  <c:v>2.9249999999999979E-3</c:v>
                </c:pt>
                <c:pt idx="78">
                  <c:v>2.962499999999992E-3</c:v>
                </c:pt>
                <c:pt idx="79">
                  <c:v>3.0000000000000079E-3</c:v>
                </c:pt>
                <c:pt idx="80">
                  <c:v>3.037500000000002E-3</c:v>
                </c:pt>
                <c:pt idx="81">
                  <c:v>3.0749999999999961E-3</c:v>
                </c:pt>
                <c:pt idx="82">
                  <c:v>3.112500000000012E-3</c:v>
                </c:pt>
                <c:pt idx="83">
                  <c:v>3.1500000000000061E-3</c:v>
                </c:pt>
                <c:pt idx="84">
                  <c:v>3.1875000000000002E-3</c:v>
                </c:pt>
                <c:pt idx="85">
                  <c:v>3.2249999999999944E-3</c:v>
                </c:pt>
                <c:pt idx="86">
                  <c:v>3.2625000000000102E-3</c:v>
                </c:pt>
                <c:pt idx="87">
                  <c:v>3.3000000000000043E-3</c:v>
                </c:pt>
                <c:pt idx="88">
                  <c:v>3.3374999999999985E-3</c:v>
                </c:pt>
                <c:pt idx="89">
                  <c:v>3.3749999999999926E-3</c:v>
                </c:pt>
                <c:pt idx="90">
                  <c:v>3.4125000000000084E-3</c:v>
                </c:pt>
                <c:pt idx="91">
                  <c:v>3.4500000000000025E-3</c:v>
                </c:pt>
                <c:pt idx="92">
                  <c:v>3.4874999999999967E-3</c:v>
                </c:pt>
                <c:pt idx="93">
                  <c:v>3.5250000000000125E-3</c:v>
                </c:pt>
                <c:pt idx="94">
                  <c:v>3.5625000000000066E-3</c:v>
                </c:pt>
                <c:pt idx="95">
                  <c:v>3.6000000000000008E-3</c:v>
                </c:pt>
                <c:pt idx="96">
                  <c:v>3.6374999999999949E-3</c:v>
                </c:pt>
                <c:pt idx="97">
                  <c:v>3.6750000000000107E-3</c:v>
                </c:pt>
                <c:pt idx="98">
                  <c:v>3.7125000000000049E-3</c:v>
                </c:pt>
                <c:pt idx="99">
                  <c:v>3.749999999999999E-3</c:v>
                </c:pt>
                <c:pt idx="100">
                  <c:v>3.7874999999999931E-3</c:v>
                </c:pt>
                <c:pt idx="101">
                  <c:v>3.8249999999999873E-3</c:v>
                </c:pt>
                <c:pt idx="102">
                  <c:v>3.8625000000000031E-3</c:v>
                </c:pt>
                <c:pt idx="103">
                  <c:v>3.8999999999999972E-3</c:v>
                </c:pt>
                <c:pt idx="104">
                  <c:v>3.9374999999999914E-3</c:v>
                </c:pt>
                <c:pt idx="105">
                  <c:v>3.9749999999999855E-3</c:v>
                </c:pt>
                <c:pt idx="106">
                  <c:v>4.012500000000023E-3</c:v>
                </c:pt>
                <c:pt idx="107">
                  <c:v>4.0500000000000171E-3</c:v>
                </c:pt>
                <c:pt idx="108">
                  <c:v>4.0875000000000113E-3</c:v>
                </c:pt>
                <c:pt idx="109">
                  <c:v>4.1250000000000054E-3</c:v>
                </c:pt>
                <c:pt idx="110">
                  <c:v>4.1624999999999995E-3</c:v>
                </c:pt>
                <c:pt idx="111">
                  <c:v>4.1999999999999937E-3</c:v>
                </c:pt>
                <c:pt idx="112">
                  <c:v>4.2374999999999878E-3</c:v>
                </c:pt>
                <c:pt idx="113">
                  <c:v>4.2749999999999819E-3</c:v>
                </c:pt>
                <c:pt idx="114">
                  <c:v>4.3125000000000194E-3</c:v>
                </c:pt>
                <c:pt idx="115">
                  <c:v>4.3500000000000136E-3</c:v>
                </c:pt>
                <c:pt idx="116">
                  <c:v>4.3875000000000077E-3</c:v>
                </c:pt>
                <c:pt idx="117">
                  <c:v>4.4250000000000018E-3</c:v>
                </c:pt>
                <c:pt idx="118">
                  <c:v>4.462499999999996E-3</c:v>
                </c:pt>
                <c:pt idx="119">
                  <c:v>4.4999999999999901E-3</c:v>
                </c:pt>
                <c:pt idx="120">
                  <c:v>4.5374999999999843E-3</c:v>
                </c:pt>
                <c:pt idx="121">
                  <c:v>4.5750000000000218E-3</c:v>
                </c:pt>
                <c:pt idx="122">
                  <c:v>4.6125000000000159E-3</c:v>
                </c:pt>
                <c:pt idx="123">
                  <c:v>4.65000000000001E-3</c:v>
                </c:pt>
                <c:pt idx="124">
                  <c:v>4.6875000000000042E-3</c:v>
                </c:pt>
                <c:pt idx="125">
                  <c:v>4.7249999999999983E-3</c:v>
                </c:pt>
                <c:pt idx="126">
                  <c:v>4.7624999999999924E-3</c:v>
                </c:pt>
                <c:pt idx="127">
                  <c:v>4.7999999999999866E-3</c:v>
                </c:pt>
                <c:pt idx="128">
                  <c:v>4.8375000000000241E-3</c:v>
                </c:pt>
                <c:pt idx="129">
                  <c:v>4.8750000000000182E-3</c:v>
                </c:pt>
                <c:pt idx="130">
                  <c:v>4.9125000000000123E-3</c:v>
                </c:pt>
                <c:pt idx="131">
                  <c:v>4.9500000000000065E-3</c:v>
                </c:pt>
                <c:pt idx="132">
                  <c:v>4.9875000000000006E-3</c:v>
                </c:pt>
                <c:pt idx="133">
                  <c:v>5.0249999999999947E-3</c:v>
                </c:pt>
                <c:pt idx="134">
                  <c:v>5.0624999999999889E-3</c:v>
                </c:pt>
                <c:pt idx="135">
                  <c:v>5.099999999999983E-3</c:v>
                </c:pt>
                <c:pt idx="136">
                  <c:v>5.1375000000000205E-3</c:v>
                </c:pt>
                <c:pt idx="137">
                  <c:v>5.1750000000000147E-3</c:v>
                </c:pt>
                <c:pt idx="138">
                  <c:v>5.2125000000000088E-3</c:v>
                </c:pt>
                <c:pt idx="139">
                  <c:v>5.2500000000000029E-3</c:v>
                </c:pt>
                <c:pt idx="140">
                  <c:v>5.2874999999999971E-3</c:v>
                </c:pt>
                <c:pt idx="141">
                  <c:v>5.3249999999999912E-3</c:v>
                </c:pt>
                <c:pt idx="142">
                  <c:v>5.3624999999999853E-3</c:v>
                </c:pt>
                <c:pt idx="143">
                  <c:v>5.3999999999999795E-3</c:v>
                </c:pt>
                <c:pt idx="144">
                  <c:v>5.4374999999999736E-3</c:v>
                </c:pt>
                <c:pt idx="145">
                  <c:v>5.4750000000000111E-3</c:v>
                </c:pt>
                <c:pt idx="146">
                  <c:v>5.5124999999999619E-3</c:v>
                </c:pt>
                <c:pt idx="147">
                  <c:v>5.5499999999999994E-3</c:v>
                </c:pt>
                <c:pt idx="148">
                  <c:v>5.5875000000000369E-3</c:v>
                </c:pt>
                <c:pt idx="149">
                  <c:v>5.6249999999999876E-3</c:v>
                </c:pt>
                <c:pt idx="150">
                  <c:v>5.6625000000000252E-3</c:v>
                </c:pt>
                <c:pt idx="151">
                  <c:v>5.6999999999999759E-3</c:v>
                </c:pt>
                <c:pt idx="152">
                  <c:v>5.7375000000000134E-3</c:v>
                </c:pt>
                <c:pt idx="153">
                  <c:v>5.7749999999999642E-3</c:v>
                </c:pt>
                <c:pt idx="154">
                  <c:v>5.8125000000000017E-3</c:v>
                </c:pt>
                <c:pt idx="155">
                  <c:v>5.8500000000000392E-3</c:v>
                </c:pt>
                <c:pt idx="156">
                  <c:v>5.88749999999999E-3</c:v>
                </c:pt>
                <c:pt idx="157">
                  <c:v>5.9250000000000275E-3</c:v>
                </c:pt>
                <c:pt idx="158">
                  <c:v>5.9624999999999782E-3</c:v>
                </c:pt>
                <c:pt idx="159">
                  <c:v>6.0000000000000157E-3</c:v>
                </c:pt>
                <c:pt idx="160">
                  <c:v>6.0374999999999665E-3</c:v>
                </c:pt>
                <c:pt idx="161">
                  <c:v>6.075000000000004E-3</c:v>
                </c:pt>
                <c:pt idx="162">
                  <c:v>6.1125000000000415E-3</c:v>
                </c:pt>
                <c:pt idx="163">
                  <c:v>6.1499999999999923E-3</c:v>
                </c:pt>
                <c:pt idx="164">
                  <c:v>6.1875000000000298E-3</c:v>
                </c:pt>
                <c:pt idx="165">
                  <c:v>6.2249999999999805E-3</c:v>
                </c:pt>
                <c:pt idx="166">
                  <c:v>6.2625000000000181E-3</c:v>
                </c:pt>
                <c:pt idx="167">
                  <c:v>6.2999999999999688E-3</c:v>
                </c:pt>
                <c:pt idx="168">
                  <c:v>6.3375000000000063E-3</c:v>
                </c:pt>
                <c:pt idx="169">
                  <c:v>6.3750000000000438E-3</c:v>
                </c:pt>
                <c:pt idx="170">
                  <c:v>6.4124999999999946E-3</c:v>
                </c:pt>
                <c:pt idx="171">
                  <c:v>6.4500000000000321E-3</c:v>
                </c:pt>
                <c:pt idx="172">
                  <c:v>6.4874999999999829E-3</c:v>
                </c:pt>
                <c:pt idx="173">
                  <c:v>6.5250000000000204E-3</c:v>
                </c:pt>
                <c:pt idx="174">
                  <c:v>6.5624999999999711E-3</c:v>
                </c:pt>
                <c:pt idx="175">
                  <c:v>6.6000000000000086E-3</c:v>
                </c:pt>
                <c:pt idx="176">
                  <c:v>6.6375000000000461E-3</c:v>
                </c:pt>
                <c:pt idx="177">
                  <c:v>6.6749999999999969E-3</c:v>
                </c:pt>
                <c:pt idx="178">
                  <c:v>6.7125000000000344E-3</c:v>
                </c:pt>
                <c:pt idx="179">
                  <c:v>6.7499999999999852E-3</c:v>
                </c:pt>
                <c:pt idx="180">
                  <c:v>6.7875000000000227E-3</c:v>
                </c:pt>
                <c:pt idx="181">
                  <c:v>6.8249999999999734E-3</c:v>
                </c:pt>
                <c:pt idx="182">
                  <c:v>6.862500000000011E-3</c:v>
                </c:pt>
                <c:pt idx="183">
                  <c:v>6.8999999999999617E-3</c:v>
                </c:pt>
                <c:pt idx="184">
                  <c:v>6.9374999999999992E-3</c:v>
                </c:pt>
                <c:pt idx="185">
                  <c:v>6.9750000000000367E-3</c:v>
                </c:pt>
                <c:pt idx="186">
                  <c:v>7.0124999999999875E-3</c:v>
                </c:pt>
                <c:pt idx="187">
                  <c:v>7.050000000000025E-3</c:v>
                </c:pt>
                <c:pt idx="188">
                  <c:v>7.0874999999999758E-3</c:v>
                </c:pt>
                <c:pt idx="189">
                  <c:v>7.1250000000000133E-3</c:v>
                </c:pt>
                <c:pt idx="190">
                  <c:v>7.162499999999964E-3</c:v>
                </c:pt>
                <c:pt idx="191">
                  <c:v>7.2000000000000015E-3</c:v>
                </c:pt>
                <c:pt idx="192">
                  <c:v>7.237500000000039E-3</c:v>
                </c:pt>
                <c:pt idx="193">
                  <c:v>7.2749999999999898E-3</c:v>
                </c:pt>
                <c:pt idx="194">
                  <c:v>7.3125000000000273E-3</c:v>
                </c:pt>
                <c:pt idx="195">
                  <c:v>7.3499999999999781E-3</c:v>
                </c:pt>
                <c:pt idx="196">
                  <c:v>7.3875000000000156E-3</c:v>
                </c:pt>
                <c:pt idx="197">
                  <c:v>7.4249999999999663E-3</c:v>
                </c:pt>
                <c:pt idx="198">
                  <c:v>7.4625000000000039E-3</c:v>
                </c:pt>
                <c:pt idx="199">
                  <c:v>7.5000000000000414E-3</c:v>
                </c:pt>
                <c:pt idx="200">
                  <c:v>7.5374999999999921E-3</c:v>
                </c:pt>
                <c:pt idx="201">
                  <c:v>7.5750000000000296E-3</c:v>
                </c:pt>
                <c:pt idx="202">
                  <c:v>7.6124999999999804E-3</c:v>
                </c:pt>
                <c:pt idx="203">
                  <c:v>7.6499999999999312E-3</c:v>
                </c:pt>
                <c:pt idx="204">
                  <c:v>7.6875000000000554E-3</c:v>
                </c:pt>
                <c:pt idx="205">
                  <c:v>7.7249999999999194E-3</c:v>
                </c:pt>
                <c:pt idx="206">
                  <c:v>7.7624999999999569E-3</c:v>
                </c:pt>
                <c:pt idx="207">
                  <c:v>7.7999999999999944E-3</c:v>
                </c:pt>
                <c:pt idx="208">
                  <c:v>7.8375000000000319E-3</c:v>
                </c:pt>
                <c:pt idx="209">
                  <c:v>7.8750000000000694E-3</c:v>
                </c:pt>
                <c:pt idx="210">
                  <c:v>7.9124999999999335E-3</c:v>
                </c:pt>
                <c:pt idx="211">
                  <c:v>7.949999999999971E-3</c:v>
                </c:pt>
                <c:pt idx="212">
                  <c:v>7.9875000000000085E-3</c:v>
                </c:pt>
                <c:pt idx="213">
                  <c:v>8.025000000000046E-3</c:v>
                </c:pt>
                <c:pt idx="214">
                  <c:v>8.0625000000000835E-3</c:v>
                </c:pt>
                <c:pt idx="215">
                  <c:v>8.0999999999999475E-3</c:v>
                </c:pt>
                <c:pt idx="216">
                  <c:v>8.137499999999985E-3</c:v>
                </c:pt>
                <c:pt idx="217">
                  <c:v>8.1750000000000225E-3</c:v>
                </c:pt>
                <c:pt idx="218">
                  <c:v>8.21250000000006E-3</c:v>
                </c:pt>
                <c:pt idx="219">
                  <c:v>8.2499999999999241E-3</c:v>
                </c:pt>
                <c:pt idx="220">
                  <c:v>8.2874999999999616E-3</c:v>
                </c:pt>
                <c:pt idx="221">
                  <c:v>8.3249999999999991E-3</c:v>
                </c:pt>
                <c:pt idx="222">
                  <c:v>8.3625000000000366E-3</c:v>
                </c:pt>
                <c:pt idx="223">
                  <c:v>8.4000000000000741E-3</c:v>
                </c:pt>
                <c:pt idx="224">
                  <c:v>8.4374999999999381E-3</c:v>
                </c:pt>
                <c:pt idx="225">
                  <c:v>8.4749999999999756E-3</c:v>
                </c:pt>
                <c:pt idx="226">
                  <c:v>8.5125000000000131E-3</c:v>
                </c:pt>
                <c:pt idx="227">
                  <c:v>8.5500000000000506E-3</c:v>
                </c:pt>
                <c:pt idx="228">
                  <c:v>8.5875000000000881E-3</c:v>
                </c:pt>
                <c:pt idx="229">
                  <c:v>8.6249999999999521E-3</c:v>
                </c:pt>
                <c:pt idx="230">
                  <c:v>8.6624999999999897E-3</c:v>
                </c:pt>
                <c:pt idx="231">
                  <c:v>8.7000000000000272E-3</c:v>
                </c:pt>
                <c:pt idx="232">
                  <c:v>8.7375000000000647E-3</c:v>
                </c:pt>
                <c:pt idx="233">
                  <c:v>8.7749999999999287E-3</c:v>
                </c:pt>
                <c:pt idx="234">
                  <c:v>8.8124999999999662E-3</c:v>
                </c:pt>
                <c:pt idx="235">
                  <c:v>8.8500000000000037E-3</c:v>
                </c:pt>
                <c:pt idx="236">
                  <c:v>8.8875000000000412E-3</c:v>
                </c:pt>
                <c:pt idx="237">
                  <c:v>8.9250000000000787E-3</c:v>
                </c:pt>
                <c:pt idx="238">
                  <c:v>8.9624999999999427E-3</c:v>
                </c:pt>
                <c:pt idx="239">
                  <c:v>8.9999999999999802E-3</c:v>
                </c:pt>
                <c:pt idx="240">
                  <c:v>9.0375000000000177E-3</c:v>
                </c:pt>
                <c:pt idx="241">
                  <c:v>9.0750000000000552E-3</c:v>
                </c:pt>
                <c:pt idx="242">
                  <c:v>9.1125000000000927E-3</c:v>
                </c:pt>
                <c:pt idx="243">
                  <c:v>9.1499999999999568E-3</c:v>
                </c:pt>
                <c:pt idx="244">
                  <c:v>9.1874999999999943E-3</c:v>
                </c:pt>
                <c:pt idx="245">
                  <c:v>9.2250000000000318E-3</c:v>
                </c:pt>
                <c:pt idx="246">
                  <c:v>9.2625000000000693E-3</c:v>
                </c:pt>
                <c:pt idx="247">
                  <c:v>9.2999999999999333E-3</c:v>
                </c:pt>
                <c:pt idx="248">
                  <c:v>9.3374999999999708E-3</c:v>
                </c:pt>
                <c:pt idx="249">
                  <c:v>9.3750000000000083E-3</c:v>
                </c:pt>
                <c:pt idx="250">
                  <c:v>9.4125000000000458E-3</c:v>
                </c:pt>
                <c:pt idx="251">
                  <c:v>9.4500000000000833E-3</c:v>
                </c:pt>
                <c:pt idx="252">
                  <c:v>9.4874999999999474E-3</c:v>
                </c:pt>
                <c:pt idx="253">
                  <c:v>9.5249999999999849E-3</c:v>
                </c:pt>
                <c:pt idx="254">
                  <c:v>9.5625000000000224E-3</c:v>
                </c:pt>
                <c:pt idx="255">
                  <c:v>9.6000000000000599E-3</c:v>
                </c:pt>
                <c:pt idx="256">
                  <c:v>9.6374999999999239E-3</c:v>
                </c:pt>
                <c:pt idx="257">
                  <c:v>9.6749999999999614E-3</c:v>
                </c:pt>
                <c:pt idx="258">
                  <c:v>9.7124999999999989E-3</c:v>
                </c:pt>
                <c:pt idx="259">
                  <c:v>9.7500000000000364E-3</c:v>
                </c:pt>
                <c:pt idx="260">
                  <c:v>9.7875000000000739E-3</c:v>
                </c:pt>
                <c:pt idx="261">
                  <c:v>9.8249999999999379E-3</c:v>
                </c:pt>
                <c:pt idx="262">
                  <c:v>9.8624999999999755E-3</c:v>
                </c:pt>
                <c:pt idx="263">
                  <c:v>9.900000000000013E-3</c:v>
                </c:pt>
                <c:pt idx="264">
                  <c:v>9.9375000000000505E-3</c:v>
                </c:pt>
                <c:pt idx="265">
                  <c:v>9.975000000000088E-3</c:v>
                </c:pt>
                <c:pt idx="266">
                  <c:v>1.0012499999999952E-2</c:v>
                </c:pt>
                <c:pt idx="267">
                  <c:v>1.0049999999999989E-2</c:v>
                </c:pt>
                <c:pt idx="268">
                  <c:v>1.0087500000000027E-2</c:v>
                </c:pt>
                <c:pt idx="269">
                  <c:v>1.0125000000000065E-2</c:v>
                </c:pt>
                <c:pt idx="270">
                  <c:v>1.0162499999999929E-2</c:v>
                </c:pt>
                <c:pt idx="271">
                  <c:v>1.0199999999999966E-2</c:v>
                </c:pt>
                <c:pt idx="272">
                  <c:v>1.0237500000000004E-2</c:v>
                </c:pt>
                <c:pt idx="273">
                  <c:v>1.0275000000000041E-2</c:v>
                </c:pt>
                <c:pt idx="274">
                  <c:v>1.0312500000000079E-2</c:v>
                </c:pt>
                <c:pt idx="275">
                  <c:v>1.0349999999999943E-2</c:v>
                </c:pt>
                <c:pt idx="276">
                  <c:v>1.038749999999998E-2</c:v>
                </c:pt>
                <c:pt idx="277">
                  <c:v>1.0425000000000018E-2</c:v>
                </c:pt>
                <c:pt idx="278">
                  <c:v>1.0462500000000055E-2</c:v>
                </c:pt>
                <c:pt idx="279">
                  <c:v>1.0500000000000093E-2</c:v>
                </c:pt>
                <c:pt idx="280">
                  <c:v>1.0537499999999957E-2</c:v>
                </c:pt>
                <c:pt idx="281">
                  <c:v>1.0574999999999994E-2</c:v>
                </c:pt>
                <c:pt idx="282">
                  <c:v>1.0612500000000032E-2</c:v>
                </c:pt>
                <c:pt idx="283">
                  <c:v>1.0650000000000069E-2</c:v>
                </c:pt>
                <c:pt idx="284">
                  <c:v>1.0687499999999933E-2</c:v>
                </c:pt>
                <c:pt idx="285">
                  <c:v>1.0724999999999971E-2</c:v>
                </c:pt>
                <c:pt idx="286">
                  <c:v>1.0762500000000008E-2</c:v>
                </c:pt>
                <c:pt idx="287">
                  <c:v>1.0800000000000046E-2</c:v>
                </c:pt>
                <c:pt idx="288">
                  <c:v>1.0837500000000083E-2</c:v>
                </c:pt>
                <c:pt idx="289">
                  <c:v>1.0875000000000121E-2</c:v>
                </c:pt>
                <c:pt idx="290">
                  <c:v>1.0912500000000158E-2</c:v>
                </c:pt>
                <c:pt idx="291">
                  <c:v>1.0949999999999849E-2</c:v>
                </c:pt>
                <c:pt idx="292">
                  <c:v>1.0987499999999886E-2</c:v>
                </c:pt>
                <c:pt idx="293">
                  <c:v>1.1024999999999924E-2</c:v>
                </c:pt>
                <c:pt idx="294">
                  <c:v>1.1062499999999961E-2</c:v>
                </c:pt>
                <c:pt idx="295">
                  <c:v>1.1099999999999999E-2</c:v>
                </c:pt>
                <c:pt idx="296">
                  <c:v>1.1137500000000036E-2</c:v>
                </c:pt>
                <c:pt idx="297">
                  <c:v>1.1175000000000074E-2</c:v>
                </c:pt>
                <c:pt idx="298">
                  <c:v>1.1212500000000111E-2</c:v>
                </c:pt>
                <c:pt idx="299">
                  <c:v>1.1250000000000149E-2</c:v>
                </c:pt>
                <c:pt idx="300">
                  <c:v>1.1287499999999839E-2</c:v>
                </c:pt>
                <c:pt idx="301">
                  <c:v>1.1324999999999877E-2</c:v>
                </c:pt>
                <c:pt idx="302">
                  <c:v>1.1362499999999914E-2</c:v>
                </c:pt>
                <c:pt idx="303">
                  <c:v>1.1399999999999952E-2</c:v>
                </c:pt>
                <c:pt idx="304">
                  <c:v>1.1437499999999989E-2</c:v>
                </c:pt>
                <c:pt idx="305">
                  <c:v>1.1475000000000027E-2</c:v>
                </c:pt>
                <c:pt idx="306">
                  <c:v>1.1512500000000064E-2</c:v>
                </c:pt>
                <c:pt idx="307">
                  <c:v>1.1550000000000102E-2</c:v>
                </c:pt>
                <c:pt idx="308">
                  <c:v>1.1587500000000139E-2</c:v>
                </c:pt>
                <c:pt idx="309">
                  <c:v>1.1625000000000177E-2</c:v>
                </c:pt>
                <c:pt idx="310">
                  <c:v>1.1662499999999867E-2</c:v>
                </c:pt>
                <c:pt idx="311">
                  <c:v>1.1699999999999905E-2</c:v>
                </c:pt>
                <c:pt idx="312">
                  <c:v>1.1737499999999942E-2</c:v>
                </c:pt>
                <c:pt idx="313">
                  <c:v>1.177499999999998E-2</c:v>
                </c:pt>
                <c:pt idx="314">
                  <c:v>1.1812500000000017E-2</c:v>
                </c:pt>
                <c:pt idx="315">
                  <c:v>1.1850000000000055E-2</c:v>
                </c:pt>
                <c:pt idx="316">
                  <c:v>1.1887500000000092E-2</c:v>
                </c:pt>
                <c:pt idx="317">
                  <c:v>1.192500000000013E-2</c:v>
                </c:pt>
                <c:pt idx="318">
                  <c:v>1.1962500000000167E-2</c:v>
                </c:pt>
                <c:pt idx="319">
                  <c:v>1.1999999999999858E-2</c:v>
                </c:pt>
                <c:pt idx="320">
                  <c:v>1.2037499999999896E-2</c:v>
                </c:pt>
                <c:pt idx="321">
                  <c:v>1.2074999999999933E-2</c:v>
                </c:pt>
                <c:pt idx="322">
                  <c:v>1.2112499999999971E-2</c:v>
                </c:pt>
                <c:pt idx="323">
                  <c:v>1.2150000000000008E-2</c:v>
                </c:pt>
                <c:pt idx="324">
                  <c:v>1.2187500000000046E-2</c:v>
                </c:pt>
                <c:pt idx="325">
                  <c:v>1.2225000000000083E-2</c:v>
                </c:pt>
                <c:pt idx="326">
                  <c:v>1.2262500000000121E-2</c:v>
                </c:pt>
                <c:pt idx="327">
                  <c:v>1.2300000000000158E-2</c:v>
                </c:pt>
                <c:pt idx="328">
                  <c:v>1.2337499999999849E-2</c:v>
                </c:pt>
                <c:pt idx="329">
                  <c:v>1.2374999999999886E-2</c:v>
                </c:pt>
                <c:pt idx="330">
                  <c:v>1.2412499999999924E-2</c:v>
                </c:pt>
                <c:pt idx="331">
                  <c:v>1.2449999999999961E-2</c:v>
                </c:pt>
                <c:pt idx="332">
                  <c:v>1.2487499999999999E-2</c:v>
                </c:pt>
                <c:pt idx="333">
                  <c:v>1.2525000000000036E-2</c:v>
                </c:pt>
                <c:pt idx="334">
                  <c:v>1.2562500000000074E-2</c:v>
                </c:pt>
                <c:pt idx="335">
                  <c:v>1.2600000000000111E-2</c:v>
                </c:pt>
                <c:pt idx="336">
                  <c:v>1.2637500000000149E-2</c:v>
                </c:pt>
                <c:pt idx="337">
                  <c:v>1.2674999999999839E-2</c:v>
                </c:pt>
                <c:pt idx="338">
                  <c:v>1.2712499999999877E-2</c:v>
                </c:pt>
                <c:pt idx="339">
                  <c:v>1.2749999999999914E-2</c:v>
                </c:pt>
                <c:pt idx="340">
                  <c:v>1.2787499999999952E-2</c:v>
                </c:pt>
                <c:pt idx="341">
                  <c:v>1.2824999999999989E-2</c:v>
                </c:pt>
                <c:pt idx="342">
                  <c:v>1.2862500000000027E-2</c:v>
                </c:pt>
                <c:pt idx="343">
                  <c:v>1.2900000000000064E-2</c:v>
                </c:pt>
                <c:pt idx="344">
                  <c:v>1.2937500000000102E-2</c:v>
                </c:pt>
                <c:pt idx="345">
                  <c:v>1.2975000000000139E-2</c:v>
                </c:pt>
                <c:pt idx="346">
                  <c:v>1.3012500000000177E-2</c:v>
                </c:pt>
                <c:pt idx="347">
                  <c:v>1.3049999999999867E-2</c:v>
                </c:pt>
                <c:pt idx="348">
                  <c:v>1.3087499999999905E-2</c:v>
                </c:pt>
                <c:pt idx="349">
                  <c:v>1.3124999999999942E-2</c:v>
                </c:pt>
                <c:pt idx="350">
                  <c:v>1.316249999999998E-2</c:v>
                </c:pt>
                <c:pt idx="351">
                  <c:v>1.3200000000000017E-2</c:v>
                </c:pt>
                <c:pt idx="352">
                  <c:v>1.3237500000000055E-2</c:v>
                </c:pt>
                <c:pt idx="353">
                  <c:v>1.3275000000000092E-2</c:v>
                </c:pt>
                <c:pt idx="354">
                  <c:v>1.331250000000013E-2</c:v>
                </c:pt>
                <c:pt idx="355">
                  <c:v>1.3350000000000167E-2</c:v>
                </c:pt>
                <c:pt idx="356">
                  <c:v>1.3387499999999858E-2</c:v>
                </c:pt>
                <c:pt idx="357">
                  <c:v>1.3424999999999895E-2</c:v>
                </c:pt>
                <c:pt idx="358">
                  <c:v>1.3462499999999933E-2</c:v>
                </c:pt>
                <c:pt idx="359">
                  <c:v>1.349999999999997E-2</c:v>
                </c:pt>
                <c:pt idx="360">
                  <c:v>1.3537500000000008E-2</c:v>
                </c:pt>
                <c:pt idx="361">
                  <c:v>1.3575000000000045E-2</c:v>
                </c:pt>
                <c:pt idx="362">
                  <c:v>1.3612500000000083E-2</c:v>
                </c:pt>
                <c:pt idx="363">
                  <c:v>1.365000000000012E-2</c:v>
                </c:pt>
                <c:pt idx="364">
                  <c:v>1.3687500000000158E-2</c:v>
                </c:pt>
                <c:pt idx="365">
                  <c:v>1.3724999999999848E-2</c:v>
                </c:pt>
                <c:pt idx="366">
                  <c:v>1.3762499999999886E-2</c:v>
                </c:pt>
                <c:pt idx="367">
                  <c:v>1.3799999999999923E-2</c:v>
                </c:pt>
                <c:pt idx="368">
                  <c:v>1.3837499999999961E-2</c:v>
                </c:pt>
                <c:pt idx="369">
                  <c:v>1.3874999999999998E-2</c:v>
                </c:pt>
                <c:pt idx="370">
                  <c:v>1.3912500000000036E-2</c:v>
                </c:pt>
                <c:pt idx="371">
                  <c:v>1.3950000000000073E-2</c:v>
                </c:pt>
                <c:pt idx="372">
                  <c:v>1.3987500000000111E-2</c:v>
                </c:pt>
                <c:pt idx="373">
                  <c:v>1.4025000000000148E-2</c:v>
                </c:pt>
                <c:pt idx="374">
                  <c:v>1.4062499999999839E-2</c:v>
                </c:pt>
                <c:pt idx="375">
                  <c:v>1.4099999999999877E-2</c:v>
                </c:pt>
                <c:pt idx="376">
                  <c:v>1.4137499999999914E-2</c:v>
                </c:pt>
                <c:pt idx="377">
                  <c:v>1.4174999999999952E-2</c:v>
                </c:pt>
                <c:pt idx="378">
                  <c:v>1.4212499999999989E-2</c:v>
                </c:pt>
                <c:pt idx="379">
                  <c:v>1.4250000000000027E-2</c:v>
                </c:pt>
                <c:pt idx="380">
                  <c:v>1.4287500000000064E-2</c:v>
                </c:pt>
                <c:pt idx="381">
                  <c:v>1.4325000000000102E-2</c:v>
                </c:pt>
                <c:pt idx="382">
                  <c:v>1.4362500000000139E-2</c:v>
                </c:pt>
                <c:pt idx="383">
                  <c:v>1.4400000000000177E-2</c:v>
                </c:pt>
                <c:pt idx="384">
                  <c:v>1.4437499999999867E-2</c:v>
                </c:pt>
                <c:pt idx="385">
                  <c:v>1.4474999999999905E-2</c:v>
                </c:pt>
                <c:pt idx="386">
                  <c:v>1.4512499999999942E-2</c:v>
                </c:pt>
                <c:pt idx="387">
                  <c:v>1.454999999999998E-2</c:v>
                </c:pt>
                <c:pt idx="388">
                  <c:v>1.4587500000000017E-2</c:v>
                </c:pt>
                <c:pt idx="389">
                  <c:v>1.4625000000000055E-2</c:v>
                </c:pt>
                <c:pt idx="390">
                  <c:v>1.4662500000000092E-2</c:v>
                </c:pt>
                <c:pt idx="391">
                  <c:v>1.470000000000013E-2</c:v>
                </c:pt>
                <c:pt idx="392">
                  <c:v>1.4737500000000167E-2</c:v>
                </c:pt>
                <c:pt idx="393">
                  <c:v>1.4774999999999858E-2</c:v>
                </c:pt>
                <c:pt idx="394">
                  <c:v>1.4812499999999895E-2</c:v>
                </c:pt>
                <c:pt idx="395">
                  <c:v>1.4849999999999933E-2</c:v>
                </c:pt>
                <c:pt idx="396">
                  <c:v>1.488749999999997E-2</c:v>
                </c:pt>
                <c:pt idx="397">
                  <c:v>1.4925000000000008E-2</c:v>
                </c:pt>
                <c:pt idx="398">
                  <c:v>1.4962500000000045E-2</c:v>
                </c:pt>
                <c:pt idx="399">
                  <c:v>1.5000000000000083E-2</c:v>
                </c:pt>
                <c:pt idx="400">
                  <c:v>1.503750000000012E-2</c:v>
                </c:pt>
                <c:pt idx="401">
                  <c:v>1.5075000000000158E-2</c:v>
                </c:pt>
                <c:pt idx="402">
                  <c:v>1.5112499999999848E-2</c:v>
                </c:pt>
                <c:pt idx="403">
                  <c:v>1.5149999999999886E-2</c:v>
                </c:pt>
                <c:pt idx="404">
                  <c:v>1.5187499999999923E-2</c:v>
                </c:pt>
                <c:pt idx="405">
                  <c:v>1.5224999999999961E-2</c:v>
                </c:pt>
                <c:pt idx="406">
                  <c:v>1.5262499999999998E-2</c:v>
                </c:pt>
                <c:pt idx="407">
                  <c:v>1.5300000000000036E-2</c:v>
                </c:pt>
                <c:pt idx="408">
                  <c:v>1.5337499999999726E-2</c:v>
                </c:pt>
                <c:pt idx="409">
                  <c:v>1.5375000000000111E-2</c:v>
                </c:pt>
                <c:pt idx="410">
                  <c:v>1.5412499999999801E-2</c:v>
                </c:pt>
                <c:pt idx="411">
                  <c:v>1.5450000000000186E-2</c:v>
                </c:pt>
                <c:pt idx="412">
                  <c:v>1.5487499999999876E-2</c:v>
                </c:pt>
                <c:pt idx="413">
                  <c:v>1.5525000000000261E-2</c:v>
                </c:pt>
                <c:pt idx="414">
                  <c:v>1.5562499999999951E-2</c:v>
                </c:pt>
                <c:pt idx="415">
                  <c:v>1.5600000000000336E-2</c:v>
                </c:pt>
                <c:pt idx="416">
                  <c:v>1.5637500000000026E-2</c:v>
                </c:pt>
                <c:pt idx="417">
                  <c:v>1.5674999999999717E-2</c:v>
                </c:pt>
                <c:pt idx="418">
                  <c:v>1.5712500000000101E-2</c:v>
                </c:pt>
                <c:pt idx="419">
                  <c:v>1.5749999999999792E-2</c:v>
                </c:pt>
                <c:pt idx="420">
                  <c:v>1.5787500000000176E-2</c:v>
                </c:pt>
                <c:pt idx="421">
                  <c:v>1.5824999999999867E-2</c:v>
                </c:pt>
                <c:pt idx="422">
                  <c:v>1.5862500000000251E-2</c:v>
                </c:pt>
                <c:pt idx="423">
                  <c:v>1.5899999999999942E-2</c:v>
                </c:pt>
                <c:pt idx="424">
                  <c:v>1.5937500000000326E-2</c:v>
                </c:pt>
                <c:pt idx="425">
                  <c:v>1.5975000000000017E-2</c:v>
                </c:pt>
                <c:pt idx="426">
                  <c:v>1.6012499999999708E-2</c:v>
                </c:pt>
                <c:pt idx="427">
                  <c:v>1.6050000000000092E-2</c:v>
                </c:pt>
                <c:pt idx="428">
                  <c:v>1.6087499999999783E-2</c:v>
                </c:pt>
                <c:pt idx="429">
                  <c:v>1.6125000000000167E-2</c:v>
                </c:pt>
                <c:pt idx="430">
                  <c:v>1.6162499999999858E-2</c:v>
                </c:pt>
                <c:pt idx="431">
                  <c:v>1.6200000000000242E-2</c:v>
                </c:pt>
                <c:pt idx="432">
                  <c:v>1.6237499999999933E-2</c:v>
                </c:pt>
                <c:pt idx="433">
                  <c:v>1.6275000000000317E-2</c:v>
                </c:pt>
                <c:pt idx="434">
                  <c:v>1.6312500000000008E-2</c:v>
                </c:pt>
                <c:pt idx="435">
                  <c:v>1.6349999999999698E-2</c:v>
                </c:pt>
                <c:pt idx="436">
                  <c:v>1.6387500000000083E-2</c:v>
                </c:pt>
                <c:pt idx="437">
                  <c:v>1.6424999999999773E-2</c:v>
                </c:pt>
                <c:pt idx="438">
                  <c:v>1.6462500000000158E-2</c:v>
                </c:pt>
                <c:pt idx="439">
                  <c:v>1.6499999999999848E-2</c:v>
                </c:pt>
                <c:pt idx="440">
                  <c:v>1.6537500000000233E-2</c:v>
                </c:pt>
                <c:pt idx="441">
                  <c:v>1.6574999999999923E-2</c:v>
                </c:pt>
                <c:pt idx="442">
                  <c:v>1.6612500000000308E-2</c:v>
                </c:pt>
                <c:pt idx="443">
                  <c:v>1.6649999999999998E-2</c:v>
                </c:pt>
                <c:pt idx="444">
                  <c:v>1.6687499999999689E-2</c:v>
                </c:pt>
                <c:pt idx="445">
                  <c:v>1.6725000000000073E-2</c:v>
                </c:pt>
                <c:pt idx="446">
                  <c:v>1.6762499999999764E-2</c:v>
                </c:pt>
                <c:pt idx="447">
                  <c:v>1.6800000000000148E-2</c:v>
                </c:pt>
                <c:pt idx="448">
                  <c:v>1.6837499999999839E-2</c:v>
                </c:pt>
                <c:pt idx="449">
                  <c:v>1.6875000000000223E-2</c:v>
                </c:pt>
                <c:pt idx="450">
                  <c:v>1.6912499999999914E-2</c:v>
                </c:pt>
                <c:pt idx="451">
                  <c:v>1.6950000000000298E-2</c:v>
                </c:pt>
                <c:pt idx="452">
                  <c:v>1.6987499999999989E-2</c:v>
                </c:pt>
                <c:pt idx="453">
                  <c:v>1.7024999999999679E-2</c:v>
                </c:pt>
                <c:pt idx="454">
                  <c:v>1.7062500000000064E-2</c:v>
                </c:pt>
                <c:pt idx="455">
                  <c:v>1.7099999999999754E-2</c:v>
                </c:pt>
                <c:pt idx="456">
                  <c:v>1.7137500000000139E-2</c:v>
                </c:pt>
                <c:pt idx="457">
                  <c:v>1.7174999999999829E-2</c:v>
                </c:pt>
                <c:pt idx="458">
                  <c:v>1.7212500000000214E-2</c:v>
                </c:pt>
                <c:pt idx="459">
                  <c:v>1.7249999999999904E-2</c:v>
                </c:pt>
                <c:pt idx="460">
                  <c:v>1.7287500000000289E-2</c:v>
                </c:pt>
                <c:pt idx="461">
                  <c:v>1.7324999999999979E-2</c:v>
                </c:pt>
                <c:pt idx="462">
                  <c:v>1.736249999999967E-2</c:v>
                </c:pt>
                <c:pt idx="463">
                  <c:v>1.7400000000000054E-2</c:v>
                </c:pt>
                <c:pt idx="464">
                  <c:v>1.7437499999999745E-2</c:v>
                </c:pt>
                <c:pt idx="465">
                  <c:v>1.7475000000000129E-2</c:v>
                </c:pt>
                <c:pt idx="466">
                  <c:v>1.751249999999982E-2</c:v>
                </c:pt>
                <c:pt idx="467">
                  <c:v>1.7550000000000204E-2</c:v>
                </c:pt>
                <c:pt idx="468">
                  <c:v>1.7587499999999895E-2</c:v>
                </c:pt>
                <c:pt idx="469">
                  <c:v>1.7625000000000279E-2</c:v>
                </c:pt>
                <c:pt idx="470">
                  <c:v>1.766249999999997E-2</c:v>
                </c:pt>
                <c:pt idx="471">
                  <c:v>1.7700000000000354E-2</c:v>
                </c:pt>
                <c:pt idx="472">
                  <c:v>1.7737500000000045E-2</c:v>
                </c:pt>
                <c:pt idx="473">
                  <c:v>1.7774999999999735E-2</c:v>
                </c:pt>
                <c:pt idx="474">
                  <c:v>1.781250000000012E-2</c:v>
                </c:pt>
                <c:pt idx="475">
                  <c:v>1.784999999999981E-2</c:v>
                </c:pt>
                <c:pt idx="476">
                  <c:v>1.7887500000000195E-2</c:v>
                </c:pt>
                <c:pt idx="477">
                  <c:v>1.7924999999999885E-2</c:v>
                </c:pt>
                <c:pt idx="478">
                  <c:v>1.796250000000027E-2</c:v>
                </c:pt>
                <c:pt idx="479">
                  <c:v>1.799999999999996E-2</c:v>
                </c:pt>
                <c:pt idx="480">
                  <c:v>1.8037500000000345E-2</c:v>
                </c:pt>
                <c:pt idx="481">
                  <c:v>1.8075000000000035E-2</c:v>
                </c:pt>
                <c:pt idx="482">
                  <c:v>1.8112499999999726E-2</c:v>
                </c:pt>
                <c:pt idx="483">
                  <c:v>1.815000000000011E-2</c:v>
                </c:pt>
                <c:pt idx="484">
                  <c:v>1.8187499999999801E-2</c:v>
                </c:pt>
                <c:pt idx="485">
                  <c:v>1.8225000000000185E-2</c:v>
                </c:pt>
                <c:pt idx="486">
                  <c:v>1.8262499999999876E-2</c:v>
                </c:pt>
                <c:pt idx="487">
                  <c:v>1.8300000000000261E-2</c:v>
                </c:pt>
                <c:pt idx="488">
                  <c:v>1.8337499999999951E-2</c:v>
                </c:pt>
                <c:pt idx="489">
                  <c:v>1.8375000000000336E-2</c:v>
                </c:pt>
                <c:pt idx="490">
                  <c:v>1.8412500000000026E-2</c:v>
                </c:pt>
                <c:pt idx="491">
                  <c:v>1.8449999999999717E-2</c:v>
                </c:pt>
                <c:pt idx="492">
                  <c:v>1.8487500000000101E-2</c:v>
                </c:pt>
              </c:numCache>
            </c:numRef>
          </c:val>
        </c:ser>
        <c:marker val="1"/>
        <c:axId val="87899136"/>
        <c:axId val="87900928"/>
      </c:lineChart>
      <c:catAx>
        <c:axId val="87899136"/>
        <c:scaling>
          <c:orientation val="minMax"/>
        </c:scaling>
        <c:axPos val="b"/>
        <c:numFmt formatCode="#,##0" sourceLinked="0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87900928"/>
        <c:crosses val="autoZero"/>
        <c:auto val="1"/>
        <c:lblAlgn val="ctr"/>
        <c:lblOffset val="100"/>
        <c:tickMarkSkip val="10"/>
      </c:catAx>
      <c:valAx>
        <c:axId val="87900928"/>
        <c:scaling>
          <c:orientation val="minMax"/>
        </c:scaling>
        <c:axPos val="l"/>
        <c:majorGridlines/>
        <c:numFmt formatCode="0.0000000000" sourceLinked="1"/>
        <c:tickLblPos val="nextTo"/>
        <c:crossAx val="878991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Лист4!$C$4:$C$12</c:f>
              <c:numCache>
                <c:formatCode>General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3500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</c:numCache>
            </c:numRef>
          </c:cat>
          <c:val>
            <c:numRef>
              <c:f>Лист4!$D$4:$D$12</c:f>
              <c:numCache>
                <c:formatCode>General</c:formatCode>
                <c:ptCount val="9"/>
                <c:pt idx="0">
                  <c:v>0.18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0.09</c:v>
                </c:pt>
                <c:pt idx="7">
                  <c:v>0.08</c:v>
                </c:pt>
                <c:pt idx="8">
                  <c:v>0.06</c:v>
                </c:pt>
              </c:numCache>
            </c:numRef>
          </c:val>
        </c:ser>
        <c:ser>
          <c:idx val="0"/>
          <c:order val="1"/>
          <c:tx>
            <c:strRef>
              <c:f>Лист4!$E$3:$E$4</c:f>
              <c:strCache>
                <c:ptCount val="1"/>
                <c:pt idx="0">
                  <c:v>0.18</c:v>
                </c:pt>
              </c:strCache>
            </c:strRef>
          </c:tx>
          <c:marker>
            <c:symbol val="none"/>
          </c:marker>
          <c:val>
            <c:numRef>
              <c:f>Лист4!$E$4:$E$12</c:f>
              <c:numCache>
                <c:formatCode>0.00</c:formatCode>
                <c:ptCount val="9"/>
              </c:numCache>
            </c:numRef>
          </c:val>
        </c:ser>
        <c:marker val="1"/>
        <c:axId val="92262784"/>
        <c:axId val="92264320"/>
      </c:lineChart>
      <c:catAx>
        <c:axId val="92262784"/>
        <c:scaling>
          <c:orientation val="minMax"/>
        </c:scaling>
        <c:axPos val="b"/>
        <c:numFmt formatCode="General" sourceLinked="1"/>
        <c:tickLblPos val="nextTo"/>
        <c:crossAx val="92264320"/>
        <c:crosses val="autoZero"/>
        <c:auto val="1"/>
        <c:lblAlgn val="ctr"/>
        <c:lblOffset val="100"/>
      </c:catAx>
      <c:valAx>
        <c:axId val="92264320"/>
        <c:scaling>
          <c:orientation val="minMax"/>
        </c:scaling>
        <c:axPos val="l"/>
        <c:majorGridlines/>
        <c:numFmt formatCode="General" sourceLinked="1"/>
        <c:tickLblPos val="nextTo"/>
        <c:crossAx val="922627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Лист4!$C$15:$C$22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cat>
          <c:val>
            <c:numRef>
              <c:f>Лист4!$D$15:$D$22</c:f>
              <c:numCache>
                <c:formatCode>General</c:formatCode>
                <c:ptCount val="8"/>
                <c:pt idx="0">
                  <c:v>0.67</c:v>
                </c:pt>
                <c:pt idx="1">
                  <c:v>0.6</c:v>
                </c:pt>
                <c:pt idx="2">
                  <c:v>0.54</c:v>
                </c:pt>
                <c:pt idx="3">
                  <c:v>0.46</c:v>
                </c:pt>
                <c:pt idx="4">
                  <c:v>0.4</c:v>
                </c:pt>
                <c:pt idx="5">
                  <c:v>0.32</c:v>
                </c:pt>
                <c:pt idx="6">
                  <c:v>0.23</c:v>
                </c:pt>
                <c:pt idx="7">
                  <c:v>0.1</c:v>
                </c:pt>
              </c:numCache>
            </c:numRef>
          </c:val>
        </c:ser>
        <c:marker val="1"/>
        <c:axId val="92547328"/>
        <c:axId val="92565504"/>
      </c:lineChart>
      <c:catAx>
        <c:axId val="92547328"/>
        <c:scaling>
          <c:orientation val="minMax"/>
        </c:scaling>
        <c:axPos val="b"/>
        <c:min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inorGridlines>
        <c:numFmt formatCode="General" sourceLinked="1"/>
        <c:majorTickMark val="cross"/>
        <c:minorTickMark val="out"/>
        <c:tickLblPos val="low"/>
        <c:spPr>
          <a:noFill/>
          <a:effectLst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92565504"/>
        <c:crosses val="autoZero"/>
        <c:auto val="1"/>
        <c:lblAlgn val="ctr"/>
        <c:lblOffset val="100"/>
      </c:catAx>
      <c:valAx>
        <c:axId val="92565504"/>
        <c:scaling>
          <c:orientation val="minMax"/>
        </c:scaling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General" sourceLinked="1"/>
        <c:tickLblPos val="nextTo"/>
        <c:crossAx val="92547328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lineChart>
        <c:grouping val="standard"/>
        <c:ser>
          <c:idx val="0"/>
          <c:order val="0"/>
          <c:tx>
            <c:strRef>
              <c:f>Лист8!$I$4</c:f>
              <c:strCache>
                <c:ptCount val="1"/>
                <c:pt idx="0">
                  <c:v>тяга двигателя Нм</c:v>
                </c:pt>
              </c:strCache>
            </c:strRef>
          </c:tx>
          <c:marker>
            <c:symbol val="none"/>
          </c:marker>
          <c:cat>
            <c:numRef>
              <c:f>Лист8!$J$5:$J$12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cat>
          <c:val>
            <c:numRef>
              <c:f>Лист8!$I$5:$I$12</c:f>
              <c:numCache>
                <c:formatCode>General</c:formatCode>
                <c:ptCount val="8"/>
                <c:pt idx="0">
                  <c:v>0.67</c:v>
                </c:pt>
                <c:pt idx="1">
                  <c:v>0.6</c:v>
                </c:pt>
                <c:pt idx="2">
                  <c:v>0.53</c:v>
                </c:pt>
                <c:pt idx="3">
                  <c:v>0.46</c:v>
                </c:pt>
                <c:pt idx="4">
                  <c:v>0.4</c:v>
                </c:pt>
                <c:pt idx="5">
                  <c:v>0.33</c:v>
                </c:pt>
                <c:pt idx="6">
                  <c:v>0.22</c:v>
                </c:pt>
                <c:pt idx="7">
                  <c:v>0.1</c:v>
                </c:pt>
              </c:numCache>
            </c:numRef>
          </c:val>
        </c:ser>
        <c:marker val="1"/>
        <c:axId val="51243264"/>
        <c:axId val="50204672"/>
      </c:lineChart>
      <c:catAx>
        <c:axId val="51243264"/>
        <c:scaling>
          <c:orientation val="minMax"/>
        </c:scaling>
        <c:axPos val="b"/>
        <c:majorGridlines/>
        <c:numFmt formatCode="General" sourceLinked="1"/>
        <c:majorTickMark val="cross"/>
        <c:tickLblPos val="low"/>
        <c:spPr>
          <a:ln cap="rnd"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50204672"/>
        <c:crosses val="autoZero"/>
        <c:auto val="1"/>
        <c:lblAlgn val="ctr"/>
        <c:lblOffset val="100"/>
      </c:catAx>
      <c:valAx>
        <c:axId val="50204672"/>
        <c:scaling>
          <c:orientation val="minMax"/>
        </c:scaling>
        <c:axPos val="l"/>
        <c:majorGridlines/>
        <c:numFmt formatCode="General" sourceLinked="1"/>
        <c:tickLblPos val="nextTo"/>
        <c:crossAx val="512432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219076</xdr:colOff>
      <xdr:row>0</xdr:row>
      <xdr:rowOff>152400</xdr:rowOff>
    </xdr:from>
    <xdr:to>
      <xdr:col>19</xdr:col>
      <xdr:colOff>38100</xdr:colOff>
      <xdr:row>12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12</xdr:row>
      <xdr:rowOff>85725</xdr:rowOff>
    </xdr:from>
    <xdr:to>
      <xdr:col>19</xdr:col>
      <xdr:colOff>47625</xdr:colOff>
      <xdr:row>23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23</xdr:row>
      <xdr:rowOff>114300</xdr:rowOff>
    </xdr:from>
    <xdr:to>
      <xdr:col>19</xdr:col>
      <xdr:colOff>390524</xdr:colOff>
      <xdr:row>36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95250</xdr:rowOff>
    </xdr:from>
    <xdr:to>
      <xdr:col>13</xdr:col>
      <xdr:colOff>466725</xdr:colOff>
      <xdr:row>16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16</xdr:row>
      <xdr:rowOff>142875</xdr:rowOff>
    </xdr:from>
    <xdr:to>
      <xdr:col>13</xdr:col>
      <xdr:colOff>514350</xdr:colOff>
      <xdr:row>31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19048</xdr:rowOff>
    </xdr:from>
    <xdr:to>
      <xdr:col>14</xdr:col>
      <xdr:colOff>9525</xdr:colOff>
      <xdr:row>15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9"/>
  <sheetViews>
    <sheetView workbookViewId="0">
      <selection activeCell="C7" sqref="C7"/>
    </sheetView>
  </sheetViews>
  <sheetFormatPr defaultRowHeight="15"/>
  <cols>
    <col min="3" max="6" width="12" bestFit="1" customWidth="1"/>
    <col min="7" max="7" width="11" bestFit="1" customWidth="1"/>
    <col min="8" max="8" width="12.5703125" bestFit="1" customWidth="1"/>
  </cols>
  <sheetData>
    <row r="2" spans="3:8">
      <c r="C2" s="56" t="s">
        <v>5</v>
      </c>
      <c r="D2" s="56"/>
      <c r="E2" s="56"/>
      <c r="F2" s="56"/>
      <c r="G2" s="56"/>
      <c r="H2" s="56"/>
    </row>
    <row r="3" spans="3:8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/>
    <row r="9" spans="3:8">
      <c r="D9" s="3"/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46"/>
  <sheetViews>
    <sheetView topLeftCell="C1" workbookViewId="0">
      <selection activeCell="I9" sqref="I9"/>
    </sheetView>
  </sheetViews>
  <sheetFormatPr defaultRowHeight="15"/>
  <cols>
    <col min="2" max="2" width="10.42578125" customWidth="1"/>
    <col min="3" max="3" width="29.42578125" bestFit="1" customWidth="1"/>
    <col min="4" max="4" width="13.42578125" customWidth="1"/>
    <col min="5" max="5" width="12.7109375" customWidth="1"/>
    <col min="6" max="6" width="12.42578125" style="3" customWidth="1"/>
    <col min="7" max="7" width="11.7109375" customWidth="1"/>
    <col min="8" max="8" width="10.5703125" customWidth="1"/>
    <col min="9" max="9" width="17.85546875" bestFit="1" customWidth="1"/>
    <col min="10" max="10" width="14" customWidth="1"/>
    <col min="11" max="11" width="10.28515625" customWidth="1"/>
    <col min="13" max="13" width="12" customWidth="1"/>
  </cols>
  <sheetData>
    <row r="1" spans="2:13">
      <c r="B1" s="5"/>
      <c r="C1" s="5"/>
      <c r="D1" s="5"/>
      <c r="E1" s="5"/>
    </row>
    <row r="2" spans="2:13">
      <c r="B2" s="5"/>
      <c r="C2" s="5"/>
      <c r="D2" s="5"/>
      <c r="E2" s="5"/>
    </row>
    <row r="3" spans="2:13">
      <c r="B3" s="5"/>
      <c r="C3" s="5"/>
      <c r="D3" s="5"/>
      <c r="E3" s="5"/>
    </row>
    <row r="4" spans="2:13">
      <c r="B4" s="5"/>
      <c r="C4" s="5"/>
      <c r="D4" s="57" t="s">
        <v>12</v>
      </c>
      <c r="E4" s="57"/>
      <c r="F4" s="57"/>
      <c r="G4" s="57"/>
    </row>
    <row r="5" spans="2:13">
      <c r="B5" s="5"/>
      <c r="C5" s="5"/>
      <c r="D5" s="5"/>
      <c r="E5" s="5"/>
    </row>
    <row r="6" spans="2:13" ht="18">
      <c r="D6" s="6"/>
      <c r="E6" s="6"/>
      <c r="F6" s="24"/>
      <c r="G6" t="s">
        <v>10</v>
      </c>
      <c r="H6" t="s">
        <v>11</v>
      </c>
    </row>
    <row r="7" spans="2:13">
      <c r="D7" t="s">
        <v>7</v>
      </c>
      <c r="E7" t="s">
        <v>6</v>
      </c>
      <c r="F7" s="3" t="s">
        <v>8</v>
      </c>
      <c r="G7" t="s">
        <v>9</v>
      </c>
      <c r="I7">
        <f>1/I8</f>
        <v>2.4999999999999999E-8</v>
      </c>
      <c r="J7">
        <f>1/J8</f>
        <v>1.5999999999999999E-6</v>
      </c>
    </row>
    <row r="8" spans="2:13" s="7" customFormat="1" ht="15.75" thickBot="1">
      <c r="C8" s="7">
        <v>25000000</v>
      </c>
      <c r="D8" s="8">
        <f>C8/D9</f>
        <v>6250000</v>
      </c>
      <c r="E8" s="8">
        <f>D8/E9</f>
        <v>1250000</v>
      </c>
      <c r="F8" s="25">
        <f>E8*F9</f>
        <v>160000000</v>
      </c>
      <c r="G8" s="8">
        <f>F8/G9</f>
        <v>80000000</v>
      </c>
      <c r="H8" s="9">
        <f>G8/2</f>
        <v>40000000</v>
      </c>
      <c r="I8" s="10">
        <f>H8/I9</f>
        <v>40000000</v>
      </c>
      <c r="J8" s="10">
        <f>$H$8/J9</f>
        <v>625000</v>
      </c>
    </row>
    <row r="9" spans="2:13" ht="15.75" thickBot="1">
      <c r="D9" s="4">
        <v>4</v>
      </c>
      <c r="E9" s="4">
        <v>5</v>
      </c>
      <c r="F9" s="26">
        <v>128</v>
      </c>
      <c r="G9" s="4">
        <v>2</v>
      </c>
      <c r="H9" s="12">
        <v>2</v>
      </c>
      <c r="I9" s="12">
        <v>1</v>
      </c>
      <c r="J9" s="12">
        <v>64</v>
      </c>
    </row>
    <row r="10" spans="2:13">
      <c r="D10" t="s">
        <v>81</v>
      </c>
      <c r="E10" t="str">
        <f>DEC2HEX(E9-1)</f>
        <v>4</v>
      </c>
      <c r="G10">
        <v>0</v>
      </c>
    </row>
    <row r="11" spans="2:13">
      <c r="D11" t="s">
        <v>82</v>
      </c>
      <c r="F11" s="3" t="str">
        <f>DEC2HEX(F9-1)</f>
        <v>7F</v>
      </c>
    </row>
    <row r="12" spans="2:13">
      <c r="H12">
        <f>0.000001/I7</f>
        <v>40</v>
      </c>
    </row>
    <row r="13" spans="2:13" ht="15.75" thickBot="1">
      <c r="D13" s="7">
        <f>(D9*E9*G9)</f>
        <v>40</v>
      </c>
      <c r="E13" s="11">
        <f>C8*F9</f>
        <v>3200000000</v>
      </c>
      <c r="F13" s="7">
        <f>C8*F9/(D9*E9*G9)</f>
        <v>80000000</v>
      </c>
    </row>
    <row r="14" spans="2:13" ht="15.75" thickBot="1">
      <c r="E14" t="s">
        <v>20</v>
      </c>
      <c r="J14" s="13"/>
    </row>
    <row r="15" spans="2:13" ht="15.75" thickBot="1">
      <c r="C15" s="22" t="s">
        <v>19</v>
      </c>
      <c r="D15" s="21"/>
      <c r="I15" s="22" t="s">
        <v>19</v>
      </c>
      <c r="J15" s="21"/>
      <c r="L15" s="3"/>
    </row>
    <row r="16" spans="2:13">
      <c r="C16" s="19" t="s">
        <v>14</v>
      </c>
      <c r="D16" s="20">
        <f>200*16</f>
        <v>3200</v>
      </c>
      <c r="E16" t="s">
        <v>21</v>
      </c>
      <c r="F16" s="3">
        <f t="shared" ref="F16:F25" si="0">IF(D16&lt;0.000001,D16*1000000000,IF(D16&lt;0.001,D16*1000000,IF(D16&lt;1,D16*1000,IF(D16&gt;1000000,D16/1000000,IF(D16&gt;1000,D16/1000,D16)))))</f>
        <v>3.2</v>
      </c>
      <c r="G16" t="str">
        <f t="shared" ref="G16:G25" si="1">CONCATENATE(IF(D16&lt;0.000001,"n",IF(D16&lt;0.001,"u",IF(D16&lt;1,"m",IF(D16&gt;1000000,"M",IF(D16&gt;1000,"K",""))))),E16)</f>
        <v>Kstep</v>
      </c>
      <c r="I16" s="19" t="s">
        <v>14</v>
      </c>
      <c r="J16" s="20">
        <f>200*16</f>
        <v>3200</v>
      </c>
      <c r="K16" t="s">
        <v>21</v>
      </c>
      <c r="L16" s="3">
        <f t="shared" ref="L16:L25" si="2">IF(J16&lt;0.000001,J16*1000000000,IF(J16&lt;0.001,J16*1000000,IF(J16&lt;1,J16*1000,IF(J16&gt;1000000,J16/1000000,IF(J16&gt;1000,J16/1000,J16)))))</f>
        <v>3.2</v>
      </c>
      <c r="M16" t="str">
        <f t="shared" ref="M16:M25" si="3">CONCATENATE(IF(J16&lt;0.000001,"n",IF(J16&lt;0.001,"u",IF(J16&lt;1,"m",IF(J16&gt;1000000,"M",IF(J16&gt;1000,"K",""))))),K16)</f>
        <v>Kstep</v>
      </c>
    </row>
    <row r="17" spans="3:13">
      <c r="C17" s="14" t="s">
        <v>15</v>
      </c>
      <c r="D17" s="15">
        <v>1</v>
      </c>
      <c r="E17" s="23" t="s">
        <v>30</v>
      </c>
      <c r="F17" s="3">
        <f t="shared" si="0"/>
        <v>1</v>
      </c>
      <c r="G17" t="str">
        <f t="shared" si="1"/>
        <v>˚</v>
      </c>
      <c r="I17" s="14" t="s">
        <v>15</v>
      </c>
      <c r="J17" s="15">
        <v>1</v>
      </c>
      <c r="K17" s="23" t="s">
        <v>30</v>
      </c>
      <c r="L17" s="3">
        <f t="shared" si="2"/>
        <v>1</v>
      </c>
      <c r="M17" t="str">
        <f t="shared" si="3"/>
        <v>˚</v>
      </c>
    </row>
    <row r="18" spans="3:13">
      <c r="C18" s="14" t="s">
        <v>16</v>
      </c>
      <c r="D18" s="16">
        <f>60*60/15</f>
        <v>240</v>
      </c>
      <c r="E18" t="s">
        <v>13</v>
      </c>
      <c r="F18" s="3">
        <f t="shared" si="0"/>
        <v>240</v>
      </c>
      <c r="G18" t="str">
        <f t="shared" si="1"/>
        <v>s</v>
      </c>
      <c r="I18" s="14" t="s">
        <v>16</v>
      </c>
      <c r="J18" s="16">
        <f>60*60/15</f>
        <v>240</v>
      </c>
      <c r="K18" t="s">
        <v>13</v>
      </c>
      <c r="L18" s="3">
        <f t="shared" si="2"/>
        <v>240</v>
      </c>
      <c r="M18" t="str">
        <f t="shared" si="3"/>
        <v>s</v>
      </c>
    </row>
    <row r="19" spans="3:13">
      <c r="C19" s="14" t="s">
        <v>17</v>
      </c>
      <c r="D19" s="15">
        <f>D16/D18</f>
        <v>13.333333333333334</v>
      </c>
      <c r="E19" t="s">
        <v>23</v>
      </c>
      <c r="F19" s="3">
        <f t="shared" si="0"/>
        <v>13.333333333333334</v>
      </c>
      <c r="G19" t="str">
        <f t="shared" si="1"/>
        <v>Hz</v>
      </c>
      <c r="I19" s="14" t="s">
        <v>17</v>
      </c>
      <c r="J19" s="15">
        <f>J16/J18</f>
        <v>13.333333333333334</v>
      </c>
      <c r="K19" t="s">
        <v>23</v>
      </c>
      <c r="L19" s="3">
        <f t="shared" si="2"/>
        <v>13.333333333333334</v>
      </c>
      <c r="M19" t="str">
        <f t="shared" si="3"/>
        <v>Hz</v>
      </c>
    </row>
    <row r="20" spans="3:13" ht="15.75" thickBot="1">
      <c r="C20" s="17" t="s">
        <v>18</v>
      </c>
      <c r="D20" s="18">
        <f>1/D19</f>
        <v>7.4999999999999997E-2</v>
      </c>
      <c r="E20" t="s">
        <v>13</v>
      </c>
      <c r="F20" s="3">
        <f t="shared" si="0"/>
        <v>75</v>
      </c>
      <c r="G20" t="str">
        <f t="shared" si="1"/>
        <v>ms</v>
      </c>
      <c r="I20" s="17" t="s">
        <v>18</v>
      </c>
      <c r="J20" s="18">
        <f>1/J19</f>
        <v>7.4999999999999997E-2</v>
      </c>
      <c r="K20" t="s">
        <v>13</v>
      </c>
      <c r="L20" s="3">
        <f t="shared" si="2"/>
        <v>75</v>
      </c>
      <c r="M20" t="str">
        <f t="shared" si="3"/>
        <v>ms</v>
      </c>
    </row>
    <row r="21" spans="3:13">
      <c r="C21" s="27" t="s">
        <v>24</v>
      </c>
      <c r="D21">
        <f>D20/$I$7</f>
        <v>3000000</v>
      </c>
      <c r="E21" t="s">
        <v>25</v>
      </c>
      <c r="F21" s="3">
        <f t="shared" si="0"/>
        <v>3</v>
      </c>
      <c r="G21" t="str">
        <f t="shared" si="1"/>
        <v>Mtact</v>
      </c>
      <c r="I21" s="27" t="s">
        <v>24</v>
      </c>
      <c r="J21">
        <f>J20/J24</f>
        <v>46875</v>
      </c>
      <c r="K21" t="s">
        <v>25</v>
      </c>
      <c r="L21" s="3">
        <f t="shared" si="2"/>
        <v>46.875</v>
      </c>
      <c r="M21" t="str">
        <f t="shared" si="3"/>
        <v>Ktact</v>
      </c>
    </row>
    <row r="22" spans="3:13">
      <c r="C22" s="27" t="s">
        <v>103</v>
      </c>
      <c r="D22">
        <f>D21/65536</f>
        <v>45.7763671875</v>
      </c>
      <c r="E22" t="s">
        <v>25</v>
      </c>
      <c r="F22" s="3">
        <f t="shared" ref="F22" si="4">IF(D22&lt;0.000001,D22*1000000000,IF(D22&lt;0.001,D22*1000000,IF(D22&lt;1,D22*1000,IF(D22&gt;1000000,D22/1000000,IF(D22&gt;1000,D22/1000,D22)))))</f>
        <v>45.7763671875</v>
      </c>
      <c r="G22" t="str">
        <f t="shared" ref="G22" si="5">CONCATENATE(IF(D22&lt;0.000001,"n",IF(D22&lt;0.001,"u",IF(D22&lt;1,"m",IF(D22&gt;1000000,"M",IF(D22&gt;1000,"K",""))))),E22)</f>
        <v>tact</v>
      </c>
      <c r="I22" s="27" t="s">
        <v>103</v>
      </c>
      <c r="J22">
        <f>J21/65536</f>
        <v>0.7152557373046875</v>
      </c>
      <c r="K22" t="s">
        <v>25</v>
      </c>
      <c r="L22" s="3">
        <f t="shared" si="2"/>
        <v>715.2557373046875</v>
      </c>
      <c r="M22" t="str">
        <f t="shared" si="3"/>
        <v>mtact</v>
      </c>
    </row>
    <row r="23" spans="3:13">
      <c r="C23" s="27" t="s">
        <v>26</v>
      </c>
      <c r="D23">
        <f>$H$8*D20</f>
        <v>3000000</v>
      </c>
      <c r="E23" t="s">
        <v>27</v>
      </c>
      <c r="F23" s="3">
        <f t="shared" si="0"/>
        <v>3</v>
      </c>
      <c r="G23" t="str">
        <f t="shared" si="1"/>
        <v>Mcomands</v>
      </c>
      <c r="I23" s="27" t="s">
        <v>26</v>
      </c>
      <c r="J23">
        <f>$H$8*J20</f>
        <v>3000000</v>
      </c>
      <c r="K23" t="s">
        <v>27</v>
      </c>
      <c r="L23" s="3">
        <f t="shared" si="2"/>
        <v>3</v>
      </c>
      <c r="M23" t="str">
        <f t="shared" si="3"/>
        <v>Mcomands</v>
      </c>
    </row>
    <row r="24" spans="3:13">
      <c r="C24" s="27" t="s">
        <v>29</v>
      </c>
      <c r="D24">
        <f>$I$7</f>
        <v>2.4999999999999999E-8</v>
      </c>
      <c r="E24" t="s">
        <v>13</v>
      </c>
      <c r="F24" s="3">
        <f t="shared" si="0"/>
        <v>25</v>
      </c>
      <c r="G24" t="str">
        <f t="shared" si="1"/>
        <v>ns</v>
      </c>
      <c r="I24" s="27" t="s">
        <v>29</v>
      </c>
      <c r="J24">
        <f>$J$7</f>
        <v>1.5999999999999999E-6</v>
      </c>
      <c r="K24" t="s">
        <v>13</v>
      </c>
      <c r="L24" s="3">
        <f t="shared" si="2"/>
        <v>1.5999999999999999</v>
      </c>
      <c r="M24" t="str">
        <f t="shared" si="3"/>
        <v>us</v>
      </c>
    </row>
    <row r="25" spans="3:13" ht="15.75" thickBot="1">
      <c r="C25" s="27" t="s">
        <v>31</v>
      </c>
      <c r="D25">
        <f>65536/D21</f>
        <v>2.1845333333333335E-2</v>
      </c>
      <c r="F25" s="3">
        <f t="shared" si="0"/>
        <v>21.845333333333336</v>
      </c>
      <c r="G25" t="str">
        <f t="shared" si="1"/>
        <v>m</v>
      </c>
      <c r="I25" s="27" t="s">
        <v>31</v>
      </c>
      <c r="J25">
        <f>65536/J21</f>
        <v>1.3981013333333334</v>
      </c>
      <c r="L25" s="3">
        <f t="shared" si="2"/>
        <v>1.3981013333333334</v>
      </c>
      <c r="M25" t="str">
        <f t="shared" si="3"/>
        <v/>
      </c>
    </row>
    <row r="26" spans="3:13" ht="15.75" thickBot="1">
      <c r="C26" s="28" t="s">
        <v>28</v>
      </c>
      <c r="D26" s="21">
        <v>5</v>
      </c>
      <c r="I26" s="28" t="s">
        <v>28</v>
      </c>
      <c r="J26" s="21">
        <v>5</v>
      </c>
      <c r="L26" s="3"/>
    </row>
    <row r="27" spans="3:13">
      <c r="C27" s="19" t="s">
        <v>14</v>
      </c>
      <c r="D27" s="20">
        <f>200*16</f>
        <v>3200</v>
      </c>
      <c r="E27" t="s">
        <v>21</v>
      </c>
      <c r="F27" s="3">
        <f t="shared" ref="F27:F35" si="6">IF(D27&lt;0.000001,D27*1000000000,IF(D27&lt;0.001,D27*1000000,IF(D27&lt;1,D27*1000,IF(D27&gt;1000000,D27/1000000,IF(D27&gt;1000,D27/1000,D27)))))</f>
        <v>3.2</v>
      </c>
      <c r="G27" t="str">
        <f t="shared" ref="G27:G35" si="7">CONCATENATE(IF(D27&lt;0.000001,"n",IF(D27&lt;0.001,"u",IF(D27&lt;1,"m",IF(D27&gt;1000000,"M",IF(D27&gt;1000,"K",""))))),E27)</f>
        <v>Kstep</v>
      </c>
      <c r="I27" s="19" t="s">
        <v>14</v>
      </c>
      <c r="J27" s="20">
        <f>200*16</f>
        <v>3200</v>
      </c>
      <c r="K27" t="s">
        <v>21</v>
      </c>
      <c r="L27" s="3">
        <f t="shared" ref="L27:L35" si="8">IF(J27&lt;0.000001,J27*1000000000,IF(J27&lt;0.001,J27*1000000,IF(J27&lt;1,J27*1000,IF(J27&gt;1000000,J27/1000000,IF(J27&gt;1000,J27/1000,J27)))))</f>
        <v>3.2</v>
      </c>
      <c r="M27" t="str">
        <f t="shared" ref="M27:M35" si="9">CONCATENATE(IF(J27&lt;0.000001,"n",IF(J27&lt;0.001,"u",IF(J27&lt;1,"m",IF(J27&gt;1000000,"M",IF(J27&gt;1000,"K",""))))),K27)</f>
        <v>Kstep</v>
      </c>
    </row>
    <row r="28" spans="3:13">
      <c r="C28" s="14" t="s">
        <v>15</v>
      </c>
      <c r="D28" s="15">
        <v>1</v>
      </c>
      <c r="E28" s="23" t="s">
        <v>30</v>
      </c>
      <c r="F28" s="3">
        <f t="shared" si="6"/>
        <v>1</v>
      </c>
      <c r="G28" t="str">
        <f t="shared" si="7"/>
        <v>˚</v>
      </c>
      <c r="I28" s="14" t="s">
        <v>15</v>
      </c>
      <c r="J28" s="15">
        <v>1</v>
      </c>
      <c r="K28" s="23" t="s">
        <v>30</v>
      </c>
      <c r="L28" s="3">
        <f t="shared" si="8"/>
        <v>1</v>
      </c>
      <c r="M28" t="str">
        <f t="shared" si="9"/>
        <v>˚</v>
      </c>
    </row>
    <row r="29" spans="3:13">
      <c r="C29" s="14" t="s">
        <v>16</v>
      </c>
      <c r="D29" s="16">
        <f>1/D26</f>
        <v>0.2</v>
      </c>
      <c r="E29" t="s">
        <v>13</v>
      </c>
      <c r="F29" s="3">
        <f t="shared" si="6"/>
        <v>200</v>
      </c>
      <c r="G29" t="str">
        <f t="shared" si="7"/>
        <v>ms</v>
      </c>
      <c r="I29" s="14" t="s">
        <v>16</v>
      </c>
      <c r="J29" s="16">
        <f>1/J26</f>
        <v>0.2</v>
      </c>
      <c r="K29" t="s">
        <v>13</v>
      </c>
      <c r="L29" s="3">
        <f t="shared" si="8"/>
        <v>200</v>
      </c>
      <c r="M29" t="str">
        <f t="shared" si="9"/>
        <v>ms</v>
      </c>
    </row>
    <row r="30" spans="3:13">
      <c r="C30" s="14" t="s">
        <v>17</v>
      </c>
      <c r="D30" s="15">
        <f>D27/D29</f>
        <v>16000</v>
      </c>
      <c r="E30" t="s">
        <v>23</v>
      </c>
      <c r="F30" s="3">
        <f t="shared" si="6"/>
        <v>16</v>
      </c>
      <c r="G30" t="str">
        <f t="shared" si="7"/>
        <v>KHz</v>
      </c>
      <c r="I30" s="14" t="s">
        <v>17</v>
      </c>
      <c r="J30" s="15">
        <f>J27/J29</f>
        <v>16000</v>
      </c>
      <c r="K30" t="s">
        <v>23</v>
      </c>
      <c r="L30" s="3">
        <f t="shared" si="8"/>
        <v>16</v>
      </c>
      <c r="M30" t="str">
        <f t="shared" si="9"/>
        <v>KHz</v>
      </c>
    </row>
    <row r="31" spans="3:13" ht="15.75" thickBot="1">
      <c r="C31" s="17" t="s">
        <v>18</v>
      </c>
      <c r="D31" s="18">
        <f>1/D30</f>
        <v>6.2500000000000001E-5</v>
      </c>
      <c r="E31" t="s">
        <v>13</v>
      </c>
      <c r="F31" s="3">
        <f t="shared" si="6"/>
        <v>62.5</v>
      </c>
      <c r="G31" t="str">
        <f t="shared" si="7"/>
        <v>us</v>
      </c>
      <c r="I31" s="17" t="s">
        <v>18</v>
      </c>
      <c r="J31" s="18">
        <f>1/J30</f>
        <v>6.2500000000000001E-5</v>
      </c>
      <c r="K31" t="s">
        <v>13</v>
      </c>
      <c r="L31" s="3">
        <f t="shared" si="8"/>
        <v>62.5</v>
      </c>
      <c r="M31" t="str">
        <f t="shared" si="9"/>
        <v>us</v>
      </c>
    </row>
    <row r="32" spans="3:13">
      <c r="C32" s="27" t="s">
        <v>24</v>
      </c>
      <c r="D32">
        <f>D31/$I$7</f>
        <v>2500</v>
      </c>
      <c r="E32" t="s">
        <v>25</v>
      </c>
      <c r="F32" s="3">
        <f t="shared" si="6"/>
        <v>2.5</v>
      </c>
      <c r="G32" t="str">
        <f t="shared" si="7"/>
        <v>Ktact</v>
      </c>
      <c r="I32" s="27" t="s">
        <v>24</v>
      </c>
      <c r="J32">
        <f>J31/$J$7</f>
        <v>39.0625</v>
      </c>
      <c r="K32" t="s">
        <v>25</v>
      </c>
      <c r="L32" s="3">
        <f t="shared" si="8"/>
        <v>39.0625</v>
      </c>
      <c r="M32" t="str">
        <f t="shared" si="9"/>
        <v>tact</v>
      </c>
    </row>
    <row r="33" spans="3:13">
      <c r="C33" s="27" t="s">
        <v>103</v>
      </c>
      <c r="D33">
        <f>D32/65536</f>
        <v>3.814697265625E-2</v>
      </c>
      <c r="E33" t="s">
        <v>25</v>
      </c>
      <c r="F33" s="3">
        <f t="shared" si="6"/>
        <v>38.14697265625</v>
      </c>
      <c r="G33" t="str">
        <f t="shared" si="7"/>
        <v>mtact</v>
      </c>
      <c r="I33" s="27" t="s">
        <v>103</v>
      </c>
      <c r="J33">
        <f>J32/65536</f>
        <v>5.9604644775390625E-4</v>
      </c>
      <c r="K33" t="s">
        <v>25</v>
      </c>
      <c r="L33" s="3">
        <f t="shared" si="8"/>
        <v>596.04644775390625</v>
      </c>
      <c r="M33" t="str">
        <f t="shared" si="9"/>
        <v>utact</v>
      </c>
    </row>
    <row r="34" spans="3:13">
      <c r="C34" s="27" t="s">
        <v>26</v>
      </c>
      <c r="D34">
        <f>$H$8*D31</f>
        <v>2500</v>
      </c>
      <c r="E34" t="s">
        <v>27</v>
      </c>
      <c r="F34" s="3">
        <f t="shared" si="6"/>
        <v>2.5</v>
      </c>
      <c r="G34" t="str">
        <f t="shared" si="7"/>
        <v>Kcomands</v>
      </c>
      <c r="I34" s="27" t="s">
        <v>26</v>
      </c>
      <c r="J34">
        <f>$H$8*J31</f>
        <v>2500</v>
      </c>
      <c r="K34" t="s">
        <v>27</v>
      </c>
      <c r="L34" s="3">
        <f t="shared" si="8"/>
        <v>2.5</v>
      </c>
      <c r="M34" t="str">
        <f t="shared" si="9"/>
        <v>Kcomands</v>
      </c>
    </row>
    <row r="35" spans="3:13">
      <c r="C35" s="27" t="s">
        <v>31</v>
      </c>
      <c r="D35">
        <f>65536/D32</f>
        <v>26.214400000000001</v>
      </c>
      <c r="F35" s="3">
        <f t="shared" si="6"/>
        <v>26.214400000000001</v>
      </c>
      <c r="G35" t="str">
        <f t="shared" si="7"/>
        <v/>
      </c>
      <c r="I35" s="27" t="s">
        <v>31</v>
      </c>
      <c r="J35">
        <f>65536/J32</f>
        <v>1677.7216000000001</v>
      </c>
      <c r="L35" s="3">
        <f t="shared" si="8"/>
        <v>1.6777216000000001</v>
      </c>
      <c r="M35" t="str">
        <f t="shared" si="9"/>
        <v>K</v>
      </c>
    </row>
    <row r="36" spans="3:13" ht="15.75" thickBot="1">
      <c r="L36" s="3"/>
    </row>
    <row r="37" spans="3:13" ht="15.75" thickBot="1">
      <c r="C37" s="28" t="s">
        <v>28</v>
      </c>
      <c r="D37" s="21">
        <v>10</v>
      </c>
      <c r="I37" s="28" t="s">
        <v>28</v>
      </c>
      <c r="J37" s="21">
        <v>10</v>
      </c>
      <c r="L37" s="3"/>
    </row>
    <row r="38" spans="3:13">
      <c r="C38" s="19" t="s">
        <v>14</v>
      </c>
      <c r="D38" s="20">
        <f>200*16</f>
        <v>3200</v>
      </c>
      <c r="E38" t="s">
        <v>21</v>
      </c>
      <c r="F38" s="3">
        <f t="shared" ref="F38:F46" si="10">IF(D38&lt;0.000001,D38*1000000000,IF(D38&lt;0.001,D38*1000000,IF(D38&lt;1,D38*1000,IF(D38&gt;1000000,D38/1000000,IF(D38&gt;1000,D38/1000,D38)))))</f>
        <v>3.2</v>
      </c>
      <c r="G38" t="str">
        <f t="shared" ref="G38:G46" si="11">CONCATENATE(IF(D38&lt;0.000001,"n",IF(D38&lt;0.001,"u",IF(D38&lt;1,"m",IF(D38&gt;1000000,"M",IF(D38&gt;1000,"K",""))))),E38)</f>
        <v>Kstep</v>
      </c>
      <c r="I38" s="19" t="s">
        <v>14</v>
      </c>
      <c r="J38" s="20">
        <f>200*16</f>
        <v>3200</v>
      </c>
      <c r="K38" t="s">
        <v>21</v>
      </c>
      <c r="L38" s="3">
        <f t="shared" ref="L38:L46" si="12">IF(J38&lt;0.000001,J38*1000000000,IF(J38&lt;0.001,J38*1000000,IF(J38&lt;1,J38*1000,IF(J38&gt;1000000,J38/1000000,IF(J38&gt;1000,J38/1000,J38)))))</f>
        <v>3.2</v>
      </c>
      <c r="M38" t="str">
        <f t="shared" ref="M38:M46" si="13">CONCATENATE(IF(J38&lt;0.000001,"n",IF(J38&lt;0.001,"u",IF(J38&lt;1,"m",IF(J38&gt;1000000,"M",IF(J38&gt;1000,"K",""))))),K38)</f>
        <v>Kstep</v>
      </c>
    </row>
    <row r="39" spans="3:13">
      <c r="C39" s="14" t="s">
        <v>15</v>
      </c>
      <c r="D39" s="15">
        <v>1</v>
      </c>
      <c r="E39" s="23" t="s">
        <v>30</v>
      </c>
      <c r="F39" s="3">
        <f t="shared" si="10"/>
        <v>1</v>
      </c>
      <c r="G39" t="str">
        <f t="shared" si="11"/>
        <v>˚</v>
      </c>
      <c r="I39" s="14" t="s">
        <v>15</v>
      </c>
      <c r="J39" s="15">
        <v>1</v>
      </c>
      <c r="K39" s="23" t="s">
        <v>30</v>
      </c>
      <c r="L39" s="3">
        <f t="shared" si="12"/>
        <v>1</v>
      </c>
      <c r="M39" t="str">
        <f t="shared" si="13"/>
        <v>˚</v>
      </c>
    </row>
    <row r="40" spans="3:13">
      <c r="C40" s="14" t="s">
        <v>16</v>
      </c>
      <c r="D40" s="16">
        <f>1/D37</f>
        <v>0.1</v>
      </c>
      <c r="E40" t="s">
        <v>13</v>
      </c>
      <c r="F40" s="3">
        <f t="shared" si="10"/>
        <v>100</v>
      </c>
      <c r="G40" t="str">
        <f t="shared" si="11"/>
        <v>ms</v>
      </c>
      <c r="I40" s="14" t="s">
        <v>16</v>
      </c>
      <c r="J40" s="16">
        <f>1/J37</f>
        <v>0.1</v>
      </c>
      <c r="K40" t="s">
        <v>13</v>
      </c>
      <c r="L40" s="3">
        <f t="shared" si="12"/>
        <v>100</v>
      </c>
      <c r="M40" t="str">
        <f t="shared" si="13"/>
        <v>ms</v>
      </c>
    </row>
    <row r="41" spans="3:13">
      <c r="C41" s="14" t="s">
        <v>17</v>
      </c>
      <c r="D41" s="15">
        <f>D38/D40</f>
        <v>32000</v>
      </c>
      <c r="E41" t="s">
        <v>23</v>
      </c>
      <c r="F41" s="3">
        <f t="shared" si="10"/>
        <v>32</v>
      </c>
      <c r="G41" t="str">
        <f t="shared" si="11"/>
        <v>KHz</v>
      </c>
      <c r="I41" s="14" t="s">
        <v>17</v>
      </c>
      <c r="J41" s="15">
        <f>J38/J40</f>
        <v>32000</v>
      </c>
      <c r="K41" t="s">
        <v>23</v>
      </c>
      <c r="L41" s="3">
        <f t="shared" si="12"/>
        <v>32</v>
      </c>
      <c r="M41" t="str">
        <f t="shared" si="13"/>
        <v>KHz</v>
      </c>
    </row>
    <row r="42" spans="3:13" ht="15.75" thickBot="1">
      <c r="C42" s="17" t="s">
        <v>18</v>
      </c>
      <c r="D42" s="18">
        <f>1/D41</f>
        <v>3.1250000000000001E-5</v>
      </c>
      <c r="E42" t="s">
        <v>13</v>
      </c>
      <c r="F42" s="3">
        <f t="shared" si="10"/>
        <v>31.25</v>
      </c>
      <c r="G42" t="str">
        <f t="shared" si="11"/>
        <v>us</v>
      </c>
      <c r="I42" s="17" t="s">
        <v>18</v>
      </c>
      <c r="J42" s="18">
        <f>1/J41</f>
        <v>3.1250000000000001E-5</v>
      </c>
      <c r="K42" t="s">
        <v>13</v>
      </c>
      <c r="L42" s="3">
        <f t="shared" si="12"/>
        <v>31.25</v>
      </c>
      <c r="M42" t="str">
        <f t="shared" si="13"/>
        <v>us</v>
      </c>
    </row>
    <row r="43" spans="3:13">
      <c r="C43" s="27" t="s">
        <v>24</v>
      </c>
      <c r="D43">
        <f>D42/$I$7</f>
        <v>1250</v>
      </c>
      <c r="E43" t="s">
        <v>25</v>
      </c>
      <c r="F43" s="3">
        <f t="shared" si="10"/>
        <v>1.25</v>
      </c>
      <c r="G43" t="str">
        <f t="shared" si="11"/>
        <v>Ktact</v>
      </c>
      <c r="I43" s="27" t="s">
        <v>24</v>
      </c>
      <c r="J43">
        <f>J42/$J$7</f>
        <v>19.53125</v>
      </c>
      <c r="K43" t="s">
        <v>25</v>
      </c>
      <c r="L43" s="3">
        <f t="shared" si="12"/>
        <v>19.53125</v>
      </c>
      <c r="M43" t="str">
        <f t="shared" si="13"/>
        <v>tact</v>
      </c>
    </row>
    <row r="44" spans="3:13">
      <c r="C44" s="27" t="s">
        <v>103</v>
      </c>
      <c r="D44">
        <f>D43/65536</f>
        <v>1.9073486328125E-2</v>
      </c>
      <c r="E44" t="s">
        <v>25</v>
      </c>
      <c r="F44" s="3">
        <f t="shared" si="10"/>
        <v>19.073486328125</v>
      </c>
      <c r="G44" t="str">
        <f t="shared" si="11"/>
        <v>mtact</v>
      </c>
      <c r="I44" s="27" t="s">
        <v>103</v>
      </c>
      <c r="J44">
        <f>J43/65536</f>
        <v>2.9802322387695313E-4</v>
      </c>
      <c r="K44" t="s">
        <v>25</v>
      </c>
      <c r="L44" s="3">
        <f t="shared" si="12"/>
        <v>298.02322387695312</v>
      </c>
      <c r="M44" t="str">
        <f t="shared" si="13"/>
        <v>utact</v>
      </c>
    </row>
    <row r="45" spans="3:13">
      <c r="C45" s="27" t="s">
        <v>26</v>
      </c>
      <c r="D45">
        <f>$H$8*D42</f>
        <v>1250</v>
      </c>
      <c r="E45" t="s">
        <v>27</v>
      </c>
      <c r="F45" s="3">
        <f t="shared" si="10"/>
        <v>1.25</v>
      </c>
      <c r="G45" t="str">
        <f t="shared" si="11"/>
        <v>Kcomands</v>
      </c>
      <c r="I45" s="27" t="s">
        <v>26</v>
      </c>
      <c r="J45">
        <f>$H$8*J42</f>
        <v>1250</v>
      </c>
      <c r="K45" t="s">
        <v>27</v>
      </c>
      <c r="L45" s="3">
        <f t="shared" si="12"/>
        <v>1.25</v>
      </c>
      <c r="M45" t="str">
        <f t="shared" si="13"/>
        <v>Kcomands</v>
      </c>
    </row>
    <row r="46" spans="3:13">
      <c r="C46" s="27" t="s">
        <v>31</v>
      </c>
      <c r="D46">
        <f>65536/D43</f>
        <v>52.428800000000003</v>
      </c>
      <c r="F46" s="3">
        <f t="shared" si="10"/>
        <v>52.428800000000003</v>
      </c>
      <c r="G46" t="str">
        <f t="shared" si="11"/>
        <v/>
      </c>
      <c r="I46" s="27" t="s">
        <v>31</v>
      </c>
      <c r="J46">
        <f>65536/J43</f>
        <v>3355.4432000000002</v>
      </c>
      <c r="L46" s="3">
        <f t="shared" si="12"/>
        <v>3.3554432000000003</v>
      </c>
      <c r="M46" t="str">
        <f t="shared" si="13"/>
        <v>K</v>
      </c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:J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>
      <selection activeCell="D6" sqref="D6"/>
    </sheetView>
  </sheetViews>
  <sheetFormatPr defaultRowHeight="15"/>
  <cols>
    <col min="1" max="1" width="9.140625" style="1"/>
    <col min="2" max="3" width="12.5703125" style="1" bestFit="1" customWidth="1"/>
    <col min="4" max="4" width="16.28515625" style="1" customWidth="1"/>
    <col min="5" max="5" width="14.140625" style="1" customWidth="1"/>
    <col min="6" max="6" width="15" style="1" customWidth="1"/>
    <col min="7" max="7" width="20.5703125" style="1" customWidth="1"/>
  </cols>
  <sheetData>
    <row r="1" spans="1:7">
      <c r="C1" s="1" t="s">
        <v>22</v>
      </c>
      <c r="D1" s="54">
        <v>40</v>
      </c>
      <c r="E1" s="54"/>
    </row>
    <row r="2" spans="1:7">
      <c r="C2" s="1" t="s">
        <v>35</v>
      </c>
      <c r="D2" s="54">
        <v>0</v>
      </c>
      <c r="E2" s="54"/>
    </row>
    <row r="3" spans="1:7">
      <c r="C3" s="1" t="s">
        <v>36</v>
      </c>
      <c r="D3" s="54">
        <v>0</v>
      </c>
      <c r="E3" s="54"/>
      <c r="G3" s="1">
        <f>Лист2!I7</f>
        <v>2.4999999999999999E-8</v>
      </c>
    </row>
    <row r="4" spans="1:7">
      <c r="C4" s="1" t="s">
        <v>32</v>
      </c>
      <c r="D4" s="54">
        <v>3</v>
      </c>
      <c r="E4" s="54">
        <v>3</v>
      </c>
    </row>
    <row r="5" spans="1:7" ht="18">
      <c r="A5" s="1" t="s">
        <v>41</v>
      </c>
      <c r="B5" s="1">
        <v>0</v>
      </c>
      <c r="C5" s="1" t="s">
        <v>38</v>
      </c>
      <c r="D5" s="54">
        <v>10</v>
      </c>
      <c r="E5" s="54" t="s">
        <v>39</v>
      </c>
      <c r="F5" s="1">
        <v>4.1666666666666666E-3</v>
      </c>
    </row>
    <row r="6" spans="1:7" ht="18.75">
      <c r="A6" s="1" t="s">
        <v>40</v>
      </c>
      <c r="B6" s="1">
        <v>6.2500000000000001E-5</v>
      </c>
      <c r="D6" s="1" t="s">
        <v>37</v>
      </c>
    </row>
    <row r="7" spans="1:7">
      <c r="B7" s="1" t="s">
        <v>22</v>
      </c>
      <c r="C7" s="1" t="s">
        <v>33</v>
      </c>
      <c r="D7" s="1" t="s">
        <v>34</v>
      </c>
      <c r="E7" s="1" t="s">
        <v>43</v>
      </c>
      <c r="F7" s="1" t="s">
        <v>42</v>
      </c>
    </row>
    <row r="8" spans="1:7">
      <c r="B8" s="1">
        <f>B5+B6</f>
        <v>6.2500000000000001E-5</v>
      </c>
      <c r="C8" s="1">
        <f t="shared" ref="C8:C22" si="0">IF(B8&lt;=$D$1,IF($D$3+B8*$D$4&gt;=$D$5,$D$5,$D$3+B8*$D$4),IF($D$5+(B8-$D$1)*(-$D$4)&gt;$F$5,$D$5+(B8-$D$1)*(-$D$4),$F$5))</f>
        <v>1.875E-4</v>
      </c>
      <c r="D8" s="1">
        <f>$B$6*(C8)+D2</f>
        <v>1.171875E-8</v>
      </c>
      <c r="E8" s="1">
        <f>(D8-0)*16*200</f>
        <v>3.7500000000000003E-5</v>
      </c>
      <c r="F8" s="1">
        <f>$B$6/E8</f>
        <v>1.6666666666666665</v>
      </c>
      <c r="G8" s="1">
        <f>F8/$G$3</f>
        <v>66666666.666666664</v>
      </c>
    </row>
    <row r="9" spans="1:7">
      <c r="B9" s="1">
        <f>B8+$B$6</f>
        <v>1.25E-4</v>
      </c>
      <c r="C9" s="1">
        <f t="shared" si="0"/>
        <v>3.7500000000000001E-4</v>
      </c>
      <c r="D9" s="1">
        <f>$B$6*(C9)+D8</f>
        <v>3.5156250000000001E-8</v>
      </c>
      <c r="E9" s="1">
        <f>(D9-D8)*16*200</f>
        <v>7.5000000000000007E-5</v>
      </c>
      <c r="F9" s="1">
        <f t="shared" ref="F9:F72" si="1">$B$6/E9</f>
        <v>0.83333333333333326</v>
      </c>
      <c r="G9" s="1">
        <f t="shared" ref="G9:G72" si="2">F9/$G$3</f>
        <v>33333333.333333332</v>
      </c>
    </row>
    <row r="10" spans="1:7">
      <c r="B10" s="1">
        <f t="shared" ref="B10:B58" si="3">B9+$B$6</f>
        <v>1.875E-4</v>
      </c>
      <c r="C10" s="1">
        <f t="shared" si="0"/>
        <v>5.6250000000000007E-4</v>
      </c>
      <c r="D10" s="1">
        <f t="shared" ref="D10:D58" si="4">$B$6*(C10)+D9</f>
        <v>7.0312500000000015E-8</v>
      </c>
      <c r="E10" s="1">
        <f t="shared" ref="E10:E73" si="5">(D10-D9)*16*200</f>
        <v>1.1250000000000005E-4</v>
      </c>
      <c r="F10" s="1">
        <f t="shared" si="1"/>
        <v>0.55555555555555536</v>
      </c>
      <c r="G10" s="1">
        <f t="shared" si="2"/>
        <v>22222222.222222216</v>
      </c>
    </row>
    <row r="11" spans="1:7">
      <c r="B11" s="1">
        <f t="shared" si="3"/>
        <v>2.5000000000000001E-4</v>
      </c>
      <c r="C11" s="1">
        <f t="shared" si="0"/>
        <v>7.5000000000000002E-4</v>
      </c>
      <c r="D11" s="1">
        <f t="shared" si="4"/>
        <v>1.1718750000000002E-7</v>
      </c>
      <c r="E11" s="1">
        <f t="shared" si="5"/>
        <v>1.5000000000000001E-4</v>
      </c>
      <c r="F11" s="1">
        <f t="shared" si="1"/>
        <v>0.41666666666666663</v>
      </c>
      <c r="G11" s="1">
        <f t="shared" si="2"/>
        <v>16666666.666666666</v>
      </c>
    </row>
    <row r="12" spans="1:7">
      <c r="B12" s="1">
        <f t="shared" si="3"/>
        <v>3.1250000000000001E-4</v>
      </c>
      <c r="C12" s="1">
        <f t="shared" si="0"/>
        <v>9.3749999999999997E-4</v>
      </c>
      <c r="D12" s="1">
        <f t="shared" si="4"/>
        <v>1.7578125000000001E-7</v>
      </c>
      <c r="E12" s="1">
        <f t="shared" si="5"/>
        <v>1.8749999999999998E-4</v>
      </c>
      <c r="F12" s="1">
        <f t="shared" si="1"/>
        <v>0.33333333333333337</v>
      </c>
      <c r="G12" s="1">
        <f t="shared" si="2"/>
        <v>13333333.333333336</v>
      </c>
    </row>
    <row r="13" spans="1:7">
      <c r="B13" s="1">
        <f t="shared" si="3"/>
        <v>3.7500000000000001E-4</v>
      </c>
      <c r="C13" s="1">
        <f t="shared" si="0"/>
        <v>1.1250000000000001E-3</v>
      </c>
      <c r="D13" s="1">
        <f t="shared" si="4"/>
        <v>2.4609375000000005E-7</v>
      </c>
      <c r="E13" s="1">
        <f t="shared" si="5"/>
        <v>2.2500000000000013E-4</v>
      </c>
      <c r="F13" s="1">
        <f t="shared" si="1"/>
        <v>0.27777777777777762</v>
      </c>
      <c r="G13" s="1">
        <f t="shared" si="2"/>
        <v>11111111.111111106</v>
      </c>
    </row>
    <row r="14" spans="1:7">
      <c r="B14" s="1">
        <f t="shared" si="3"/>
        <v>4.3750000000000001E-4</v>
      </c>
      <c r="C14" s="1">
        <f t="shared" si="0"/>
        <v>1.3125000000000001E-3</v>
      </c>
      <c r="D14" s="1">
        <f t="shared" si="4"/>
        <v>3.2812500000000003E-7</v>
      </c>
      <c r="E14" s="1">
        <f t="shared" si="5"/>
        <v>2.6249999999999993E-4</v>
      </c>
      <c r="F14" s="1">
        <f t="shared" si="1"/>
        <v>0.23809523809523817</v>
      </c>
      <c r="G14" s="1">
        <f t="shared" si="2"/>
        <v>9523809.5238095261</v>
      </c>
    </row>
    <row r="15" spans="1:7">
      <c r="B15" s="1">
        <f t="shared" si="3"/>
        <v>5.0000000000000001E-4</v>
      </c>
      <c r="C15" s="1">
        <f t="shared" si="0"/>
        <v>1.5E-3</v>
      </c>
      <c r="D15" s="1">
        <f t="shared" si="4"/>
        <v>4.2187500000000004E-7</v>
      </c>
      <c r="E15" s="1">
        <f t="shared" si="5"/>
        <v>3.0000000000000003E-4</v>
      </c>
      <c r="F15" s="1">
        <f t="shared" si="1"/>
        <v>0.20833333333333331</v>
      </c>
      <c r="G15" s="1">
        <f t="shared" si="2"/>
        <v>8333333.333333333</v>
      </c>
    </row>
    <row r="16" spans="1:7">
      <c r="B16" s="1">
        <f t="shared" si="3"/>
        <v>5.6250000000000007E-4</v>
      </c>
      <c r="C16" s="1">
        <f t="shared" si="0"/>
        <v>1.6875000000000002E-3</v>
      </c>
      <c r="D16" s="1">
        <f t="shared" si="4"/>
        <v>5.2734375000000001E-7</v>
      </c>
      <c r="E16" s="1">
        <f t="shared" si="5"/>
        <v>3.3749999999999991E-4</v>
      </c>
      <c r="F16" s="1">
        <f t="shared" si="1"/>
        <v>0.18518518518518523</v>
      </c>
      <c r="G16" s="1">
        <f t="shared" si="2"/>
        <v>7407407.4074074095</v>
      </c>
    </row>
    <row r="17" spans="2:7">
      <c r="B17" s="1">
        <f t="shared" si="3"/>
        <v>6.2500000000000012E-4</v>
      </c>
      <c r="C17" s="1">
        <f t="shared" si="0"/>
        <v>1.8750000000000004E-3</v>
      </c>
      <c r="D17" s="1">
        <f t="shared" si="4"/>
        <v>6.4453125E-7</v>
      </c>
      <c r="E17" s="1">
        <f t="shared" si="5"/>
        <v>3.7499999999999995E-4</v>
      </c>
      <c r="F17" s="1">
        <f t="shared" si="1"/>
        <v>0.16666666666666669</v>
      </c>
      <c r="G17" s="1">
        <f t="shared" si="2"/>
        <v>6666666.6666666679</v>
      </c>
    </row>
    <row r="18" spans="2:7">
      <c r="B18" s="1">
        <f t="shared" si="3"/>
        <v>6.8750000000000018E-4</v>
      </c>
      <c r="C18" s="1">
        <f t="shared" si="0"/>
        <v>2.0625000000000005E-3</v>
      </c>
      <c r="D18" s="1">
        <f t="shared" si="4"/>
        <v>7.7343750000000006E-7</v>
      </c>
      <c r="E18" s="1">
        <f t="shared" si="5"/>
        <v>4.1250000000000021E-4</v>
      </c>
      <c r="F18" s="1">
        <f t="shared" si="1"/>
        <v>0.15151515151515144</v>
      </c>
      <c r="G18" s="1">
        <f t="shared" si="2"/>
        <v>6060606.0606060578</v>
      </c>
    </row>
    <row r="19" spans="2:7">
      <c r="B19" s="1">
        <f t="shared" si="3"/>
        <v>7.5000000000000023E-4</v>
      </c>
      <c r="C19" s="1">
        <f t="shared" si="0"/>
        <v>2.2500000000000007E-3</v>
      </c>
      <c r="D19" s="1">
        <f t="shared" si="4"/>
        <v>9.1406250000000009E-7</v>
      </c>
      <c r="E19" s="1">
        <f t="shared" si="5"/>
        <v>4.500000000000001E-4</v>
      </c>
      <c r="F19" s="1">
        <f t="shared" si="1"/>
        <v>0.13888888888888887</v>
      </c>
      <c r="G19" s="1">
        <f t="shared" si="2"/>
        <v>5555555.555555555</v>
      </c>
    </row>
    <row r="20" spans="2:7">
      <c r="B20" s="1">
        <f t="shared" si="3"/>
        <v>8.1250000000000029E-4</v>
      </c>
      <c r="C20" s="1">
        <f t="shared" si="0"/>
        <v>2.4375000000000009E-3</v>
      </c>
      <c r="D20" s="1">
        <f t="shared" si="4"/>
        <v>1.0664062500000001E-6</v>
      </c>
      <c r="E20" s="1">
        <f t="shared" si="5"/>
        <v>4.8749999999999998E-4</v>
      </c>
      <c r="F20" s="1">
        <f t="shared" si="1"/>
        <v>0.12820512820512822</v>
      </c>
      <c r="G20" s="1">
        <f t="shared" si="2"/>
        <v>5128205.1282051289</v>
      </c>
    </row>
    <row r="21" spans="2:7">
      <c r="B21" s="1">
        <f t="shared" si="3"/>
        <v>8.7500000000000034E-4</v>
      </c>
      <c r="C21" s="1">
        <f t="shared" si="0"/>
        <v>2.625000000000001E-3</v>
      </c>
      <c r="D21" s="1">
        <f t="shared" si="4"/>
        <v>1.2304687500000003E-6</v>
      </c>
      <c r="E21" s="1">
        <f t="shared" si="5"/>
        <v>5.2500000000000051E-4</v>
      </c>
      <c r="F21" s="1">
        <f t="shared" si="1"/>
        <v>0.11904761904761893</v>
      </c>
      <c r="G21" s="1">
        <f t="shared" si="2"/>
        <v>4761904.7619047575</v>
      </c>
    </row>
    <row r="22" spans="2:7">
      <c r="B22" s="1">
        <f t="shared" si="3"/>
        <v>9.375000000000004E-4</v>
      </c>
      <c r="C22" s="1">
        <f t="shared" si="0"/>
        <v>2.8125000000000012E-3</v>
      </c>
      <c r="D22" s="1">
        <f t="shared" si="4"/>
        <v>1.4062500000000003E-6</v>
      </c>
      <c r="E22" s="1">
        <f t="shared" si="5"/>
        <v>5.6250000000000007E-4</v>
      </c>
      <c r="F22" s="1">
        <f t="shared" si="1"/>
        <v>0.1111111111111111</v>
      </c>
      <c r="G22" s="1">
        <f t="shared" si="2"/>
        <v>4444444.444444444</v>
      </c>
    </row>
    <row r="23" spans="2:7">
      <c r="B23" s="1">
        <f t="shared" si="3"/>
        <v>1.0000000000000005E-3</v>
      </c>
      <c r="C23" s="1">
        <f>IF(B23&lt;=$D$1,IF($D$3+B23*$D$4&gt;=$D$5,$D$5,$D$3+B23*$D$4),IF($D$5+(B23-$D$1)*(-$D$4)&gt;$F$5,$D$5+(B23-$D$1)*(-$D$4),$F$5))</f>
        <v>3.0000000000000014E-3</v>
      </c>
      <c r="D23" s="1">
        <f t="shared" si="4"/>
        <v>1.5937500000000004E-6</v>
      </c>
      <c r="E23" s="1">
        <f t="shared" si="5"/>
        <v>6.0000000000000038E-4</v>
      </c>
      <c r="F23" s="1">
        <f t="shared" si="1"/>
        <v>0.1041666666666666</v>
      </c>
      <c r="G23" s="1">
        <f t="shared" si="2"/>
        <v>4166666.6666666642</v>
      </c>
    </row>
    <row r="24" spans="2:7">
      <c r="B24" s="1">
        <f t="shared" si="3"/>
        <v>1.0625000000000005E-3</v>
      </c>
      <c r="C24" s="1">
        <f t="shared" ref="C24:C87" si="6">IF(B24&lt;=$D$1,IF($D$3+B24*$D$4&gt;=$D$5,$D$5,$D$3+B24*$D$4),IF($D$5+(B24-$D$1)*(-$D$4)&gt;$F$5,$D$5+(B24-$D$1)*(-$D$4),$F$5))</f>
        <v>3.1875000000000015E-3</v>
      </c>
      <c r="D24" s="1">
        <f t="shared" si="4"/>
        <v>1.7929687500000006E-6</v>
      </c>
      <c r="E24" s="1">
        <f t="shared" si="5"/>
        <v>6.3750000000000059E-4</v>
      </c>
      <c r="F24" s="1">
        <f t="shared" si="1"/>
        <v>9.8039215686274425E-2</v>
      </c>
      <c r="G24" s="1">
        <f t="shared" si="2"/>
        <v>3921568.627450977</v>
      </c>
    </row>
    <row r="25" spans="2:7">
      <c r="B25" s="1">
        <f t="shared" si="3"/>
        <v>1.1250000000000006E-3</v>
      </c>
      <c r="C25" s="1">
        <f t="shared" si="6"/>
        <v>3.3750000000000017E-3</v>
      </c>
      <c r="D25" s="1">
        <f t="shared" si="4"/>
        <v>2.0039062500000009E-6</v>
      </c>
      <c r="E25" s="1">
        <f t="shared" si="5"/>
        <v>6.7500000000000079E-4</v>
      </c>
      <c r="F25" s="1">
        <f t="shared" si="1"/>
        <v>9.259259259259249E-2</v>
      </c>
      <c r="G25" s="1">
        <f t="shared" si="2"/>
        <v>3703703.7037036996</v>
      </c>
    </row>
    <row r="26" spans="2:7">
      <c r="B26" s="1">
        <f t="shared" si="3"/>
        <v>1.1875000000000006E-3</v>
      </c>
      <c r="C26" s="1">
        <f t="shared" si="6"/>
        <v>3.5625000000000019E-3</v>
      </c>
      <c r="D26" s="1">
        <f t="shared" si="4"/>
        <v>2.2265625000000008E-6</v>
      </c>
      <c r="E26" s="1">
        <f t="shared" si="5"/>
        <v>7.124999999999997E-4</v>
      </c>
      <c r="F26" s="1">
        <f t="shared" si="1"/>
        <v>8.7719298245614072E-2</v>
      </c>
      <c r="G26" s="1">
        <f t="shared" si="2"/>
        <v>3508771.9298245632</v>
      </c>
    </row>
    <row r="27" spans="2:7">
      <c r="B27" s="1">
        <f t="shared" si="3"/>
        <v>1.2500000000000007E-3</v>
      </c>
      <c r="C27" s="1">
        <f t="shared" si="6"/>
        <v>3.750000000000002E-3</v>
      </c>
      <c r="D27" s="1">
        <f t="shared" si="4"/>
        <v>2.4609375000000009E-6</v>
      </c>
      <c r="E27" s="1">
        <f t="shared" si="5"/>
        <v>7.5000000000000067E-4</v>
      </c>
      <c r="F27" s="1">
        <f t="shared" si="1"/>
        <v>8.3333333333333259E-2</v>
      </c>
      <c r="G27" s="1">
        <f t="shared" si="2"/>
        <v>3333333.3333333307</v>
      </c>
    </row>
    <row r="28" spans="2:7">
      <c r="B28" s="1">
        <f t="shared" si="3"/>
        <v>1.3125000000000007E-3</v>
      </c>
      <c r="C28" s="1">
        <f t="shared" si="6"/>
        <v>3.9375000000000018E-3</v>
      </c>
      <c r="D28" s="1">
        <f t="shared" si="4"/>
        <v>2.707031250000001E-6</v>
      </c>
      <c r="E28" s="1">
        <f t="shared" si="5"/>
        <v>7.8750000000000022E-4</v>
      </c>
      <c r="F28" s="1">
        <f t="shared" si="1"/>
        <v>7.9365079365079347E-2</v>
      </c>
      <c r="G28" s="1">
        <f t="shared" si="2"/>
        <v>3174603.174603174</v>
      </c>
    </row>
    <row r="29" spans="2:7">
      <c r="B29" s="1">
        <f t="shared" si="3"/>
        <v>1.3750000000000008E-3</v>
      </c>
      <c r="C29" s="1">
        <f t="shared" si="6"/>
        <v>4.1250000000000019E-3</v>
      </c>
      <c r="D29" s="1">
        <f t="shared" si="4"/>
        <v>2.9648437500000013E-6</v>
      </c>
      <c r="E29" s="1">
        <f t="shared" si="5"/>
        <v>8.2500000000000108E-4</v>
      </c>
      <c r="F29" s="1">
        <f t="shared" si="1"/>
        <v>7.5757575757575663E-2</v>
      </c>
      <c r="G29" s="1">
        <f t="shared" si="2"/>
        <v>3030303.0303030265</v>
      </c>
    </row>
    <row r="30" spans="2:7">
      <c r="B30" s="1">
        <f t="shared" si="3"/>
        <v>1.4375000000000008E-3</v>
      </c>
      <c r="C30" s="1">
        <f t="shared" si="6"/>
        <v>4.3125000000000021E-3</v>
      </c>
      <c r="D30" s="1">
        <f t="shared" si="4"/>
        <v>3.2343750000000015E-6</v>
      </c>
      <c r="E30" s="1">
        <f t="shared" si="5"/>
        <v>8.6250000000000064E-4</v>
      </c>
      <c r="F30" s="1">
        <f t="shared" si="1"/>
        <v>7.2463768115941976E-2</v>
      </c>
      <c r="G30" s="1">
        <f t="shared" si="2"/>
        <v>2898550.7246376793</v>
      </c>
    </row>
    <row r="31" spans="2:7">
      <c r="B31" s="1">
        <f t="shared" si="3"/>
        <v>1.5000000000000009E-3</v>
      </c>
      <c r="C31" s="1">
        <f t="shared" si="6"/>
        <v>4.5000000000000023E-3</v>
      </c>
      <c r="D31" s="1">
        <f t="shared" si="4"/>
        <v>3.5156250000000016E-6</v>
      </c>
      <c r="E31" s="1">
        <f t="shared" si="5"/>
        <v>9.0000000000000019E-4</v>
      </c>
      <c r="F31" s="1">
        <f t="shared" si="1"/>
        <v>6.9444444444444434E-2</v>
      </c>
      <c r="G31" s="1">
        <f t="shared" si="2"/>
        <v>2777777.7777777775</v>
      </c>
    </row>
    <row r="32" spans="2:7">
      <c r="B32" s="1">
        <f t="shared" si="3"/>
        <v>1.562500000000001E-3</v>
      </c>
      <c r="C32" s="1">
        <f t="shared" si="6"/>
        <v>4.6875000000000024E-3</v>
      </c>
      <c r="D32" s="1">
        <f t="shared" si="4"/>
        <v>3.8085937500000015E-6</v>
      </c>
      <c r="E32" s="1">
        <f t="shared" si="5"/>
        <v>9.3749999999999975E-4</v>
      </c>
      <c r="F32" s="1">
        <f t="shared" si="1"/>
        <v>6.666666666666668E-2</v>
      </c>
      <c r="G32" s="1">
        <f t="shared" si="2"/>
        <v>2666666.6666666674</v>
      </c>
    </row>
    <row r="33" spans="2:7">
      <c r="B33" s="1">
        <f t="shared" si="3"/>
        <v>1.625000000000001E-3</v>
      </c>
      <c r="C33" s="1">
        <f t="shared" si="6"/>
        <v>4.8750000000000026E-3</v>
      </c>
      <c r="D33" s="1">
        <f t="shared" si="4"/>
        <v>4.1132812500000013E-6</v>
      </c>
      <c r="E33" s="1">
        <f t="shared" si="5"/>
        <v>9.749999999999993E-4</v>
      </c>
      <c r="F33" s="1">
        <f t="shared" si="1"/>
        <v>6.4102564102564152E-2</v>
      </c>
      <c r="G33" s="1">
        <f t="shared" si="2"/>
        <v>2564102.5641025663</v>
      </c>
    </row>
    <row r="34" spans="2:7">
      <c r="B34" s="1">
        <f t="shared" si="3"/>
        <v>1.6875000000000011E-3</v>
      </c>
      <c r="C34" s="1">
        <f t="shared" si="6"/>
        <v>5.0625000000000028E-3</v>
      </c>
      <c r="D34" s="1">
        <f t="shared" si="4"/>
        <v>4.4296875000000018E-6</v>
      </c>
      <c r="E34" s="1">
        <f t="shared" si="5"/>
        <v>1.0125000000000017E-3</v>
      </c>
      <c r="F34" s="1">
        <f t="shared" si="1"/>
        <v>6.1728395061728294E-2</v>
      </c>
      <c r="G34" s="1">
        <f t="shared" si="2"/>
        <v>2469135.802469132</v>
      </c>
    </row>
    <row r="35" spans="2:7">
      <c r="B35" s="1">
        <f t="shared" si="3"/>
        <v>1.7500000000000011E-3</v>
      </c>
      <c r="C35" s="1">
        <f t="shared" si="6"/>
        <v>5.2500000000000029E-3</v>
      </c>
      <c r="D35" s="1">
        <f t="shared" si="4"/>
        <v>4.7578125000000021E-6</v>
      </c>
      <c r="E35" s="1">
        <f t="shared" si="5"/>
        <v>1.050000000000001E-3</v>
      </c>
      <c r="F35" s="1">
        <f t="shared" si="1"/>
        <v>5.9523809523809465E-2</v>
      </c>
      <c r="G35" s="1">
        <f t="shared" si="2"/>
        <v>2380952.3809523787</v>
      </c>
    </row>
    <row r="36" spans="2:7">
      <c r="B36" s="1">
        <f t="shared" si="3"/>
        <v>1.8125000000000012E-3</v>
      </c>
      <c r="C36" s="1">
        <f t="shared" si="6"/>
        <v>5.4375000000000031E-3</v>
      </c>
      <c r="D36" s="1">
        <f t="shared" si="4"/>
        <v>5.0976562500000024E-6</v>
      </c>
      <c r="E36" s="1">
        <f t="shared" si="5"/>
        <v>1.0875000000000008E-3</v>
      </c>
      <c r="F36" s="1">
        <f t="shared" si="1"/>
        <v>5.747126436781605E-2</v>
      </c>
      <c r="G36" s="1">
        <f t="shared" si="2"/>
        <v>2298850.574712642</v>
      </c>
    </row>
    <row r="37" spans="2:7">
      <c r="B37" s="1">
        <f t="shared" si="3"/>
        <v>1.8750000000000012E-3</v>
      </c>
      <c r="C37" s="1">
        <f t="shared" si="6"/>
        <v>5.6250000000000033E-3</v>
      </c>
      <c r="D37" s="1">
        <f t="shared" si="4"/>
        <v>5.4492187500000024E-6</v>
      </c>
      <c r="E37" s="1">
        <f t="shared" si="5"/>
        <v>1.1250000000000001E-3</v>
      </c>
      <c r="F37" s="1">
        <f t="shared" si="1"/>
        <v>5.5555555555555552E-2</v>
      </c>
      <c r="G37" s="1">
        <f t="shared" si="2"/>
        <v>2222222.222222222</v>
      </c>
    </row>
    <row r="38" spans="2:7">
      <c r="B38" s="1">
        <f t="shared" si="3"/>
        <v>1.9375000000000013E-3</v>
      </c>
      <c r="C38" s="1">
        <f t="shared" si="6"/>
        <v>5.8125000000000034E-3</v>
      </c>
      <c r="D38" s="1">
        <f t="shared" si="4"/>
        <v>5.8125000000000024E-6</v>
      </c>
      <c r="E38" s="1">
        <f t="shared" si="5"/>
        <v>1.1624999999999999E-3</v>
      </c>
      <c r="F38" s="1">
        <f t="shared" si="1"/>
        <v>5.3763440860215062E-2</v>
      </c>
      <c r="G38" s="1">
        <f t="shared" si="2"/>
        <v>2150537.6344086025</v>
      </c>
    </row>
    <row r="39" spans="2:7">
      <c r="B39" s="1">
        <f t="shared" si="3"/>
        <v>2.0000000000000013E-3</v>
      </c>
      <c r="C39" s="1">
        <f>IF(B39&lt;=$D$1,IF($D$3+B39*$D$4&gt;=$D$5,$D$5,$D$3+B39*$D$4),IF($D$5+(B39-$D$1)*(-$D$4)&gt;$F$5,$D$5+(B39-$D$1)*(-$D$4),$F$5))</f>
        <v>6.0000000000000036E-3</v>
      </c>
      <c r="D39" s="1">
        <f t="shared" si="4"/>
        <v>6.187500000000003E-6</v>
      </c>
      <c r="E39" s="1">
        <f t="shared" si="5"/>
        <v>1.2000000000000021E-3</v>
      </c>
      <c r="F39" s="1">
        <f t="shared" si="1"/>
        <v>5.2083333333333245E-2</v>
      </c>
      <c r="G39" s="1">
        <f t="shared" si="2"/>
        <v>2083333.33333333</v>
      </c>
    </row>
    <row r="40" spans="2:7">
      <c r="B40" s="1">
        <f t="shared" si="3"/>
        <v>2.0625000000000014E-3</v>
      </c>
      <c r="C40" s="1">
        <f t="shared" si="6"/>
        <v>6.1875000000000038E-3</v>
      </c>
      <c r="D40" s="1">
        <f t="shared" si="4"/>
        <v>6.5742187500000035E-6</v>
      </c>
      <c r="E40" s="1">
        <f t="shared" si="5"/>
        <v>1.2375000000000016E-3</v>
      </c>
      <c r="F40" s="1">
        <f t="shared" si="1"/>
        <v>5.0505050505050442E-2</v>
      </c>
      <c r="G40" s="1">
        <f t="shared" si="2"/>
        <v>2020202.0202020179</v>
      </c>
    </row>
    <row r="41" spans="2:7">
      <c r="B41" s="1">
        <f t="shared" si="3"/>
        <v>2.1250000000000015E-3</v>
      </c>
      <c r="C41" s="1">
        <f t="shared" si="6"/>
        <v>6.3750000000000039E-3</v>
      </c>
      <c r="D41" s="1">
        <f t="shared" si="4"/>
        <v>6.9726562500000039E-6</v>
      </c>
      <c r="E41" s="1">
        <f t="shared" si="5"/>
        <v>1.2750000000000012E-3</v>
      </c>
      <c r="F41" s="1">
        <f t="shared" si="1"/>
        <v>4.9019607843137213E-2</v>
      </c>
      <c r="G41" s="1">
        <f t="shared" si="2"/>
        <v>1960784.3137254885</v>
      </c>
    </row>
    <row r="42" spans="2:7">
      <c r="B42" s="1">
        <f t="shared" si="3"/>
        <v>2.1875000000000015E-3</v>
      </c>
      <c r="C42" s="1">
        <f t="shared" si="6"/>
        <v>6.5625000000000041E-3</v>
      </c>
      <c r="D42" s="1">
        <f t="shared" si="4"/>
        <v>7.3828125000000041E-6</v>
      </c>
      <c r="E42" s="1">
        <f t="shared" si="5"/>
        <v>1.3125000000000007E-3</v>
      </c>
      <c r="F42" s="1">
        <f t="shared" si="1"/>
        <v>4.7619047619047596E-2</v>
      </c>
      <c r="G42" s="1">
        <f t="shared" si="2"/>
        <v>1904761.9047619039</v>
      </c>
    </row>
    <row r="43" spans="2:7">
      <c r="B43" s="1">
        <f t="shared" si="3"/>
        <v>2.2500000000000016E-3</v>
      </c>
      <c r="C43" s="1">
        <f t="shared" si="6"/>
        <v>6.7500000000000043E-3</v>
      </c>
      <c r="D43" s="1">
        <f t="shared" si="4"/>
        <v>7.8046875000000042E-6</v>
      </c>
      <c r="E43" s="1">
        <f t="shared" si="5"/>
        <v>1.3500000000000003E-3</v>
      </c>
      <c r="F43" s="1">
        <f t="shared" si="1"/>
        <v>4.6296296296296287E-2</v>
      </c>
      <c r="G43" s="1">
        <f t="shared" si="2"/>
        <v>1851851.8518518514</v>
      </c>
    </row>
    <row r="44" spans="2:7">
      <c r="B44" s="1">
        <f t="shared" si="3"/>
        <v>2.3125000000000016E-3</v>
      </c>
      <c r="C44" s="1">
        <f t="shared" si="6"/>
        <v>6.9375000000000044E-3</v>
      </c>
      <c r="D44" s="1">
        <f t="shared" si="4"/>
        <v>8.2382812500000042E-6</v>
      </c>
      <c r="E44" s="1">
        <f t="shared" si="5"/>
        <v>1.3874999999999998E-3</v>
      </c>
      <c r="F44" s="1">
        <f t="shared" si="1"/>
        <v>4.504504504504505E-2</v>
      </c>
      <c r="G44" s="1">
        <f t="shared" si="2"/>
        <v>1801801.8018018021</v>
      </c>
    </row>
    <row r="45" spans="2:7">
      <c r="B45" s="1">
        <f t="shared" si="3"/>
        <v>2.3750000000000017E-3</v>
      </c>
      <c r="C45" s="1">
        <f t="shared" si="6"/>
        <v>7.1250000000000046E-3</v>
      </c>
      <c r="D45" s="1">
        <f t="shared" si="4"/>
        <v>8.683593750000004E-6</v>
      </c>
      <c r="E45" s="1">
        <f t="shared" si="5"/>
        <v>1.4249999999999994E-3</v>
      </c>
      <c r="F45" s="1">
        <f t="shared" si="1"/>
        <v>4.3859649122807036E-2</v>
      </c>
      <c r="G45" s="1">
        <f t="shared" si="2"/>
        <v>1754385.9649122816</v>
      </c>
    </row>
    <row r="46" spans="2:7">
      <c r="B46" s="1">
        <f t="shared" si="3"/>
        <v>2.4375000000000017E-3</v>
      </c>
      <c r="C46" s="1">
        <f t="shared" si="6"/>
        <v>7.3125000000000048E-3</v>
      </c>
      <c r="D46" s="1">
        <f t="shared" si="4"/>
        <v>9.1406250000000036E-6</v>
      </c>
      <c r="E46" s="1">
        <f t="shared" si="5"/>
        <v>1.462499999999999E-3</v>
      </c>
      <c r="F46" s="1">
        <f t="shared" si="1"/>
        <v>4.2735042735042764E-2</v>
      </c>
      <c r="G46" s="1">
        <f t="shared" si="2"/>
        <v>1709401.7094017107</v>
      </c>
    </row>
    <row r="47" spans="2:7">
      <c r="B47" s="1">
        <f t="shared" si="3"/>
        <v>2.5000000000000018E-3</v>
      </c>
      <c r="C47" s="1">
        <f t="shared" si="6"/>
        <v>7.5000000000000049E-3</v>
      </c>
      <c r="D47" s="1">
        <f t="shared" si="4"/>
        <v>9.6093750000000032E-6</v>
      </c>
      <c r="E47" s="1">
        <f t="shared" si="5"/>
        <v>1.4999999999999985E-3</v>
      </c>
      <c r="F47" s="1">
        <f t="shared" si="1"/>
        <v>4.1666666666666706E-2</v>
      </c>
      <c r="G47" s="1">
        <f t="shared" si="2"/>
        <v>1666666.6666666684</v>
      </c>
    </row>
    <row r="48" spans="2:7">
      <c r="B48" s="1">
        <f t="shared" si="3"/>
        <v>2.5625000000000018E-3</v>
      </c>
      <c r="C48" s="1">
        <f t="shared" si="6"/>
        <v>7.6875000000000051E-3</v>
      </c>
      <c r="D48" s="1">
        <f t="shared" si="4"/>
        <v>1.0089843750000004E-5</v>
      </c>
      <c r="E48" s="1">
        <f t="shared" si="5"/>
        <v>1.5375000000000035E-3</v>
      </c>
      <c r="F48" s="1">
        <f t="shared" si="1"/>
        <v>4.065040650406495E-2</v>
      </c>
      <c r="G48" s="1">
        <f t="shared" si="2"/>
        <v>1626016.260162598</v>
      </c>
    </row>
    <row r="49" spans="2:7">
      <c r="B49" s="1">
        <f t="shared" si="3"/>
        <v>2.6250000000000019E-3</v>
      </c>
      <c r="C49" s="1">
        <f t="shared" si="6"/>
        <v>7.8750000000000053E-3</v>
      </c>
      <c r="D49" s="1">
        <f t="shared" si="4"/>
        <v>1.0582031250000005E-5</v>
      </c>
      <c r="E49" s="1">
        <f t="shared" si="5"/>
        <v>1.575000000000003E-3</v>
      </c>
      <c r="F49" s="1">
        <f t="shared" si="1"/>
        <v>3.9682539682539604E-2</v>
      </c>
      <c r="G49" s="1">
        <f t="shared" si="2"/>
        <v>1587301.5873015842</v>
      </c>
    </row>
    <row r="50" spans="2:7">
      <c r="B50" s="1">
        <f t="shared" si="3"/>
        <v>2.687500000000002E-3</v>
      </c>
      <c r="C50" s="1">
        <f t="shared" si="6"/>
        <v>8.0625000000000054E-3</v>
      </c>
      <c r="D50" s="1">
        <f t="shared" si="4"/>
        <v>1.1085937500000006E-5</v>
      </c>
      <c r="E50" s="1">
        <f t="shared" si="5"/>
        <v>1.6125000000000026E-3</v>
      </c>
      <c r="F50" s="1">
        <f t="shared" si="1"/>
        <v>3.8759689922480557E-2</v>
      </c>
      <c r="G50" s="1">
        <f t="shared" si="2"/>
        <v>1550387.5968992223</v>
      </c>
    </row>
    <row r="51" spans="2:7">
      <c r="B51" s="1">
        <f t="shared" si="3"/>
        <v>2.750000000000002E-3</v>
      </c>
      <c r="C51" s="1">
        <f t="shared" si="6"/>
        <v>8.2500000000000056E-3</v>
      </c>
      <c r="D51" s="1">
        <f t="shared" si="4"/>
        <v>1.1601562500000007E-5</v>
      </c>
      <c r="E51" s="1">
        <f t="shared" si="5"/>
        <v>1.6500000000000022E-3</v>
      </c>
      <c r="F51" s="1">
        <f t="shared" si="1"/>
        <v>3.7878787878787831E-2</v>
      </c>
      <c r="G51" s="1">
        <f t="shared" si="2"/>
        <v>1515151.5151515133</v>
      </c>
    </row>
    <row r="52" spans="2:7">
      <c r="B52" s="1">
        <f t="shared" si="3"/>
        <v>2.8125000000000021E-3</v>
      </c>
      <c r="C52" s="1">
        <f t="shared" si="6"/>
        <v>8.4375000000000058E-3</v>
      </c>
      <c r="D52" s="1">
        <f t="shared" si="4"/>
        <v>1.2128906250000007E-5</v>
      </c>
      <c r="E52" s="1">
        <f t="shared" si="5"/>
        <v>1.6875000000000017E-3</v>
      </c>
      <c r="F52" s="1">
        <f t="shared" si="1"/>
        <v>3.7037037037037E-2</v>
      </c>
      <c r="G52" s="1">
        <f t="shared" si="2"/>
        <v>1481481.4814814802</v>
      </c>
    </row>
    <row r="53" spans="2:7">
      <c r="B53" s="1">
        <f t="shared" si="3"/>
        <v>2.8750000000000021E-3</v>
      </c>
      <c r="C53" s="1">
        <f t="shared" si="6"/>
        <v>8.6250000000000059E-3</v>
      </c>
      <c r="D53" s="1">
        <f t="shared" si="4"/>
        <v>1.2667968750000008E-5</v>
      </c>
      <c r="E53" s="1">
        <f t="shared" si="5"/>
        <v>1.7250000000000013E-3</v>
      </c>
      <c r="F53" s="1">
        <f t="shared" si="1"/>
        <v>3.6231884057970988E-2</v>
      </c>
      <c r="G53" s="1">
        <f t="shared" si="2"/>
        <v>1449275.3623188396</v>
      </c>
    </row>
    <row r="54" spans="2:7">
      <c r="B54" s="1">
        <f t="shared" si="3"/>
        <v>2.9375000000000022E-3</v>
      </c>
      <c r="C54" s="1">
        <f t="shared" si="6"/>
        <v>8.8125000000000061E-3</v>
      </c>
      <c r="D54" s="1">
        <f t="shared" si="4"/>
        <v>1.3218750000000008E-5</v>
      </c>
      <c r="E54" s="1">
        <f t="shared" si="5"/>
        <v>1.7625000000000008E-3</v>
      </c>
      <c r="F54" s="1">
        <f t="shared" si="1"/>
        <v>3.54609929078014E-2</v>
      </c>
      <c r="G54" s="1">
        <f t="shared" si="2"/>
        <v>1418439.7163120562</v>
      </c>
    </row>
    <row r="55" spans="2:7">
      <c r="B55" s="1">
        <f t="shared" si="3"/>
        <v>3.0000000000000022E-3</v>
      </c>
      <c r="C55" s="1">
        <f t="shared" si="6"/>
        <v>9.0000000000000063E-3</v>
      </c>
      <c r="D55" s="1">
        <f t="shared" si="4"/>
        <v>1.3781250000000008E-5</v>
      </c>
      <c r="E55" s="1">
        <f t="shared" si="5"/>
        <v>1.8000000000000004E-3</v>
      </c>
      <c r="F55" s="1">
        <f t="shared" si="1"/>
        <v>3.4722222222222217E-2</v>
      </c>
      <c r="G55" s="1">
        <f t="shared" si="2"/>
        <v>1388888.8888888888</v>
      </c>
    </row>
    <row r="56" spans="2:7">
      <c r="B56" s="1">
        <f t="shared" si="3"/>
        <v>3.0625000000000023E-3</v>
      </c>
      <c r="C56" s="1">
        <f t="shared" si="6"/>
        <v>9.1875000000000064E-3</v>
      </c>
      <c r="D56" s="1">
        <f t="shared" si="4"/>
        <v>1.4355468750000008E-5</v>
      </c>
      <c r="E56" s="1">
        <f t="shared" si="5"/>
        <v>1.8374999999999999E-3</v>
      </c>
      <c r="F56" s="1">
        <f t="shared" si="1"/>
        <v>3.4013605442176874E-2</v>
      </c>
      <c r="G56" s="1">
        <f t="shared" si="2"/>
        <v>1360544.217687075</v>
      </c>
    </row>
    <row r="57" spans="2:7">
      <c r="B57" s="1">
        <f t="shared" si="3"/>
        <v>3.1250000000000023E-3</v>
      </c>
      <c r="C57" s="1">
        <f t="shared" si="6"/>
        <v>9.3750000000000066E-3</v>
      </c>
      <c r="D57" s="1">
        <f t="shared" si="4"/>
        <v>1.4941406250000008E-5</v>
      </c>
      <c r="E57" s="1">
        <f t="shared" si="5"/>
        <v>1.8749999999999995E-3</v>
      </c>
      <c r="F57" s="1">
        <f t="shared" si="1"/>
        <v>3.333333333333334E-2</v>
      </c>
      <c r="G57" s="1">
        <f t="shared" si="2"/>
        <v>1333333.3333333337</v>
      </c>
    </row>
    <row r="58" spans="2:7">
      <c r="B58" s="1">
        <f t="shared" si="3"/>
        <v>3.1875000000000024E-3</v>
      </c>
      <c r="C58" s="1">
        <f t="shared" si="6"/>
        <v>9.5625000000000068E-3</v>
      </c>
      <c r="D58" s="1">
        <f t="shared" si="4"/>
        <v>1.5539062500000009E-5</v>
      </c>
      <c r="E58" s="1">
        <f t="shared" si="5"/>
        <v>1.9125000000000045E-3</v>
      </c>
      <c r="F58" s="1">
        <f t="shared" si="1"/>
        <v>3.2679738562091429E-2</v>
      </c>
      <c r="G58" s="1">
        <f t="shared" si="2"/>
        <v>1307189.5424836571</v>
      </c>
    </row>
    <row r="59" spans="2:7">
      <c r="B59" s="1">
        <f t="shared" ref="B59:B122" si="7">B58+$B$6</f>
        <v>3.2500000000000025E-3</v>
      </c>
      <c r="C59" s="1">
        <f t="shared" si="6"/>
        <v>9.7500000000000069E-3</v>
      </c>
      <c r="D59" s="1">
        <f t="shared" ref="D59:D122" si="8">$B$6*(C59)+D58</f>
        <v>1.6148437500000009E-5</v>
      </c>
      <c r="E59" s="1">
        <f t="shared" si="5"/>
        <v>1.9499999999999986E-3</v>
      </c>
      <c r="F59" s="1">
        <f t="shared" si="1"/>
        <v>3.2051282051282076E-2</v>
      </c>
      <c r="G59" s="1">
        <f t="shared" si="2"/>
        <v>1282051.2820512832</v>
      </c>
    </row>
    <row r="60" spans="2:7">
      <c r="B60" s="1">
        <f t="shared" si="7"/>
        <v>3.3125000000000025E-3</v>
      </c>
      <c r="C60" s="1">
        <f t="shared" si="6"/>
        <v>9.9375000000000071E-3</v>
      </c>
      <c r="D60" s="1">
        <f t="shared" si="8"/>
        <v>1.676953125000001E-5</v>
      </c>
      <c r="E60" s="1">
        <f t="shared" si="5"/>
        <v>1.9875000000000036E-3</v>
      </c>
      <c r="F60" s="1">
        <f t="shared" si="1"/>
        <v>3.1446540880503089E-2</v>
      </c>
      <c r="G60" s="1">
        <f t="shared" si="2"/>
        <v>1257861.6352201237</v>
      </c>
    </row>
    <row r="61" spans="2:7">
      <c r="B61" s="1">
        <f t="shared" si="7"/>
        <v>3.3750000000000026E-3</v>
      </c>
      <c r="C61" s="1">
        <f t="shared" si="6"/>
        <v>1.0125000000000007E-2</v>
      </c>
      <c r="D61" s="1">
        <f t="shared" si="8"/>
        <v>1.7402343750000009E-5</v>
      </c>
      <c r="E61" s="1">
        <f t="shared" si="5"/>
        <v>2.0249999999999977E-3</v>
      </c>
      <c r="F61" s="1">
        <f t="shared" si="1"/>
        <v>3.0864197530864234E-2</v>
      </c>
      <c r="G61" s="1">
        <f t="shared" si="2"/>
        <v>1234567.9012345695</v>
      </c>
    </row>
    <row r="62" spans="2:7">
      <c r="B62" s="1">
        <f t="shared" si="7"/>
        <v>3.4375000000000026E-3</v>
      </c>
      <c r="C62" s="1">
        <f t="shared" si="6"/>
        <v>1.0312500000000007E-2</v>
      </c>
      <c r="D62" s="1">
        <f t="shared" si="8"/>
        <v>1.804687500000001E-5</v>
      </c>
      <c r="E62" s="1">
        <f t="shared" si="5"/>
        <v>2.0625000000000027E-3</v>
      </c>
      <c r="F62" s="1">
        <f t="shared" si="1"/>
        <v>3.0303030303030266E-2</v>
      </c>
      <c r="G62" s="1">
        <f t="shared" si="2"/>
        <v>1212121.2121212108</v>
      </c>
    </row>
    <row r="63" spans="2:7">
      <c r="B63" s="1">
        <f t="shared" si="7"/>
        <v>3.5000000000000027E-3</v>
      </c>
      <c r="C63" s="1">
        <f t="shared" si="6"/>
        <v>1.0500000000000008E-2</v>
      </c>
      <c r="D63" s="1">
        <f t="shared" si="8"/>
        <v>1.8703125000000009E-5</v>
      </c>
      <c r="E63" s="1">
        <f t="shared" si="5"/>
        <v>2.0999999999999968E-3</v>
      </c>
      <c r="F63" s="1">
        <f t="shared" si="1"/>
        <v>2.9761904761904809E-2</v>
      </c>
      <c r="G63" s="1">
        <f t="shared" si="2"/>
        <v>1190476.1904761924</v>
      </c>
    </row>
    <row r="64" spans="2:7">
      <c r="B64" s="1">
        <f t="shared" si="7"/>
        <v>3.5625000000000027E-3</v>
      </c>
      <c r="C64" s="1">
        <f t="shared" si="6"/>
        <v>1.0687500000000008E-2</v>
      </c>
      <c r="D64" s="1">
        <f t="shared" si="8"/>
        <v>1.937109375000001E-5</v>
      </c>
      <c r="E64" s="1">
        <f t="shared" si="5"/>
        <v>2.1375000000000018E-3</v>
      </c>
      <c r="F64" s="1">
        <f t="shared" si="1"/>
        <v>2.9239766081871323E-2</v>
      </c>
      <c r="G64" s="1">
        <f t="shared" si="2"/>
        <v>1169590.643274853</v>
      </c>
    </row>
    <row r="65" spans="2:7">
      <c r="B65" s="1">
        <f t="shared" si="7"/>
        <v>3.6250000000000028E-3</v>
      </c>
      <c r="C65" s="1">
        <f t="shared" si="6"/>
        <v>1.0875000000000008E-2</v>
      </c>
      <c r="D65" s="1">
        <f t="shared" si="8"/>
        <v>2.0050781250000012E-5</v>
      </c>
      <c r="E65" s="1">
        <f t="shared" si="5"/>
        <v>2.1750000000000068E-3</v>
      </c>
      <c r="F65" s="1">
        <f t="shared" si="1"/>
        <v>2.8735632183907955E-2</v>
      </c>
      <c r="G65" s="1">
        <f t="shared" si="2"/>
        <v>1149425.2873563182</v>
      </c>
    </row>
    <row r="66" spans="2:7">
      <c r="B66" s="1">
        <f t="shared" si="7"/>
        <v>3.6875000000000028E-3</v>
      </c>
      <c r="C66" s="1">
        <f t="shared" si="6"/>
        <v>1.1062500000000008E-2</v>
      </c>
      <c r="D66" s="1">
        <f t="shared" si="8"/>
        <v>2.0742187500000012E-5</v>
      </c>
      <c r="E66" s="1">
        <f t="shared" si="5"/>
        <v>2.2125000000000009E-3</v>
      </c>
      <c r="F66" s="1">
        <f t="shared" si="1"/>
        <v>2.8248587570621458E-2</v>
      </c>
      <c r="G66" s="1">
        <f t="shared" si="2"/>
        <v>1129943.5028248583</v>
      </c>
    </row>
    <row r="67" spans="2:7">
      <c r="B67" s="1">
        <f t="shared" si="7"/>
        <v>3.7500000000000029E-3</v>
      </c>
      <c r="C67" s="1">
        <f t="shared" si="6"/>
        <v>1.1250000000000008E-2</v>
      </c>
      <c r="D67" s="1">
        <f t="shared" si="8"/>
        <v>2.1445312500000014E-5</v>
      </c>
      <c r="E67" s="1">
        <f t="shared" si="5"/>
        <v>2.2500000000000059E-3</v>
      </c>
      <c r="F67" s="1">
        <f t="shared" si="1"/>
        <v>2.7777777777777707E-2</v>
      </c>
      <c r="G67" s="1">
        <f t="shared" si="2"/>
        <v>1111111.1111111082</v>
      </c>
    </row>
    <row r="68" spans="2:7">
      <c r="B68" s="1">
        <f t="shared" si="7"/>
        <v>3.812500000000003E-3</v>
      </c>
      <c r="C68" s="1">
        <f t="shared" si="6"/>
        <v>1.1437500000000008E-2</v>
      </c>
      <c r="D68" s="1">
        <f t="shared" si="8"/>
        <v>2.2160156250000014E-5</v>
      </c>
      <c r="E68" s="1">
        <f t="shared" si="5"/>
        <v>2.2875E-3</v>
      </c>
      <c r="F68" s="1">
        <f t="shared" si="1"/>
        <v>2.7322404371584699E-2</v>
      </c>
      <c r="G68" s="1">
        <f t="shared" si="2"/>
        <v>1092896.1748633881</v>
      </c>
    </row>
    <row r="69" spans="2:7">
      <c r="B69" s="1">
        <f t="shared" si="7"/>
        <v>3.875000000000003E-3</v>
      </c>
      <c r="C69" s="1">
        <f t="shared" si="6"/>
        <v>1.1625000000000009E-2</v>
      </c>
      <c r="D69" s="1">
        <f t="shared" si="8"/>
        <v>2.2886718750000015E-5</v>
      </c>
      <c r="E69" s="1">
        <f t="shared" si="5"/>
        <v>2.325000000000005E-3</v>
      </c>
      <c r="F69" s="1">
        <f t="shared" si="1"/>
        <v>2.6881720430107468E-2</v>
      </c>
      <c r="G69" s="1">
        <f t="shared" si="2"/>
        <v>1075268.8172042987</v>
      </c>
    </row>
    <row r="70" spans="2:7">
      <c r="B70" s="1">
        <f t="shared" si="7"/>
        <v>3.9375000000000026E-3</v>
      </c>
      <c r="C70" s="1">
        <f t="shared" si="6"/>
        <v>1.1812500000000007E-2</v>
      </c>
      <c r="D70" s="1">
        <f t="shared" si="8"/>
        <v>2.3625000000000015E-5</v>
      </c>
      <c r="E70" s="1">
        <f t="shared" si="5"/>
        <v>2.3624999999999991E-3</v>
      </c>
      <c r="F70" s="1">
        <f t="shared" si="1"/>
        <v>2.6455026455026464E-2</v>
      </c>
      <c r="G70" s="1">
        <f t="shared" si="2"/>
        <v>1058201.0582010585</v>
      </c>
    </row>
    <row r="71" spans="2:7">
      <c r="B71" s="1">
        <f t="shared" si="7"/>
        <v>4.0000000000000027E-3</v>
      </c>
      <c r="C71" s="1">
        <f t="shared" si="6"/>
        <v>1.2000000000000007E-2</v>
      </c>
      <c r="D71" s="1">
        <f t="shared" si="8"/>
        <v>2.4375000000000016E-5</v>
      </c>
      <c r="E71" s="1">
        <f t="shared" si="5"/>
        <v>2.4000000000000041E-3</v>
      </c>
      <c r="F71" s="1">
        <f t="shared" si="1"/>
        <v>2.6041666666666623E-2</v>
      </c>
      <c r="G71" s="1">
        <f t="shared" si="2"/>
        <v>1041666.666666665</v>
      </c>
    </row>
    <row r="72" spans="2:7">
      <c r="B72" s="1">
        <f t="shared" si="7"/>
        <v>4.0625000000000027E-3</v>
      </c>
      <c r="C72" s="1">
        <f t="shared" si="6"/>
        <v>1.2187500000000007E-2</v>
      </c>
      <c r="D72" s="1">
        <f t="shared" si="8"/>
        <v>2.5136718750000016E-5</v>
      </c>
      <c r="E72" s="1">
        <f t="shared" si="5"/>
        <v>2.4374999999999983E-3</v>
      </c>
      <c r="F72" s="1">
        <f t="shared" si="1"/>
        <v>2.5641025641025661E-2</v>
      </c>
      <c r="G72" s="1">
        <f t="shared" si="2"/>
        <v>1025641.0256410264</v>
      </c>
    </row>
    <row r="73" spans="2:7">
      <c r="B73" s="1">
        <f t="shared" si="7"/>
        <v>4.1250000000000028E-3</v>
      </c>
      <c r="C73" s="1">
        <f t="shared" si="6"/>
        <v>1.2375000000000008E-2</v>
      </c>
      <c r="D73" s="1">
        <f t="shared" si="8"/>
        <v>2.5910156250000017E-5</v>
      </c>
      <c r="E73" s="1">
        <f t="shared" si="5"/>
        <v>2.4750000000000032E-3</v>
      </c>
      <c r="F73" s="1">
        <f t="shared" ref="F73:F136" si="9">$B$6/E73</f>
        <v>2.5252525252525221E-2</v>
      </c>
      <c r="G73" s="1">
        <f t="shared" ref="G73:G136" si="10">F73/$G$3</f>
        <v>1010101.0101010089</v>
      </c>
    </row>
    <row r="74" spans="2:7">
      <c r="B74" s="1">
        <f t="shared" si="7"/>
        <v>4.1875000000000029E-3</v>
      </c>
      <c r="C74" s="1">
        <f t="shared" si="6"/>
        <v>1.2562500000000008E-2</v>
      </c>
      <c r="D74" s="1">
        <f t="shared" si="8"/>
        <v>2.6695312500000016E-5</v>
      </c>
      <c r="E74" s="1">
        <f t="shared" ref="E74:E137" si="11">(D74-D73)*16*200</f>
        <v>2.5124999999999974E-3</v>
      </c>
      <c r="F74" s="1">
        <f t="shared" si="9"/>
        <v>2.4875621890547289E-2</v>
      </c>
      <c r="G74" s="1">
        <f t="shared" si="10"/>
        <v>995024.87562189158</v>
      </c>
    </row>
    <row r="75" spans="2:7">
      <c r="B75" s="1">
        <f t="shared" si="7"/>
        <v>4.2500000000000029E-3</v>
      </c>
      <c r="C75" s="1">
        <f t="shared" si="6"/>
        <v>1.2750000000000008E-2</v>
      </c>
      <c r="D75" s="1">
        <f t="shared" si="8"/>
        <v>2.7492187500000017E-5</v>
      </c>
      <c r="E75" s="1">
        <f t="shared" si="11"/>
        <v>2.5500000000000024E-3</v>
      </c>
      <c r="F75" s="1">
        <f t="shared" si="9"/>
        <v>2.4509803921568606E-2</v>
      </c>
      <c r="G75" s="1">
        <f t="shared" si="10"/>
        <v>980392.15686274425</v>
      </c>
    </row>
    <row r="76" spans="2:7">
      <c r="B76" s="1">
        <f t="shared" si="7"/>
        <v>4.312500000000003E-3</v>
      </c>
      <c r="C76" s="1">
        <f t="shared" si="6"/>
        <v>1.2937500000000008E-2</v>
      </c>
      <c r="D76" s="1">
        <f t="shared" si="8"/>
        <v>2.8300781250000016E-5</v>
      </c>
      <c r="E76" s="1">
        <f t="shared" si="11"/>
        <v>2.5874999999999965E-3</v>
      </c>
      <c r="F76" s="1">
        <f t="shared" si="9"/>
        <v>2.4154589371980711E-2</v>
      </c>
      <c r="G76" s="1">
        <f t="shared" si="10"/>
        <v>966183.57487922849</v>
      </c>
    </row>
    <row r="77" spans="2:7">
      <c r="B77" s="1">
        <f t="shared" si="7"/>
        <v>4.375000000000003E-3</v>
      </c>
      <c r="C77" s="1">
        <f t="shared" si="6"/>
        <v>1.3125000000000008E-2</v>
      </c>
      <c r="D77" s="1">
        <f t="shared" si="8"/>
        <v>2.9121093750000016E-5</v>
      </c>
      <c r="E77" s="1">
        <f t="shared" si="11"/>
        <v>2.6250000000000015E-3</v>
      </c>
      <c r="F77" s="1">
        <f t="shared" si="9"/>
        <v>2.3809523809523798E-2</v>
      </c>
      <c r="G77" s="1">
        <f t="shared" si="10"/>
        <v>952380.95238095196</v>
      </c>
    </row>
    <row r="78" spans="2:7">
      <c r="B78" s="1">
        <f t="shared" si="7"/>
        <v>4.4375000000000031E-3</v>
      </c>
      <c r="C78" s="1">
        <f t="shared" si="6"/>
        <v>1.3312500000000008E-2</v>
      </c>
      <c r="D78" s="1">
        <f t="shared" si="8"/>
        <v>2.9953125000000018E-5</v>
      </c>
      <c r="E78" s="1">
        <f t="shared" si="11"/>
        <v>2.6625000000000064E-3</v>
      </c>
      <c r="F78" s="1">
        <f t="shared" si="9"/>
        <v>2.3474178403755812E-2</v>
      </c>
      <c r="G78" s="1">
        <f t="shared" si="10"/>
        <v>938967.13615023252</v>
      </c>
    </row>
    <row r="79" spans="2:7">
      <c r="B79" s="1">
        <f t="shared" si="7"/>
        <v>4.5000000000000031E-3</v>
      </c>
      <c r="C79" s="1">
        <f t="shared" si="6"/>
        <v>1.3500000000000009E-2</v>
      </c>
      <c r="D79" s="1">
        <f t="shared" si="8"/>
        <v>3.0796875000000022E-5</v>
      </c>
      <c r="E79" s="1">
        <f t="shared" si="11"/>
        <v>2.7000000000000114E-3</v>
      </c>
      <c r="F79" s="1">
        <f t="shared" si="9"/>
        <v>2.314814814814805E-2</v>
      </c>
      <c r="G79" s="1">
        <f t="shared" si="10"/>
        <v>925925.925925922</v>
      </c>
    </row>
    <row r="80" spans="2:7">
      <c r="B80" s="1">
        <f t="shared" si="7"/>
        <v>4.5625000000000032E-3</v>
      </c>
      <c r="C80" s="1">
        <f t="shared" si="6"/>
        <v>1.3687500000000009E-2</v>
      </c>
      <c r="D80" s="1">
        <f t="shared" si="8"/>
        <v>3.1652343750000024E-5</v>
      </c>
      <c r="E80" s="1">
        <f t="shared" si="11"/>
        <v>2.7375000000000056E-3</v>
      </c>
      <c r="F80" s="1">
        <f t="shared" si="9"/>
        <v>2.2831050228310456E-2</v>
      </c>
      <c r="G80" s="1">
        <f t="shared" si="10"/>
        <v>913242.00913241832</v>
      </c>
    </row>
    <row r="81" spans="2:7">
      <c r="B81" s="1">
        <f t="shared" si="7"/>
        <v>4.6250000000000032E-3</v>
      </c>
      <c r="C81" s="1">
        <f t="shared" si="6"/>
        <v>1.3875000000000009E-2</v>
      </c>
      <c r="D81" s="1">
        <f t="shared" si="8"/>
        <v>3.2519531250000023E-5</v>
      </c>
      <c r="E81" s="1">
        <f t="shared" si="11"/>
        <v>2.7749999999999997E-3</v>
      </c>
      <c r="F81" s="1">
        <f t="shared" si="9"/>
        <v>2.2522522522522525E-2</v>
      </c>
      <c r="G81" s="1">
        <f t="shared" si="10"/>
        <v>900900.90090090106</v>
      </c>
    </row>
    <row r="82" spans="2:7">
      <c r="B82" s="1">
        <f t="shared" si="7"/>
        <v>4.6875000000000033E-3</v>
      </c>
      <c r="C82" s="1">
        <f t="shared" si="6"/>
        <v>1.4062500000000009E-2</v>
      </c>
      <c r="D82" s="1">
        <f t="shared" si="8"/>
        <v>3.3398437500000022E-5</v>
      </c>
      <c r="E82" s="1">
        <f t="shared" si="11"/>
        <v>2.8124999999999938E-3</v>
      </c>
      <c r="F82" s="1">
        <f t="shared" si="9"/>
        <v>2.2222222222222272E-2</v>
      </c>
      <c r="G82" s="1">
        <f t="shared" si="10"/>
        <v>888888.88888889086</v>
      </c>
    </row>
    <row r="83" spans="2:7">
      <c r="B83" s="1">
        <f t="shared" si="7"/>
        <v>4.7500000000000034E-3</v>
      </c>
      <c r="C83" s="1">
        <f t="shared" si="6"/>
        <v>1.4250000000000009E-2</v>
      </c>
      <c r="D83" s="1">
        <f t="shared" si="8"/>
        <v>3.4289062500000025E-5</v>
      </c>
      <c r="E83" s="1">
        <f t="shared" si="11"/>
        <v>2.8500000000000096E-3</v>
      </c>
      <c r="F83" s="1">
        <f t="shared" si="9"/>
        <v>2.1929824561403435E-2</v>
      </c>
      <c r="G83" s="1">
        <f t="shared" si="10"/>
        <v>877192.98245613743</v>
      </c>
    </row>
    <row r="84" spans="2:7">
      <c r="B84" s="1">
        <f t="shared" si="7"/>
        <v>4.8125000000000034E-3</v>
      </c>
      <c r="C84" s="1">
        <f t="shared" si="6"/>
        <v>1.4437500000000009E-2</v>
      </c>
      <c r="D84" s="1">
        <f t="shared" si="8"/>
        <v>3.5191406250000026E-5</v>
      </c>
      <c r="E84" s="1">
        <f t="shared" si="11"/>
        <v>2.8875000000000038E-3</v>
      </c>
      <c r="F84" s="1">
        <f t="shared" si="9"/>
        <v>2.1645021645021616E-2</v>
      </c>
      <c r="G84" s="1">
        <f t="shared" si="10"/>
        <v>865800.86580086465</v>
      </c>
    </row>
    <row r="85" spans="2:7">
      <c r="B85" s="1">
        <f t="shared" si="7"/>
        <v>4.8750000000000035E-3</v>
      </c>
      <c r="C85" s="1">
        <f t="shared" si="6"/>
        <v>1.462500000000001E-2</v>
      </c>
      <c r="D85" s="1">
        <f t="shared" si="8"/>
        <v>3.6105468750000025E-5</v>
      </c>
      <c r="E85" s="1">
        <f t="shared" si="11"/>
        <v>2.9249999999999979E-3</v>
      </c>
      <c r="F85" s="1">
        <f t="shared" si="9"/>
        <v>2.1367521367521382E-2</v>
      </c>
      <c r="G85" s="1">
        <f t="shared" si="10"/>
        <v>854700.85470085533</v>
      </c>
    </row>
    <row r="86" spans="2:7">
      <c r="B86" s="1">
        <f t="shared" si="7"/>
        <v>4.9375000000000035E-3</v>
      </c>
      <c r="C86" s="1">
        <f t="shared" si="6"/>
        <v>1.481250000000001E-2</v>
      </c>
      <c r="D86" s="1">
        <f t="shared" si="8"/>
        <v>3.7031250000000023E-5</v>
      </c>
      <c r="E86" s="1">
        <f t="shared" si="11"/>
        <v>2.962499999999992E-3</v>
      </c>
      <c r="F86" s="1">
        <f t="shared" si="9"/>
        <v>2.1097046413502168E-2</v>
      </c>
      <c r="G86" s="1">
        <f t="shared" si="10"/>
        <v>843881.8565400868</v>
      </c>
    </row>
    <row r="87" spans="2:7">
      <c r="B87" s="1">
        <f t="shared" si="7"/>
        <v>5.0000000000000036E-3</v>
      </c>
      <c r="C87" s="1">
        <f t="shared" si="6"/>
        <v>1.500000000000001E-2</v>
      </c>
      <c r="D87" s="1">
        <f t="shared" si="8"/>
        <v>3.7968750000000025E-5</v>
      </c>
      <c r="E87" s="1">
        <f t="shared" si="11"/>
        <v>3.0000000000000079E-3</v>
      </c>
      <c r="F87" s="1">
        <f t="shared" si="9"/>
        <v>2.083333333333328E-2</v>
      </c>
      <c r="G87" s="1">
        <f t="shared" si="10"/>
        <v>833333.33333333128</v>
      </c>
    </row>
    <row r="88" spans="2:7">
      <c r="B88" s="1">
        <f t="shared" si="7"/>
        <v>5.0625000000000036E-3</v>
      </c>
      <c r="C88" s="1">
        <f t="shared" ref="C88:C151" si="12">IF(B88&lt;=$D$1,IF($D$3+B88*$D$4&gt;=$D$5,$D$5,$D$3+B88*$D$4),IF($D$5+(B88-$D$1)*(-$D$4)&gt;$F$5,$D$5+(B88-$D$1)*(-$D$4),$F$5))</f>
        <v>1.518750000000001E-2</v>
      </c>
      <c r="D88" s="1">
        <f t="shared" si="8"/>
        <v>3.8917968750000026E-5</v>
      </c>
      <c r="E88" s="1">
        <f t="shared" si="11"/>
        <v>3.037500000000002E-3</v>
      </c>
      <c r="F88" s="1">
        <f t="shared" si="9"/>
        <v>2.0576131687242784E-2</v>
      </c>
      <c r="G88" s="1">
        <f t="shared" si="10"/>
        <v>823045.2674897114</v>
      </c>
    </row>
    <row r="89" spans="2:7">
      <c r="B89" s="1">
        <f t="shared" si="7"/>
        <v>5.1250000000000037E-3</v>
      </c>
      <c r="C89" s="1">
        <f t="shared" si="12"/>
        <v>1.537500000000001E-2</v>
      </c>
      <c r="D89" s="1">
        <f t="shared" si="8"/>
        <v>3.9878906250000024E-5</v>
      </c>
      <c r="E89" s="1">
        <f t="shared" si="11"/>
        <v>3.0749999999999961E-3</v>
      </c>
      <c r="F89" s="1">
        <f t="shared" si="9"/>
        <v>2.0325203252032548E-2</v>
      </c>
      <c r="G89" s="1">
        <f t="shared" si="10"/>
        <v>813008.1300813019</v>
      </c>
    </row>
    <row r="90" spans="2:7">
      <c r="B90" s="1">
        <f t="shared" si="7"/>
        <v>5.1875000000000037E-3</v>
      </c>
      <c r="C90" s="1">
        <f t="shared" si="12"/>
        <v>1.556250000000001E-2</v>
      </c>
      <c r="D90" s="1">
        <f t="shared" si="8"/>
        <v>4.0851562500000028E-5</v>
      </c>
      <c r="E90" s="1">
        <f t="shared" si="11"/>
        <v>3.112500000000012E-3</v>
      </c>
      <c r="F90" s="1">
        <f t="shared" si="9"/>
        <v>2.0080321285140486E-2</v>
      </c>
      <c r="G90" s="1">
        <f t="shared" si="10"/>
        <v>803212.85140561941</v>
      </c>
    </row>
    <row r="91" spans="2:7">
      <c r="B91" s="1">
        <f t="shared" si="7"/>
        <v>5.2500000000000038E-3</v>
      </c>
      <c r="C91" s="1">
        <f t="shared" si="12"/>
        <v>1.5750000000000011E-2</v>
      </c>
      <c r="D91" s="1">
        <f t="shared" si="8"/>
        <v>4.183593750000003E-5</v>
      </c>
      <c r="E91" s="1">
        <f t="shared" si="11"/>
        <v>3.1500000000000061E-3</v>
      </c>
      <c r="F91" s="1">
        <f t="shared" si="9"/>
        <v>1.9841269841269802E-2</v>
      </c>
      <c r="G91" s="1">
        <f t="shared" si="10"/>
        <v>793650.7936507921</v>
      </c>
    </row>
    <row r="92" spans="2:7">
      <c r="B92" s="1">
        <f t="shared" si="7"/>
        <v>5.3125000000000039E-3</v>
      </c>
      <c r="C92" s="1">
        <f t="shared" si="12"/>
        <v>1.5937500000000011E-2</v>
      </c>
      <c r="D92" s="1">
        <f t="shared" si="8"/>
        <v>4.283203125000003E-5</v>
      </c>
      <c r="E92" s="1">
        <f t="shared" si="11"/>
        <v>3.1875000000000002E-3</v>
      </c>
      <c r="F92" s="1">
        <f t="shared" si="9"/>
        <v>1.9607843137254902E-2</v>
      </c>
      <c r="G92" s="1">
        <f t="shared" si="10"/>
        <v>784313.72549019614</v>
      </c>
    </row>
    <row r="93" spans="2:7">
      <c r="B93" s="1">
        <f t="shared" si="7"/>
        <v>5.3750000000000039E-3</v>
      </c>
      <c r="C93" s="1">
        <f t="shared" si="12"/>
        <v>1.6125000000000011E-2</v>
      </c>
      <c r="D93" s="1">
        <f t="shared" si="8"/>
        <v>4.3839843750000028E-5</v>
      </c>
      <c r="E93" s="1">
        <f t="shared" si="11"/>
        <v>3.2249999999999944E-3</v>
      </c>
      <c r="F93" s="1">
        <f t="shared" si="9"/>
        <v>1.9379844961240345E-2</v>
      </c>
      <c r="G93" s="1">
        <f t="shared" si="10"/>
        <v>775193.79844961385</v>
      </c>
    </row>
    <row r="94" spans="2:7">
      <c r="B94" s="1">
        <f t="shared" si="7"/>
        <v>5.437500000000004E-3</v>
      </c>
      <c r="C94" s="1">
        <f t="shared" si="12"/>
        <v>1.6312500000000011E-2</v>
      </c>
      <c r="D94" s="1">
        <f t="shared" si="8"/>
        <v>4.4859375000000032E-5</v>
      </c>
      <c r="E94" s="1">
        <f t="shared" si="11"/>
        <v>3.2625000000000102E-3</v>
      </c>
      <c r="F94" s="1">
        <f t="shared" si="9"/>
        <v>1.9157088122605304E-2</v>
      </c>
      <c r="G94" s="1">
        <f t="shared" si="10"/>
        <v>766283.52490421222</v>
      </c>
    </row>
    <row r="95" spans="2:7">
      <c r="B95" s="1">
        <f t="shared" si="7"/>
        <v>5.500000000000004E-3</v>
      </c>
      <c r="C95" s="1">
        <f t="shared" si="12"/>
        <v>1.6500000000000011E-2</v>
      </c>
      <c r="D95" s="1">
        <f t="shared" si="8"/>
        <v>4.5890625000000033E-5</v>
      </c>
      <c r="E95" s="1">
        <f t="shared" si="11"/>
        <v>3.3000000000000043E-3</v>
      </c>
      <c r="F95" s="1">
        <f t="shared" si="9"/>
        <v>1.8939393939393916E-2</v>
      </c>
      <c r="G95" s="1">
        <f t="shared" si="10"/>
        <v>757575.75757575664</v>
      </c>
    </row>
    <row r="96" spans="2:7">
      <c r="B96" s="1">
        <f t="shared" si="7"/>
        <v>5.5625000000000041E-3</v>
      </c>
      <c r="C96" s="1">
        <f t="shared" si="12"/>
        <v>1.6687500000000011E-2</v>
      </c>
      <c r="D96" s="1">
        <f t="shared" si="8"/>
        <v>4.6933593750000032E-5</v>
      </c>
      <c r="E96" s="1">
        <f t="shared" si="11"/>
        <v>3.3374999999999985E-3</v>
      </c>
      <c r="F96" s="1">
        <f t="shared" si="9"/>
        <v>1.8726591760299633E-2</v>
      </c>
      <c r="G96" s="1">
        <f t="shared" si="10"/>
        <v>749063.67041198537</v>
      </c>
    </row>
    <row r="97" spans="2:7">
      <c r="B97" s="1">
        <f t="shared" si="7"/>
        <v>5.6250000000000041E-3</v>
      </c>
      <c r="C97" s="1">
        <f t="shared" si="12"/>
        <v>1.6875000000000012E-2</v>
      </c>
      <c r="D97" s="1">
        <f t="shared" si="8"/>
        <v>4.798828125000003E-5</v>
      </c>
      <c r="E97" s="1">
        <f t="shared" si="11"/>
        <v>3.3749999999999926E-3</v>
      </c>
      <c r="F97" s="1">
        <f t="shared" si="9"/>
        <v>1.8518518518518559E-2</v>
      </c>
      <c r="G97" s="1">
        <f t="shared" si="10"/>
        <v>740740.74074074242</v>
      </c>
    </row>
    <row r="98" spans="2:7">
      <c r="B98" s="1">
        <f t="shared" si="7"/>
        <v>5.6875000000000042E-3</v>
      </c>
      <c r="C98" s="1">
        <f t="shared" si="12"/>
        <v>1.7062500000000012E-2</v>
      </c>
      <c r="D98" s="1">
        <f t="shared" si="8"/>
        <v>4.9054687500000033E-5</v>
      </c>
      <c r="E98" s="1">
        <f t="shared" si="11"/>
        <v>3.4125000000000084E-3</v>
      </c>
      <c r="F98" s="1">
        <f t="shared" si="9"/>
        <v>1.8315018315018271E-2</v>
      </c>
      <c r="G98" s="1">
        <f t="shared" si="10"/>
        <v>732600.73260073084</v>
      </c>
    </row>
    <row r="99" spans="2:7">
      <c r="B99" s="1">
        <f t="shared" si="7"/>
        <v>5.7500000000000042E-3</v>
      </c>
      <c r="C99" s="1">
        <f t="shared" si="12"/>
        <v>1.7250000000000012E-2</v>
      </c>
      <c r="D99" s="1">
        <f t="shared" si="8"/>
        <v>5.0132812500000034E-5</v>
      </c>
      <c r="E99" s="1">
        <f t="shared" si="11"/>
        <v>3.4500000000000025E-3</v>
      </c>
      <c r="F99" s="1">
        <f t="shared" si="9"/>
        <v>1.8115942028985494E-2</v>
      </c>
      <c r="G99" s="1">
        <f t="shared" si="10"/>
        <v>724637.68115941982</v>
      </c>
    </row>
    <row r="100" spans="2:7">
      <c r="B100" s="1">
        <f t="shared" si="7"/>
        <v>5.8125000000000043E-3</v>
      </c>
      <c r="C100" s="1">
        <f t="shared" si="12"/>
        <v>1.7437500000000012E-2</v>
      </c>
      <c r="D100" s="1">
        <f t="shared" si="8"/>
        <v>5.1222656250000033E-5</v>
      </c>
      <c r="E100" s="1">
        <f t="shared" si="11"/>
        <v>3.4874999999999967E-3</v>
      </c>
      <c r="F100" s="1">
        <f t="shared" si="9"/>
        <v>1.7921146953405034E-2</v>
      </c>
      <c r="G100" s="1">
        <f t="shared" si="10"/>
        <v>716845.87813620141</v>
      </c>
    </row>
    <row r="101" spans="2:7">
      <c r="B101" s="1">
        <f t="shared" si="7"/>
        <v>5.8750000000000044E-3</v>
      </c>
      <c r="C101" s="1">
        <f t="shared" si="12"/>
        <v>1.7625000000000012E-2</v>
      </c>
      <c r="D101" s="1">
        <f t="shared" si="8"/>
        <v>5.2324218750000036E-5</v>
      </c>
      <c r="E101" s="1">
        <f t="shared" si="11"/>
        <v>3.5250000000000125E-3</v>
      </c>
      <c r="F101" s="1">
        <f t="shared" si="9"/>
        <v>1.7730496453900648E-2</v>
      </c>
      <c r="G101" s="1">
        <f t="shared" si="10"/>
        <v>709219.85815602599</v>
      </c>
    </row>
    <row r="102" spans="2:7">
      <c r="B102" s="1">
        <f t="shared" si="7"/>
        <v>5.9375000000000044E-3</v>
      </c>
      <c r="C102" s="1">
        <f t="shared" si="12"/>
        <v>1.7812500000000012E-2</v>
      </c>
      <c r="D102" s="1">
        <f t="shared" si="8"/>
        <v>5.3437500000000039E-5</v>
      </c>
      <c r="E102" s="1">
        <f t="shared" si="11"/>
        <v>3.5625000000000066E-3</v>
      </c>
      <c r="F102" s="1">
        <f t="shared" si="9"/>
        <v>1.7543859649122775E-2</v>
      </c>
      <c r="G102" s="1">
        <f t="shared" si="10"/>
        <v>701754.38596491108</v>
      </c>
    </row>
    <row r="103" spans="2:7">
      <c r="B103" s="1">
        <f t="shared" si="7"/>
        <v>6.0000000000000045E-3</v>
      </c>
      <c r="C103" s="1">
        <f t="shared" si="12"/>
        <v>1.8000000000000013E-2</v>
      </c>
      <c r="D103" s="1">
        <f t="shared" si="8"/>
        <v>5.4562500000000039E-5</v>
      </c>
      <c r="E103" s="1">
        <f t="shared" si="11"/>
        <v>3.6000000000000008E-3</v>
      </c>
      <c r="F103" s="1">
        <f t="shared" si="9"/>
        <v>1.7361111111111108E-2</v>
      </c>
      <c r="G103" s="1">
        <f t="shared" si="10"/>
        <v>694444.44444444438</v>
      </c>
    </row>
    <row r="104" spans="2:7">
      <c r="B104" s="1">
        <f t="shared" si="7"/>
        <v>6.0625000000000045E-3</v>
      </c>
      <c r="C104" s="1">
        <f t="shared" si="12"/>
        <v>1.8187500000000013E-2</v>
      </c>
      <c r="D104" s="1">
        <f t="shared" si="8"/>
        <v>5.5699218750000037E-5</v>
      </c>
      <c r="E104" s="1">
        <f t="shared" si="11"/>
        <v>3.6374999999999949E-3</v>
      </c>
      <c r="F104" s="1">
        <f t="shared" si="9"/>
        <v>1.7182130584192466E-2</v>
      </c>
      <c r="G104" s="1">
        <f t="shared" si="10"/>
        <v>687285.22336769861</v>
      </c>
    </row>
    <row r="105" spans="2:7">
      <c r="B105" s="1">
        <f t="shared" si="7"/>
        <v>6.1250000000000046E-3</v>
      </c>
      <c r="C105" s="1">
        <f t="shared" si="12"/>
        <v>1.8375000000000013E-2</v>
      </c>
      <c r="D105" s="1">
        <f t="shared" si="8"/>
        <v>5.6847656250000041E-5</v>
      </c>
      <c r="E105" s="1">
        <f t="shared" si="11"/>
        <v>3.6750000000000107E-3</v>
      </c>
      <c r="F105" s="1">
        <f t="shared" si="9"/>
        <v>1.7006802721088385E-2</v>
      </c>
      <c r="G105" s="1">
        <f t="shared" si="10"/>
        <v>680272.10884353542</v>
      </c>
    </row>
    <row r="106" spans="2:7">
      <c r="B106" s="1">
        <f t="shared" si="7"/>
        <v>6.1875000000000046E-3</v>
      </c>
      <c r="C106" s="1">
        <f t="shared" si="12"/>
        <v>1.8562500000000013E-2</v>
      </c>
      <c r="D106" s="1">
        <f t="shared" si="8"/>
        <v>5.8007812500000042E-5</v>
      </c>
      <c r="E106" s="1">
        <f t="shared" si="11"/>
        <v>3.7125000000000049E-3</v>
      </c>
      <c r="F106" s="1">
        <f t="shared" si="9"/>
        <v>1.6835016835016814E-2</v>
      </c>
      <c r="G106" s="1">
        <f t="shared" si="10"/>
        <v>673400.67340067262</v>
      </c>
    </row>
    <row r="107" spans="2:7">
      <c r="B107" s="1">
        <f t="shared" si="7"/>
        <v>6.2500000000000047E-3</v>
      </c>
      <c r="C107" s="1">
        <f t="shared" si="12"/>
        <v>1.8750000000000013E-2</v>
      </c>
      <c r="D107" s="1">
        <f t="shared" si="8"/>
        <v>5.9179687500000042E-5</v>
      </c>
      <c r="E107" s="1">
        <f t="shared" si="11"/>
        <v>3.749999999999999E-3</v>
      </c>
      <c r="F107" s="1">
        <f t="shared" si="9"/>
        <v>1.666666666666667E-2</v>
      </c>
      <c r="G107" s="1">
        <f t="shared" si="10"/>
        <v>666666.66666666686</v>
      </c>
    </row>
    <row r="108" spans="2:7">
      <c r="B108" s="1">
        <f t="shared" si="7"/>
        <v>6.3125000000000047E-3</v>
      </c>
      <c r="C108" s="1">
        <f t="shared" si="12"/>
        <v>1.8937500000000013E-2</v>
      </c>
      <c r="D108" s="1">
        <f t="shared" si="8"/>
        <v>6.036328125000004E-5</v>
      </c>
      <c r="E108" s="1">
        <f t="shared" si="11"/>
        <v>3.7874999999999931E-3</v>
      </c>
      <c r="F108" s="1">
        <f t="shared" si="9"/>
        <v>1.6501650165016531E-2</v>
      </c>
      <c r="G108" s="1">
        <f t="shared" si="10"/>
        <v>660066.00660066132</v>
      </c>
    </row>
    <row r="109" spans="2:7">
      <c r="B109" s="1">
        <f t="shared" si="7"/>
        <v>6.3750000000000048E-3</v>
      </c>
      <c r="C109" s="1">
        <f t="shared" si="12"/>
        <v>1.9125000000000014E-2</v>
      </c>
      <c r="D109" s="1">
        <f t="shared" si="8"/>
        <v>6.1558593750000036E-5</v>
      </c>
      <c r="E109" s="1">
        <f t="shared" si="11"/>
        <v>3.8249999999999873E-3</v>
      </c>
      <c r="F109" s="1">
        <f t="shared" si="9"/>
        <v>1.6339869281045808E-2</v>
      </c>
      <c r="G109" s="1">
        <f t="shared" si="10"/>
        <v>653594.77124183241</v>
      </c>
    </row>
    <row r="110" spans="2:7">
      <c r="B110" s="1">
        <f t="shared" si="7"/>
        <v>6.4375000000000049E-3</v>
      </c>
      <c r="C110" s="1">
        <f t="shared" si="12"/>
        <v>1.9312500000000014E-2</v>
      </c>
      <c r="D110" s="1">
        <f t="shared" si="8"/>
        <v>6.2765625000000037E-5</v>
      </c>
      <c r="E110" s="1">
        <f t="shared" si="11"/>
        <v>3.8625000000000031E-3</v>
      </c>
      <c r="F110" s="1">
        <f t="shared" si="9"/>
        <v>1.6181229773462771E-2</v>
      </c>
      <c r="G110" s="1">
        <f t="shared" si="10"/>
        <v>647249.19093851093</v>
      </c>
    </row>
    <row r="111" spans="2:7">
      <c r="B111" s="1">
        <f t="shared" si="7"/>
        <v>6.5000000000000049E-3</v>
      </c>
      <c r="C111" s="1">
        <f t="shared" si="12"/>
        <v>1.9500000000000014E-2</v>
      </c>
      <c r="D111" s="1">
        <f t="shared" si="8"/>
        <v>6.3984375000000036E-5</v>
      </c>
      <c r="E111" s="1">
        <f t="shared" si="11"/>
        <v>3.8999999999999972E-3</v>
      </c>
      <c r="F111" s="1">
        <f t="shared" si="9"/>
        <v>1.6025641025641038E-2</v>
      </c>
      <c r="G111" s="1">
        <f t="shared" si="10"/>
        <v>641025.64102564158</v>
      </c>
    </row>
    <row r="112" spans="2:7">
      <c r="B112" s="1">
        <f t="shared" si="7"/>
        <v>6.562500000000005E-3</v>
      </c>
      <c r="C112" s="1">
        <f t="shared" si="12"/>
        <v>1.9687500000000014E-2</v>
      </c>
      <c r="D112" s="1">
        <f t="shared" si="8"/>
        <v>6.5214843750000033E-5</v>
      </c>
      <c r="E112" s="1">
        <f t="shared" si="11"/>
        <v>3.9374999999999914E-3</v>
      </c>
      <c r="F112" s="1">
        <f t="shared" si="9"/>
        <v>1.5873015873015907E-2</v>
      </c>
      <c r="G112" s="1">
        <f t="shared" si="10"/>
        <v>634920.63492063631</v>
      </c>
    </row>
    <row r="113" spans="2:7">
      <c r="B113" s="1">
        <f t="shared" si="7"/>
        <v>6.625000000000005E-3</v>
      </c>
      <c r="C113" s="1">
        <f t="shared" si="12"/>
        <v>1.9875000000000014E-2</v>
      </c>
      <c r="D113" s="1">
        <f t="shared" si="8"/>
        <v>6.6457031250000028E-5</v>
      </c>
      <c r="E113" s="1">
        <f t="shared" si="11"/>
        <v>3.9749999999999855E-3</v>
      </c>
      <c r="F113" s="1">
        <f t="shared" si="9"/>
        <v>1.5723270440251631E-2</v>
      </c>
      <c r="G113" s="1">
        <f t="shared" si="10"/>
        <v>628930.81761006534</v>
      </c>
    </row>
    <row r="114" spans="2:7">
      <c r="B114" s="1">
        <f t="shared" si="7"/>
        <v>6.6875000000000051E-3</v>
      </c>
      <c r="C114" s="1">
        <f t="shared" si="12"/>
        <v>2.0062500000000014E-2</v>
      </c>
      <c r="D114" s="1">
        <f t="shared" si="8"/>
        <v>6.7710937500000036E-5</v>
      </c>
      <c r="E114" s="1">
        <f t="shared" si="11"/>
        <v>4.012500000000023E-3</v>
      </c>
      <c r="F114" s="1">
        <f t="shared" si="9"/>
        <v>1.5576323987538852E-2</v>
      </c>
      <c r="G114" s="1">
        <f t="shared" si="10"/>
        <v>623052.95950155414</v>
      </c>
    </row>
    <row r="115" spans="2:7">
      <c r="B115" s="1">
        <f t="shared" si="7"/>
        <v>6.7500000000000051E-3</v>
      </c>
      <c r="C115" s="1">
        <f t="shared" si="12"/>
        <v>2.0250000000000015E-2</v>
      </c>
      <c r="D115" s="1">
        <f t="shared" si="8"/>
        <v>6.8976562500000041E-5</v>
      </c>
      <c r="E115" s="1">
        <f t="shared" si="11"/>
        <v>4.0500000000000171E-3</v>
      </c>
      <c r="F115" s="1">
        <f t="shared" si="9"/>
        <v>1.5432098765432034E-2</v>
      </c>
      <c r="G115" s="1">
        <f t="shared" si="10"/>
        <v>617283.95061728137</v>
      </c>
    </row>
    <row r="116" spans="2:7">
      <c r="B116" s="1">
        <f t="shared" si="7"/>
        <v>6.8125000000000052E-3</v>
      </c>
      <c r="C116" s="1">
        <f t="shared" si="12"/>
        <v>2.0437500000000015E-2</v>
      </c>
      <c r="D116" s="1">
        <f t="shared" si="8"/>
        <v>7.0253906250000045E-5</v>
      </c>
      <c r="E116" s="1">
        <f t="shared" si="11"/>
        <v>4.0875000000000113E-3</v>
      </c>
      <c r="F116" s="1">
        <f t="shared" si="9"/>
        <v>1.5290519877675799E-2</v>
      </c>
      <c r="G116" s="1">
        <f t="shared" si="10"/>
        <v>611620.79510703194</v>
      </c>
    </row>
    <row r="117" spans="2:7">
      <c r="B117" s="1">
        <f t="shared" si="7"/>
        <v>6.8750000000000052E-3</v>
      </c>
      <c r="C117" s="1">
        <f t="shared" si="12"/>
        <v>2.0625000000000015E-2</v>
      </c>
      <c r="D117" s="1">
        <f t="shared" si="8"/>
        <v>7.1542968750000046E-5</v>
      </c>
      <c r="E117" s="1">
        <f t="shared" si="11"/>
        <v>4.1250000000000054E-3</v>
      </c>
      <c r="F117" s="1">
        <f t="shared" si="9"/>
        <v>1.5151515151515133E-2</v>
      </c>
      <c r="G117" s="1">
        <f t="shared" si="10"/>
        <v>606060.60606060538</v>
      </c>
    </row>
    <row r="118" spans="2:7">
      <c r="B118" s="1">
        <f t="shared" si="7"/>
        <v>6.9375000000000053E-3</v>
      </c>
      <c r="C118" s="1">
        <f t="shared" si="12"/>
        <v>2.0812500000000015E-2</v>
      </c>
      <c r="D118" s="1">
        <f t="shared" si="8"/>
        <v>7.2843750000000046E-5</v>
      </c>
      <c r="E118" s="1">
        <f t="shared" si="11"/>
        <v>4.1624999999999995E-3</v>
      </c>
      <c r="F118" s="1">
        <f t="shared" si="9"/>
        <v>1.5015015015015017E-2</v>
      </c>
      <c r="G118" s="1">
        <f t="shared" si="10"/>
        <v>600600.60060060071</v>
      </c>
    </row>
    <row r="119" spans="2:7">
      <c r="B119" s="1">
        <f t="shared" si="7"/>
        <v>7.0000000000000053E-3</v>
      </c>
      <c r="C119" s="1">
        <f t="shared" si="12"/>
        <v>2.1000000000000015E-2</v>
      </c>
      <c r="D119" s="1">
        <f t="shared" si="8"/>
        <v>7.4156250000000044E-5</v>
      </c>
      <c r="E119" s="1">
        <f t="shared" si="11"/>
        <v>4.1999999999999937E-3</v>
      </c>
      <c r="F119" s="1">
        <f t="shared" si="9"/>
        <v>1.4880952380952404E-2</v>
      </c>
      <c r="G119" s="1">
        <f t="shared" si="10"/>
        <v>595238.0952380962</v>
      </c>
    </row>
    <row r="120" spans="2:7">
      <c r="B120" s="1">
        <f t="shared" si="7"/>
        <v>7.0625000000000054E-3</v>
      </c>
      <c r="C120" s="1">
        <f t="shared" si="12"/>
        <v>2.1187500000000015E-2</v>
      </c>
      <c r="D120" s="1">
        <f t="shared" si="8"/>
        <v>7.548046875000004E-5</v>
      </c>
      <c r="E120" s="1">
        <f t="shared" si="11"/>
        <v>4.2374999999999878E-3</v>
      </c>
      <c r="F120" s="1">
        <f t="shared" si="9"/>
        <v>1.47492625368732E-2</v>
      </c>
      <c r="G120" s="1">
        <f t="shared" si="10"/>
        <v>589970.50147492799</v>
      </c>
    </row>
    <row r="121" spans="2:7">
      <c r="B121" s="1">
        <f t="shared" si="7"/>
        <v>7.1250000000000055E-3</v>
      </c>
      <c r="C121" s="1">
        <f t="shared" si="12"/>
        <v>2.1375000000000016E-2</v>
      </c>
      <c r="D121" s="1">
        <f t="shared" si="8"/>
        <v>7.6816406250000035E-5</v>
      </c>
      <c r="E121" s="1">
        <f t="shared" si="11"/>
        <v>4.2749999999999819E-3</v>
      </c>
      <c r="F121" s="1">
        <f t="shared" si="9"/>
        <v>1.4619883040935734E-2</v>
      </c>
      <c r="G121" s="1">
        <f t="shared" si="10"/>
        <v>584795.32163742941</v>
      </c>
    </row>
    <row r="122" spans="2:7">
      <c r="B122" s="1">
        <f t="shared" si="7"/>
        <v>7.1875000000000055E-3</v>
      </c>
      <c r="C122" s="1">
        <f t="shared" si="12"/>
        <v>2.1562500000000016E-2</v>
      </c>
      <c r="D122" s="1">
        <f t="shared" si="8"/>
        <v>7.8164062500000041E-5</v>
      </c>
      <c r="E122" s="1">
        <f t="shared" si="11"/>
        <v>4.3125000000000194E-3</v>
      </c>
      <c r="F122" s="1">
        <f t="shared" si="9"/>
        <v>1.449275362318834E-2</v>
      </c>
      <c r="G122" s="1">
        <f t="shared" si="10"/>
        <v>579710.14492753358</v>
      </c>
    </row>
    <row r="123" spans="2:7">
      <c r="B123" s="1">
        <f t="shared" ref="B123:B186" si="13">B122+$B$6</f>
        <v>7.2500000000000056E-3</v>
      </c>
      <c r="C123" s="1">
        <f t="shared" si="12"/>
        <v>2.1750000000000016E-2</v>
      </c>
      <c r="D123" s="1">
        <f t="shared" ref="D123:D186" si="14">$B$6*(C123)+D122</f>
        <v>7.9523437500000045E-5</v>
      </c>
      <c r="E123" s="1">
        <f t="shared" si="11"/>
        <v>4.3500000000000136E-3</v>
      </c>
      <c r="F123" s="1">
        <f t="shared" si="9"/>
        <v>1.4367816091953978E-2</v>
      </c>
      <c r="G123" s="1">
        <f t="shared" si="10"/>
        <v>574712.6436781591</v>
      </c>
    </row>
    <row r="124" spans="2:7">
      <c r="B124" s="1">
        <f t="shared" si="13"/>
        <v>7.3125000000000056E-3</v>
      </c>
      <c r="C124" s="1">
        <f t="shared" si="12"/>
        <v>2.1937500000000016E-2</v>
      </c>
      <c r="D124" s="1">
        <f t="shared" si="14"/>
        <v>8.0894531250000047E-5</v>
      </c>
      <c r="E124" s="1">
        <f t="shared" si="11"/>
        <v>4.3875000000000077E-3</v>
      </c>
      <c r="F124" s="1">
        <f t="shared" si="9"/>
        <v>1.4245014245014221E-2</v>
      </c>
      <c r="G124" s="1">
        <f t="shared" si="10"/>
        <v>569800.56980056886</v>
      </c>
    </row>
    <row r="125" spans="2:7">
      <c r="B125" s="1">
        <f t="shared" si="13"/>
        <v>7.3750000000000057E-3</v>
      </c>
      <c r="C125" s="1">
        <f t="shared" si="12"/>
        <v>2.2125000000000016E-2</v>
      </c>
      <c r="D125" s="1">
        <f t="shared" si="14"/>
        <v>8.2277343750000048E-5</v>
      </c>
      <c r="E125" s="1">
        <f t="shared" si="11"/>
        <v>4.4250000000000018E-3</v>
      </c>
      <c r="F125" s="1">
        <f t="shared" si="9"/>
        <v>1.4124293785310729E-2</v>
      </c>
      <c r="G125" s="1">
        <f t="shared" si="10"/>
        <v>564971.75141242915</v>
      </c>
    </row>
    <row r="126" spans="2:7">
      <c r="B126" s="1">
        <f t="shared" si="13"/>
        <v>7.4375000000000057E-3</v>
      </c>
      <c r="C126" s="1">
        <f t="shared" si="12"/>
        <v>2.2312500000000016E-2</v>
      </c>
      <c r="D126" s="1">
        <f t="shared" si="14"/>
        <v>8.3671875000000047E-5</v>
      </c>
      <c r="E126" s="1">
        <f t="shared" si="11"/>
        <v>4.462499999999996E-3</v>
      </c>
      <c r="F126" s="1">
        <f t="shared" si="9"/>
        <v>1.4005602240896371E-2</v>
      </c>
      <c r="G126" s="1">
        <f t="shared" si="10"/>
        <v>560224.08963585482</v>
      </c>
    </row>
    <row r="127" spans="2:7">
      <c r="B127" s="1">
        <f t="shared" si="13"/>
        <v>7.5000000000000058E-3</v>
      </c>
      <c r="C127" s="1">
        <f t="shared" si="12"/>
        <v>2.2500000000000017E-2</v>
      </c>
      <c r="D127" s="1">
        <f t="shared" si="14"/>
        <v>8.5078125000000044E-5</v>
      </c>
      <c r="E127" s="1">
        <f t="shared" si="11"/>
        <v>4.4999999999999901E-3</v>
      </c>
      <c r="F127" s="1">
        <f t="shared" si="9"/>
        <v>1.3888888888888919E-2</v>
      </c>
      <c r="G127" s="1">
        <f t="shared" si="10"/>
        <v>555555.55555555678</v>
      </c>
    </row>
    <row r="128" spans="2:7">
      <c r="B128" s="1">
        <f t="shared" si="13"/>
        <v>7.5625000000000058E-3</v>
      </c>
      <c r="C128" s="1">
        <f t="shared" si="12"/>
        <v>2.2687500000000017E-2</v>
      </c>
      <c r="D128" s="1">
        <f t="shared" si="14"/>
        <v>8.6496093750000039E-5</v>
      </c>
      <c r="E128" s="1">
        <f t="shared" si="11"/>
        <v>4.5374999999999843E-3</v>
      </c>
      <c r="F128" s="1">
        <f t="shared" si="9"/>
        <v>1.377410468319564E-2</v>
      </c>
      <c r="G128" s="1">
        <f t="shared" si="10"/>
        <v>550964.18732782558</v>
      </c>
    </row>
    <row r="129" spans="2:7">
      <c r="B129" s="1">
        <f t="shared" si="13"/>
        <v>7.6250000000000059E-3</v>
      </c>
      <c r="C129" s="1">
        <f t="shared" si="12"/>
        <v>2.2875000000000017E-2</v>
      </c>
      <c r="D129" s="1">
        <f t="shared" si="14"/>
        <v>8.7925781250000045E-5</v>
      </c>
      <c r="E129" s="1">
        <f t="shared" si="11"/>
        <v>4.5750000000000218E-3</v>
      </c>
      <c r="F129" s="1">
        <f t="shared" si="9"/>
        <v>1.3661202185792285E-2</v>
      </c>
      <c r="G129" s="1">
        <f t="shared" si="10"/>
        <v>546448.08743169147</v>
      </c>
    </row>
    <row r="130" spans="2:7">
      <c r="B130" s="1">
        <f t="shared" si="13"/>
        <v>7.687500000000006E-3</v>
      </c>
      <c r="C130" s="1">
        <f t="shared" si="12"/>
        <v>2.3062500000000017E-2</v>
      </c>
      <c r="D130" s="1">
        <f t="shared" si="14"/>
        <v>8.936718750000005E-5</v>
      </c>
      <c r="E130" s="1">
        <f t="shared" si="11"/>
        <v>4.6125000000000159E-3</v>
      </c>
      <c r="F130" s="1">
        <f t="shared" si="9"/>
        <v>1.3550135501354968E-2</v>
      </c>
      <c r="G130" s="1">
        <f t="shared" si="10"/>
        <v>542005.42005419871</v>
      </c>
    </row>
    <row r="131" spans="2:7">
      <c r="B131" s="1">
        <f t="shared" si="13"/>
        <v>7.750000000000006E-3</v>
      </c>
      <c r="C131" s="1">
        <f t="shared" si="12"/>
        <v>2.3250000000000017E-2</v>
      </c>
      <c r="D131" s="1">
        <f t="shared" si="14"/>
        <v>9.0820312500000054E-5</v>
      </c>
      <c r="E131" s="1">
        <f t="shared" si="11"/>
        <v>4.65000000000001E-3</v>
      </c>
      <c r="F131" s="1">
        <f t="shared" si="9"/>
        <v>1.3440860215053734E-2</v>
      </c>
      <c r="G131" s="1">
        <f t="shared" si="10"/>
        <v>537634.40860214934</v>
      </c>
    </row>
    <row r="132" spans="2:7">
      <c r="B132" s="1">
        <f t="shared" si="13"/>
        <v>7.8125000000000052E-3</v>
      </c>
      <c r="C132" s="1">
        <f t="shared" si="12"/>
        <v>2.3437500000000014E-2</v>
      </c>
      <c r="D132" s="1">
        <f t="shared" si="14"/>
        <v>9.2285156250000055E-5</v>
      </c>
      <c r="E132" s="1">
        <f t="shared" si="11"/>
        <v>4.6875000000000042E-3</v>
      </c>
      <c r="F132" s="1">
        <f t="shared" si="9"/>
        <v>1.3333333333333322E-2</v>
      </c>
      <c r="G132" s="1">
        <f t="shared" si="10"/>
        <v>533333.33333333291</v>
      </c>
    </row>
    <row r="133" spans="2:7">
      <c r="B133" s="1">
        <f t="shared" si="13"/>
        <v>7.8750000000000053E-3</v>
      </c>
      <c r="C133" s="1">
        <f t="shared" si="12"/>
        <v>2.3625000000000014E-2</v>
      </c>
      <c r="D133" s="1">
        <f t="shared" si="14"/>
        <v>9.3761718750000054E-5</v>
      </c>
      <c r="E133" s="1">
        <f t="shared" si="11"/>
        <v>4.7249999999999983E-3</v>
      </c>
      <c r="F133" s="1">
        <f t="shared" si="9"/>
        <v>1.3227513227513232E-2</v>
      </c>
      <c r="G133" s="1">
        <f t="shared" si="10"/>
        <v>529100.52910052927</v>
      </c>
    </row>
    <row r="134" spans="2:7">
      <c r="B134" s="1">
        <f t="shared" si="13"/>
        <v>7.9375000000000053E-3</v>
      </c>
      <c r="C134" s="1">
        <f t="shared" si="12"/>
        <v>2.3812500000000014E-2</v>
      </c>
      <c r="D134" s="1">
        <f t="shared" si="14"/>
        <v>9.5250000000000052E-5</v>
      </c>
      <c r="E134" s="1">
        <f t="shared" si="11"/>
        <v>4.7624999999999924E-3</v>
      </c>
      <c r="F134" s="1">
        <f t="shared" si="9"/>
        <v>1.3123359580052514E-2</v>
      </c>
      <c r="G134" s="1">
        <f t="shared" si="10"/>
        <v>524934.38320210064</v>
      </c>
    </row>
    <row r="135" spans="2:7">
      <c r="B135" s="1">
        <f t="shared" si="13"/>
        <v>8.0000000000000054E-3</v>
      </c>
      <c r="C135" s="1">
        <f t="shared" si="12"/>
        <v>2.4000000000000014E-2</v>
      </c>
      <c r="D135" s="1">
        <f t="shared" si="14"/>
        <v>9.6750000000000048E-5</v>
      </c>
      <c r="E135" s="1">
        <f t="shared" si="11"/>
        <v>4.7999999999999866E-3</v>
      </c>
      <c r="F135" s="1">
        <f t="shared" si="9"/>
        <v>1.302083333333337E-2</v>
      </c>
      <c r="G135" s="1">
        <f t="shared" si="10"/>
        <v>520833.33333333483</v>
      </c>
    </row>
    <row r="136" spans="2:7">
      <c r="B136" s="1">
        <f t="shared" si="13"/>
        <v>8.0625000000000054E-3</v>
      </c>
      <c r="C136" s="1">
        <f t="shared" si="12"/>
        <v>2.4187500000000015E-2</v>
      </c>
      <c r="D136" s="1">
        <f t="shared" si="14"/>
        <v>9.8261718750000055E-5</v>
      </c>
      <c r="E136" s="1">
        <f t="shared" si="11"/>
        <v>4.8375000000000241E-3</v>
      </c>
      <c r="F136" s="1">
        <f t="shared" si="9"/>
        <v>1.291989664082681E-2</v>
      </c>
      <c r="G136" s="1">
        <f t="shared" si="10"/>
        <v>516795.86563307245</v>
      </c>
    </row>
    <row r="137" spans="2:7">
      <c r="B137" s="1">
        <f t="shared" si="13"/>
        <v>8.1250000000000055E-3</v>
      </c>
      <c r="C137" s="1">
        <f t="shared" si="12"/>
        <v>2.4375000000000015E-2</v>
      </c>
      <c r="D137" s="1">
        <f t="shared" si="14"/>
        <v>9.9785156250000061E-5</v>
      </c>
      <c r="E137" s="1">
        <f t="shared" si="11"/>
        <v>4.8750000000000182E-3</v>
      </c>
      <c r="F137" s="1">
        <f t="shared" ref="F137:F200" si="15">$B$6/E137</f>
        <v>1.2820512820512773E-2</v>
      </c>
      <c r="G137" s="1">
        <f t="shared" ref="G137:G200" si="16">F137/$G$3</f>
        <v>512820.51282051095</v>
      </c>
    </row>
    <row r="138" spans="2:7">
      <c r="B138" s="1">
        <f t="shared" si="13"/>
        <v>8.1875000000000055E-3</v>
      </c>
      <c r="C138" s="1">
        <f t="shared" si="12"/>
        <v>2.4562500000000015E-2</v>
      </c>
      <c r="D138" s="1">
        <f t="shared" si="14"/>
        <v>1.0132031250000006E-4</v>
      </c>
      <c r="E138" s="1">
        <f t="shared" ref="E138:E201" si="17">(D138-D137)*16*200</f>
        <v>4.9125000000000123E-3</v>
      </c>
      <c r="F138" s="1">
        <f t="shared" si="15"/>
        <v>1.2722646310432538E-2</v>
      </c>
      <c r="G138" s="1">
        <f t="shared" si="16"/>
        <v>508905.85241730156</v>
      </c>
    </row>
    <row r="139" spans="2:7">
      <c r="B139" s="1">
        <f t="shared" si="13"/>
        <v>8.2500000000000056E-3</v>
      </c>
      <c r="C139" s="1">
        <f t="shared" si="12"/>
        <v>2.4750000000000015E-2</v>
      </c>
      <c r="D139" s="1">
        <f t="shared" si="14"/>
        <v>1.0286718750000007E-4</v>
      </c>
      <c r="E139" s="1">
        <f t="shared" si="17"/>
        <v>4.9500000000000065E-3</v>
      </c>
      <c r="F139" s="1">
        <f t="shared" si="15"/>
        <v>1.262626262626261E-2</v>
      </c>
      <c r="G139" s="1">
        <f t="shared" si="16"/>
        <v>505050.50505050446</v>
      </c>
    </row>
    <row r="140" spans="2:7">
      <c r="B140" s="1">
        <f t="shared" si="13"/>
        <v>8.3125000000000056E-3</v>
      </c>
      <c r="C140" s="1">
        <f t="shared" si="12"/>
        <v>2.4937500000000015E-2</v>
      </c>
      <c r="D140" s="1">
        <f t="shared" si="14"/>
        <v>1.0442578125000007E-4</v>
      </c>
      <c r="E140" s="1">
        <f t="shared" si="17"/>
        <v>4.9875000000000006E-3</v>
      </c>
      <c r="F140" s="1">
        <f t="shared" si="15"/>
        <v>1.2531328320802004E-2</v>
      </c>
      <c r="G140" s="1">
        <f t="shared" si="16"/>
        <v>501253.13283208018</v>
      </c>
    </row>
    <row r="141" spans="2:7">
      <c r="B141" s="1">
        <f t="shared" si="13"/>
        <v>8.3750000000000057E-3</v>
      </c>
      <c r="C141" s="1">
        <f t="shared" si="12"/>
        <v>2.5125000000000015E-2</v>
      </c>
      <c r="D141" s="1">
        <f t="shared" si="14"/>
        <v>1.0599609375000007E-4</v>
      </c>
      <c r="E141" s="1">
        <f t="shared" si="17"/>
        <v>5.0249999999999947E-3</v>
      </c>
      <c r="F141" s="1">
        <f t="shared" si="15"/>
        <v>1.2437810945273645E-2</v>
      </c>
      <c r="G141" s="1">
        <f t="shared" si="16"/>
        <v>497512.43781094579</v>
      </c>
    </row>
    <row r="142" spans="2:7">
      <c r="B142" s="1">
        <f t="shared" si="13"/>
        <v>8.4375000000000058E-3</v>
      </c>
      <c r="C142" s="1">
        <f t="shared" si="12"/>
        <v>2.5312500000000016E-2</v>
      </c>
      <c r="D142" s="1">
        <f t="shared" si="14"/>
        <v>1.0757812500000006E-4</v>
      </c>
      <c r="E142" s="1">
        <f t="shared" si="17"/>
        <v>5.0624999999999889E-3</v>
      </c>
      <c r="F142" s="1">
        <f t="shared" si="15"/>
        <v>1.2345679012345706E-2</v>
      </c>
      <c r="G142" s="1">
        <f t="shared" si="16"/>
        <v>493827.16049382824</v>
      </c>
    </row>
    <row r="143" spans="2:7">
      <c r="B143" s="1">
        <f t="shared" si="13"/>
        <v>8.5000000000000058E-3</v>
      </c>
      <c r="C143" s="1">
        <f t="shared" si="12"/>
        <v>2.5500000000000016E-2</v>
      </c>
      <c r="D143" s="1">
        <f t="shared" si="14"/>
        <v>1.0917187500000006E-4</v>
      </c>
      <c r="E143" s="1">
        <f t="shared" si="17"/>
        <v>5.099999999999983E-3</v>
      </c>
      <c r="F143" s="1">
        <f t="shared" si="15"/>
        <v>1.2254901960784355E-2</v>
      </c>
      <c r="G143" s="1">
        <f t="shared" si="16"/>
        <v>490196.07843137422</v>
      </c>
    </row>
    <row r="144" spans="2:7">
      <c r="B144" s="1">
        <f t="shared" si="13"/>
        <v>8.5625000000000059E-3</v>
      </c>
      <c r="C144" s="1">
        <f t="shared" si="12"/>
        <v>2.5687500000000016E-2</v>
      </c>
      <c r="D144" s="1">
        <f t="shared" si="14"/>
        <v>1.1077734375000006E-4</v>
      </c>
      <c r="E144" s="1">
        <f t="shared" si="17"/>
        <v>5.1375000000000205E-3</v>
      </c>
      <c r="F144" s="1">
        <f t="shared" si="15"/>
        <v>1.2165450121654453E-2</v>
      </c>
      <c r="G144" s="1">
        <f t="shared" si="16"/>
        <v>486618.00486617815</v>
      </c>
    </row>
    <row r="145" spans="2:7">
      <c r="B145" s="1">
        <f t="shared" si="13"/>
        <v>8.6250000000000059E-3</v>
      </c>
      <c r="C145" s="1">
        <f t="shared" si="12"/>
        <v>2.5875000000000016E-2</v>
      </c>
      <c r="D145" s="1">
        <f t="shared" si="14"/>
        <v>1.1239453125000007E-4</v>
      </c>
      <c r="E145" s="1">
        <f t="shared" si="17"/>
        <v>5.1750000000000147E-3</v>
      </c>
      <c r="F145" s="1">
        <f t="shared" si="15"/>
        <v>1.2077294685990305E-2</v>
      </c>
      <c r="G145" s="1">
        <f t="shared" si="16"/>
        <v>483091.78743961221</v>
      </c>
    </row>
    <row r="146" spans="2:7">
      <c r="B146" s="1">
        <f t="shared" si="13"/>
        <v>8.687500000000006E-3</v>
      </c>
      <c r="C146" s="1">
        <f t="shared" si="12"/>
        <v>2.6062500000000016E-2</v>
      </c>
      <c r="D146" s="1">
        <f t="shared" si="14"/>
        <v>1.1402343750000007E-4</v>
      </c>
      <c r="E146" s="1">
        <f t="shared" si="17"/>
        <v>5.2125000000000088E-3</v>
      </c>
      <c r="F146" s="1">
        <f t="shared" si="15"/>
        <v>1.1990407673860891E-2</v>
      </c>
      <c r="G146" s="1">
        <f t="shared" si="16"/>
        <v>479616.30695443565</v>
      </c>
    </row>
    <row r="147" spans="2:7">
      <c r="B147" s="1">
        <f t="shared" si="13"/>
        <v>8.750000000000006E-3</v>
      </c>
      <c r="C147" s="1">
        <f t="shared" si="12"/>
        <v>2.6250000000000016E-2</v>
      </c>
      <c r="D147" s="1">
        <f t="shared" si="14"/>
        <v>1.1566406250000007E-4</v>
      </c>
      <c r="E147" s="1">
        <f t="shared" si="17"/>
        <v>5.2500000000000029E-3</v>
      </c>
      <c r="F147" s="1">
        <f t="shared" si="15"/>
        <v>1.1904761904761899E-2</v>
      </c>
      <c r="G147" s="1">
        <f t="shared" si="16"/>
        <v>476190.47619047598</v>
      </c>
    </row>
    <row r="148" spans="2:7">
      <c r="B148" s="1">
        <f t="shared" si="13"/>
        <v>8.8125000000000061E-3</v>
      </c>
      <c r="C148" s="1">
        <f t="shared" si="12"/>
        <v>2.6437500000000017E-2</v>
      </c>
      <c r="D148" s="1">
        <f t="shared" si="14"/>
        <v>1.1731640625000007E-4</v>
      </c>
      <c r="E148" s="1">
        <f t="shared" si="17"/>
        <v>5.2874999999999971E-3</v>
      </c>
      <c r="F148" s="1">
        <f t="shared" si="15"/>
        <v>1.1820330969267146E-2</v>
      </c>
      <c r="G148" s="1">
        <f t="shared" si="16"/>
        <v>472813.23877068586</v>
      </c>
    </row>
    <row r="149" spans="2:7">
      <c r="B149" s="1">
        <f t="shared" si="13"/>
        <v>8.8750000000000061E-3</v>
      </c>
      <c r="C149" s="1">
        <f t="shared" si="12"/>
        <v>2.6625000000000017E-2</v>
      </c>
      <c r="D149" s="1">
        <f t="shared" si="14"/>
        <v>1.1898046875000007E-4</v>
      </c>
      <c r="E149" s="1">
        <f t="shared" si="17"/>
        <v>5.3249999999999912E-3</v>
      </c>
      <c r="F149" s="1">
        <f t="shared" si="15"/>
        <v>1.1737089201877954E-2</v>
      </c>
      <c r="G149" s="1">
        <f t="shared" si="16"/>
        <v>469483.56807511818</v>
      </c>
    </row>
    <row r="150" spans="2:7">
      <c r="B150" s="1">
        <f t="shared" si="13"/>
        <v>8.9375000000000062E-3</v>
      </c>
      <c r="C150" s="1">
        <f t="shared" si="12"/>
        <v>2.6812500000000017E-2</v>
      </c>
      <c r="D150" s="1">
        <f t="shared" si="14"/>
        <v>1.2065625000000006E-4</v>
      </c>
      <c r="E150" s="1">
        <f t="shared" si="17"/>
        <v>5.3624999999999853E-3</v>
      </c>
      <c r="F150" s="1">
        <f t="shared" si="15"/>
        <v>1.1655011655011687E-2</v>
      </c>
      <c r="G150" s="1">
        <f t="shared" si="16"/>
        <v>466200.46620046749</v>
      </c>
    </row>
    <row r="151" spans="2:7">
      <c r="B151" s="1">
        <f t="shared" si="13"/>
        <v>9.0000000000000063E-3</v>
      </c>
      <c r="C151" s="1">
        <f t="shared" si="12"/>
        <v>2.7000000000000017E-2</v>
      </c>
      <c r="D151" s="1">
        <f t="shared" si="14"/>
        <v>1.2234375000000006E-4</v>
      </c>
      <c r="E151" s="1">
        <f t="shared" si="17"/>
        <v>5.3999999999999795E-3</v>
      </c>
      <c r="F151" s="1">
        <f t="shared" si="15"/>
        <v>1.1574074074074119E-2</v>
      </c>
      <c r="G151" s="1">
        <f t="shared" si="16"/>
        <v>462962.96296296478</v>
      </c>
    </row>
    <row r="152" spans="2:7">
      <c r="B152" s="1">
        <f t="shared" si="13"/>
        <v>9.0625000000000063E-3</v>
      </c>
      <c r="C152" s="1">
        <f t="shared" ref="C152:C215" si="18">IF(B152&lt;=$D$1,IF($D$3+B152*$D$4&gt;=$D$5,$D$5,$D$3+B152*$D$4),IF($D$5+(B152-$D$1)*(-$D$4)&gt;$F$5,$D$5+(B152-$D$1)*(-$D$4),$F$5))</f>
        <v>2.7187500000000017E-2</v>
      </c>
      <c r="D152" s="1">
        <f t="shared" si="14"/>
        <v>1.2404296875000005E-4</v>
      </c>
      <c r="E152" s="1">
        <f t="shared" si="17"/>
        <v>5.4374999999999736E-3</v>
      </c>
      <c r="F152" s="1">
        <f t="shared" si="15"/>
        <v>1.1494252873563274E-2</v>
      </c>
      <c r="G152" s="1">
        <f t="shared" si="16"/>
        <v>459770.11494253098</v>
      </c>
    </row>
    <row r="153" spans="2:7">
      <c r="B153" s="1">
        <f t="shared" si="13"/>
        <v>9.1250000000000064E-3</v>
      </c>
      <c r="C153" s="1">
        <f t="shared" si="18"/>
        <v>2.7375000000000017E-2</v>
      </c>
      <c r="D153" s="1">
        <f t="shared" si="14"/>
        <v>1.2575390625000005E-4</v>
      </c>
      <c r="E153" s="1">
        <f t="shared" si="17"/>
        <v>5.4750000000000111E-3</v>
      </c>
      <c r="F153" s="1">
        <f t="shared" si="15"/>
        <v>1.1415525114155228E-2</v>
      </c>
      <c r="G153" s="1">
        <f t="shared" si="16"/>
        <v>456621.00456620916</v>
      </c>
    </row>
    <row r="154" spans="2:7">
      <c r="B154" s="1">
        <f t="shared" si="13"/>
        <v>9.1875000000000064E-3</v>
      </c>
      <c r="C154" s="1">
        <f t="shared" si="18"/>
        <v>2.7562500000000018E-2</v>
      </c>
      <c r="D154" s="1">
        <f t="shared" si="14"/>
        <v>1.2747656250000004E-4</v>
      </c>
      <c r="E154" s="1">
        <f t="shared" si="17"/>
        <v>5.5124999999999619E-3</v>
      </c>
      <c r="F154" s="1">
        <f t="shared" si="15"/>
        <v>1.1337868480725702E-2</v>
      </c>
      <c r="G154" s="1">
        <f t="shared" si="16"/>
        <v>453514.73922902805</v>
      </c>
    </row>
    <row r="155" spans="2:7">
      <c r="B155" s="1">
        <f t="shared" si="13"/>
        <v>9.2500000000000065E-3</v>
      </c>
      <c r="C155" s="1">
        <f t="shared" si="18"/>
        <v>2.7750000000000018E-2</v>
      </c>
      <c r="D155" s="1">
        <f t="shared" si="14"/>
        <v>1.2921093750000004E-4</v>
      </c>
      <c r="E155" s="1">
        <f t="shared" si="17"/>
        <v>5.5499999999999994E-3</v>
      </c>
      <c r="F155" s="1">
        <f t="shared" si="15"/>
        <v>1.1261261261261262E-2</v>
      </c>
      <c r="G155" s="1">
        <f t="shared" si="16"/>
        <v>450450.45045045053</v>
      </c>
    </row>
    <row r="156" spans="2:7">
      <c r="B156" s="1">
        <f t="shared" si="13"/>
        <v>9.3125000000000065E-3</v>
      </c>
      <c r="C156" s="1">
        <f t="shared" si="18"/>
        <v>2.7937500000000018E-2</v>
      </c>
      <c r="D156" s="1">
        <f t="shared" si="14"/>
        <v>1.3095703125000005E-4</v>
      </c>
      <c r="E156" s="1">
        <f t="shared" si="17"/>
        <v>5.5875000000000369E-3</v>
      </c>
      <c r="F156" s="1">
        <f t="shared" si="15"/>
        <v>1.118568232662185E-2</v>
      </c>
      <c r="G156" s="1">
        <f t="shared" si="16"/>
        <v>447427.29306487401</v>
      </c>
    </row>
    <row r="157" spans="2:7">
      <c r="B157" s="1">
        <f t="shared" si="13"/>
        <v>9.3750000000000066E-3</v>
      </c>
      <c r="C157" s="1">
        <f t="shared" si="18"/>
        <v>2.8125000000000018E-2</v>
      </c>
      <c r="D157" s="1">
        <f t="shared" si="14"/>
        <v>1.3271484375000005E-4</v>
      </c>
      <c r="E157" s="1">
        <f t="shared" si="17"/>
        <v>5.6249999999999876E-3</v>
      </c>
      <c r="F157" s="1">
        <f t="shared" si="15"/>
        <v>1.1111111111111136E-2</v>
      </c>
      <c r="G157" s="1">
        <f t="shared" si="16"/>
        <v>444444.44444444543</v>
      </c>
    </row>
    <row r="158" spans="2:7">
      <c r="B158" s="1">
        <f t="shared" si="13"/>
        <v>9.4375000000000066E-3</v>
      </c>
      <c r="C158" s="1">
        <f t="shared" si="18"/>
        <v>2.8312500000000018E-2</v>
      </c>
      <c r="D158" s="1">
        <f t="shared" si="14"/>
        <v>1.3448437500000006E-4</v>
      </c>
      <c r="E158" s="1">
        <f t="shared" si="17"/>
        <v>5.6625000000000252E-3</v>
      </c>
      <c r="F158" s="1">
        <f t="shared" si="15"/>
        <v>1.1037527593818935E-2</v>
      </c>
      <c r="G158" s="1">
        <f t="shared" si="16"/>
        <v>441501.10375275742</v>
      </c>
    </row>
    <row r="159" spans="2:7">
      <c r="B159" s="1">
        <f t="shared" si="13"/>
        <v>9.5000000000000067E-3</v>
      </c>
      <c r="C159" s="1">
        <f t="shared" si="18"/>
        <v>2.8500000000000018E-2</v>
      </c>
      <c r="D159" s="1">
        <f t="shared" si="14"/>
        <v>1.3626562500000005E-4</v>
      </c>
      <c r="E159" s="1">
        <f t="shared" si="17"/>
        <v>5.6999999999999759E-3</v>
      </c>
      <c r="F159" s="1">
        <f t="shared" si="15"/>
        <v>1.0964912280701801E-2</v>
      </c>
      <c r="G159" s="1">
        <f t="shared" si="16"/>
        <v>438596.49122807203</v>
      </c>
    </row>
    <row r="160" spans="2:7">
      <c r="B160" s="1">
        <f t="shared" si="13"/>
        <v>9.5625000000000068E-3</v>
      </c>
      <c r="C160" s="1">
        <f t="shared" si="18"/>
        <v>2.8687500000000019E-2</v>
      </c>
      <c r="D160" s="1">
        <f t="shared" si="14"/>
        <v>1.3805859375000005E-4</v>
      </c>
      <c r="E160" s="1">
        <f t="shared" si="17"/>
        <v>5.7375000000000134E-3</v>
      </c>
      <c r="F160" s="1">
        <f t="shared" si="15"/>
        <v>1.0893246187363809E-2</v>
      </c>
      <c r="G160" s="1">
        <f t="shared" si="16"/>
        <v>435729.84749455238</v>
      </c>
    </row>
    <row r="161" spans="2:7">
      <c r="B161" s="1">
        <f t="shared" si="13"/>
        <v>9.6250000000000068E-3</v>
      </c>
      <c r="C161" s="1">
        <f t="shared" si="18"/>
        <v>2.8875000000000019E-2</v>
      </c>
      <c r="D161" s="1">
        <f t="shared" si="14"/>
        <v>1.3986328125000004E-4</v>
      </c>
      <c r="E161" s="1">
        <f t="shared" si="17"/>
        <v>5.7749999999999642E-3</v>
      </c>
      <c r="F161" s="1">
        <f t="shared" si="15"/>
        <v>1.082251082251089E-2</v>
      </c>
      <c r="G161" s="1">
        <f t="shared" si="16"/>
        <v>432900.43290043558</v>
      </c>
    </row>
    <row r="162" spans="2:7">
      <c r="B162" s="1">
        <f t="shared" si="13"/>
        <v>9.6875000000000069E-3</v>
      </c>
      <c r="C162" s="1">
        <f t="shared" si="18"/>
        <v>2.9062500000000019E-2</v>
      </c>
      <c r="D162" s="1">
        <f t="shared" si="14"/>
        <v>1.4167968750000004E-4</v>
      </c>
      <c r="E162" s="1">
        <f t="shared" si="17"/>
        <v>5.8125000000000017E-3</v>
      </c>
      <c r="F162" s="1">
        <f t="shared" si="15"/>
        <v>1.0752688172043008E-2</v>
      </c>
      <c r="G162" s="1">
        <f t="shared" si="16"/>
        <v>430107.52688172035</v>
      </c>
    </row>
    <row r="163" spans="2:7">
      <c r="B163" s="1">
        <f t="shared" si="13"/>
        <v>9.7500000000000069E-3</v>
      </c>
      <c r="C163" s="1">
        <f t="shared" si="18"/>
        <v>2.9250000000000019E-2</v>
      </c>
      <c r="D163" s="1">
        <f t="shared" si="14"/>
        <v>1.4350781250000005E-4</v>
      </c>
      <c r="E163" s="1">
        <f t="shared" si="17"/>
        <v>5.8500000000000392E-3</v>
      </c>
      <c r="F163" s="1">
        <f t="shared" si="15"/>
        <v>1.0683760683760613E-2</v>
      </c>
      <c r="G163" s="1">
        <f t="shared" si="16"/>
        <v>427350.42735042452</v>
      </c>
    </row>
    <row r="164" spans="2:7">
      <c r="B164" s="1">
        <f t="shared" si="13"/>
        <v>9.812500000000007E-3</v>
      </c>
      <c r="C164" s="1">
        <f t="shared" si="18"/>
        <v>2.9437500000000019E-2</v>
      </c>
      <c r="D164" s="1">
        <f t="shared" si="14"/>
        <v>1.4534765625000005E-4</v>
      </c>
      <c r="E164" s="1">
        <f t="shared" si="17"/>
        <v>5.88749999999999E-3</v>
      </c>
      <c r="F164" s="1">
        <f t="shared" si="15"/>
        <v>1.0615711252653946E-2</v>
      </c>
      <c r="G164" s="1">
        <f t="shared" si="16"/>
        <v>424628.45010615786</v>
      </c>
    </row>
    <row r="165" spans="2:7">
      <c r="B165" s="1">
        <f t="shared" si="13"/>
        <v>9.875000000000007E-3</v>
      </c>
      <c r="C165" s="1">
        <f t="shared" si="18"/>
        <v>2.9625000000000019E-2</v>
      </c>
      <c r="D165" s="1">
        <f t="shared" si="14"/>
        <v>1.4719921875000006E-4</v>
      </c>
      <c r="E165" s="1">
        <f t="shared" si="17"/>
        <v>5.9250000000000275E-3</v>
      </c>
      <c r="F165" s="1">
        <f t="shared" si="15"/>
        <v>1.0548523206751006E-2</v>
      </c>
      <c r="G165" s="1">
        <f t="shared" si="16"/>
        <v>421940.92827004025</v>
      </c>
    </row>
    <row r="166" spans="2:7">
      <c r="B166" s="1">
        <f t="shared" si="13"/>
        <v>9.9375000000000071E-3</v>
      </c>
      <c r="C166" s="1">
        <f t="shared" si="18"/>
        <v>2.981250000000002E-2</v>
      </c>
      <c r="D166" s="1">
        <f t="shared" si="14"/>
        <v>1.4906250000000005E-4</v>
      </c>
      <c r="E166" s="1">
        <f t="shared" si="17"/>
        <v>5.9624999999999782E-3</v>
      </c>
      <c r="F166" s="1">
        <f t="shared" si="15"/>
        <v>1.0482180293501087E-2</v>
      </c>
      <c r="G166" s="1">
        <f t="shared" si="16"/>
        <v>419287.21174004348</v>
      </c>
    </row>
    <row r="167" spans="2:7">
      <c r="B167" s="1">
        <f t="shared" si="13"/>
        <v>1.0000000000000007E-2</v>
      </c>
      <c r="C167" s="1">
        <f t="shared" si="18"/>
        <v>3.000000000000002E-2</v>
      </c>
      <c r="D167" s="1">
        <f t="shared" si="14"/>
        <v>1.5093750000000006E-4</v>
      </c>
      <c r="E167" s="1">
        <f t="shared" si="17"/>
        <v>6.0000000000000157E-3</v>
      </c>
      <c r="F167" s="1">
        <f t="shared" si="15"/>
        <v>1.041666666666664E-2</v>
      </c>
      <c r="G167" s="1">
        <f t="shared" si="16"/>
        <v>416666.66666666564</v>
      </c>
    </row>
    <row r="168" spans="2:7">
      <c r="B168" s="1">
        <f t="shared" si="13"/>
        <v>1.0062500000000007E-2</v>
      </c>
      <c r="C168" s="1">
        <f t="shared" si="18"/>
        <v>3.018750000000002E-2</v>
      </c>
      <c r="D168" s="1">
        <f t="shared" si="14"/>
        <v>1.5282421875000005E-4</v>
      </c>
      <c r="E168" s="1">
        <f t="shared" si="17"/>
        <v>6.0374999999999665E-3</v>
      </c>
      <c r="F168" s="1">
        <f t="shared" si="15"/>
        <v>1.0351966873706061E-2</v>
      </c>
      <c r="G168" s="1">
        <f t="shared" si="16"/>
        <v>414078.67494824249</v>
      </c>
    </row>
    <row r="169" spans="2:7">
      <c r="B169" s="1">
        <f t="shared" si="13"/>
        <v>1.0125000000000007E-2</v>
      </c>
      <c r="C169" s="1">
        <f t="shared" si="18"/>
        <v>3.037500000000002E-2</v>
      </c>
      <c r="D169" s="1">
        <f t="shared" si="14"/>
        <v>1.5472265625000005E-4</v>
      </c>
      <c r="E169" s="1">
        <f t="shared" si="17"/>
        <v>6.075000000000004E-3</v>
      </c>
      <c r="F169" s="1">
        <f t="shared" si="15"/>
        <v>1.0288065843621392E-2</v>
      </c>
      <c r="G169" s="1">
        <f t="shared" si="16"/>
        <v>411522.6337448557</v>
      </c>
    </row>
    <row r="170" spans="2:7">
      <c r="B170" s="1">
        <f t="shared" si="13"/>
        <v>1.0187500000000007E-2</v>
      </c>
      <c r="C170" s="1">
        <f t="shared" si="18"/>
        <v>3.056250000000002E-2</v>
      </c>
      <c r="D170" s="1">
        <f t="shared" si="14"/>
        <v>1.5663281250000006E-4</v>
      </c>
      <c r="E170" s="1">
        <f t="shared" si="17"/>
        <v>6.1125000000000415E-3</v>
      </c>
      <c r="F170" s="1">
        <f t="shared" si="15"/>
        <v>1.0224948875255555E-2</v>
      </c>
      <c r="G170" s="1">
        <f t="shared" si="16"/>
        <v>408997.95501022221</v>
      </c>
    </row>
    <row r="171" spans="2:7">
      <c r="B171" s="1">
        <f t="shared" si="13"/>
        <v>1.0250000000000007E-2</v>
      </c>
      <c r="C171" s="1">
        <f t="shared" si="18"/>
        <v>3.075000000000002E-2</v>
      </c>
      <c r="D171" s="1">
        <f t="shared" si="14"/>
        <v>1.5855468750000006E-4</v>
      </c>
      <c r="E171" s="1">
        <f t="shared" si="17"/>
        <v>6.1499999999999923E-3</v>
      </c>
      <c r="F171" s="1">
        <f t="shared" si="15"/>
        <v>1.0162601626016274E-2</v>
      </c>
      <c r="G171" s="1">
        <f t="shared" si="16"/>
        <v>406504.06504065095</v>
      </c>
    </row>
    <row r="172" spans="2:7">
      <c r="B172" s="1">
        <f t="shared" si="13"/>
        <v>1.0312500000000007E-2</v>
      </c>
      <c r="C172" s="1">
        <f t="shared" si="18"/>
        <v>3.0937500000000021E-2</v>
      </c>
      <c r="D172" s="1">
        <f t="shared" si="14"/>
        <v>1.6048828125000007E-4</v>
      </c>
      <c r="E172" s="1">
        <f t="shared" si="17"/>
        <v>6.1875000000000298E-3</v>
      </c>
      <c r="F172" s="1">
        <f t="shared" si="15"/>
        <v>1.0101010101010053E-2</v>
      </c>
      <c r="G172" s="1">
        <f t="shared" si="16"/>
        <v>404040.40404040215</v>
      </c>
    </row>
    <row r="173" spans="2:7">
      <c r="B173" s="1">
        <f t="shared" si="13"/>
        <v>1.0375000000000007E-2</v>
      </c>
      <c r="C173" s="1">
        <f t="shared" si="18"/>
        <v>3.1125000000000021E-2</v>
      </c>
      <c r="D173" s="1">
        <f t="shared" si="14"/>
        <v>1.6243359375000006E-4</v>
      </c>
      <c r="E173" s="1">
        <f t="shared" si="17"/>
        <v>6.2249999999999805E-3</v>
      </c>
      <c r="F173" s="1">
        <f t="shared" si="15"/>
        <v>1.0040160642570312E-2</v>
      </c>
      <c r="G173" s="1">
        <f t="shared" si="16"/>
        <v>401606.4257028125</v>
      </c>
    </row>
    <row r="174" spans="2:7">
      <c r="B174" s="1">
        <f t="shared" si="13"/>
        <v>1.0437500000000008E-2</v>
      </c>
      <c r="C174" s="1">
        <f t="shared" si="18"/>
        <v>3.1312500000000021E-2</v>
      </c>
      <c r="D174" s="1">
        <f t="shared" si="14"/>
        <v>1.6439062500000007E-4</v>
      </c>
      <c r="E174" s="1">
        <f t="shared" si="17"/>
        <v>6.2625000000000181E-3</v>
      </c>
      <c r="F174" s="1">
        <f t="shared" si="15"/>
        <v>9.9800399201596529E-3</v>
      </c>
      <c r="G174" s="1">
        <f t="shared" si="16"/>
        <v>399201.59680638614</v>
      </c>
    </row>
    <row r="175" spans="2:7">
      <c r="B175" s="1">
        <f t="shared" si="13"/>
        <v>1.0500000000000008E-2</v>
      </c>
      <c r="C175" s="1">
        <f t="shared" si="18"/>
        <v>3.1500000000000021E-2</v>
      </c>
      <c r="D175" s="1">
        <f t="shared" si="14"/>
        <v>1.6635937500000006E-4</v>
      </c>
      <c r="E175" s="1">
        <f t="shared" si="17"/>
        <v>6.2999999999999688E-3</v>
      </c>
      <c r="F175" s="1">
        <f t="shared" si="15"/>
        <v>9.9206349206349704E-3</v>
      </c>
      <c r="G175" s="1">
        <f t="shared" si="16"/>
        <v>396825.39682539884</v>
      </c>
    </row>
    <row r="176" spans="2:7">
      <c r="B176" s="1">
        <f t="shared" si="13"/>
        <v>1.0562500000000008E-2</v>
      </c>
      <c r="C176" s="1">
        <f t="shared" si="18"/>
        <v>3.1687500000000021E-2</v>
      </c>
      <c r="D176" s="1">
        <f t="shared" si="14"/>
        <v>1.6833984375000006E-4</v>
      </c>
      <c r="E176" s="1">
        <f t="shared" si="17"/>
        <v>6.3375000000000063E-3</v>
      </c>
      <c r="F176" s="1">
        <f t="shared" si="15"/>
        <v>9.8619329388560054E-3</v>
      </c>
      <c r="G176" s="1">
        <f t="shared" si="16"/>
        <v>394477.31755424023</v>
      </c>
    </row>
    <row r="177" spans="2:7">
      <c r="B177" s="1">
        <f t="shared" si="13"/>
        <v>1.0625000000000008E-2</v>
      </c>
      <c r="C177" s="1">
        <f t="shared" si="18"/>
        <v>3.1875000000000021E-2</v>
      </c>
      <c r="D177" s="1">
        <f t="shared" si="14"/>
        <v>1.7033203125000007E-4</v>
      </c>
      <c r="E177" s="1">
        <f t="shared" si="17"/>
        <v>6.3750000000000438E-3</v>
      </c>
      <c r="F177" s="1">
        <f t="shared" si="15"/>
        <v>9.8039215686273832E-3</v>
      </c>
      <c r="G177" s="1">
        <f t="shared" si="16"/>
        <v>392156.86274509534</v>
      </c>
    </row>
    <row r="178" spans="2:7">
      <c r="B178" s="1">
        <f t="shared" si="13"/>
        <v>1.0687500000000008E-2</v>
      </c>
      <c r="C178" s="1">
        <f t="shared" si="18"/>
        <v>3.2062500000000022E-2</v>
      </c>
      <c r="D178" s="1">
        <f t="shared" si="14"/>
        <v>1.7233593750000007E-4</v>
      </c>
      <c r="E178" s="1">
        <f t="shared" si="17"/>
        <v>6.4124999999999946E-3</v>
      </c>
      <c r="F178" s="1">
        <f t="shared" si="15"/>
        <v>9.7465886939571231E-3</v>
      </c>
      <c r="G178" s="1">
        <f t="shared" si="16"/>
        <v>389863.54775828496</v>
      </c>
    </row>
    <row r="179" spans="2:7">
      <c r="B179" s="1">
        <f t="shared" si="13"/>
        <v>1.0750000000000008E-2</v>
      </c>
      <c r="C179" s="1">
        <f t="shared" si="18"/>
        <v>3.2250000000000022E-2</v>
      </c>
      <c r="D179" s="1">
        <f t="shared" si="14"/>
        <v>1.7435156250000008E-4</v>
      </c>
      <c r="E179" s="1">
        <f t="shared" si="17"/>
        <v>6.4500000000000321E-3</v>
      </c>
      <c r="F179" s="1">
        <f t="shared" si="15"/>
        <v>9.6899224806201063E-3</v>
      </c>
      <c r="G179" s="1">
        <f t="shared" si="16"/>
        <v>387596.89922480425</v>
      </c>
    </row>
    <row r="180" spans="2:7">
      <c r="B180" s="1">
        <f t="shared" si="13"/>
        <v>1.0812500000000008E-2</v>
      </c>
      <c r="C180" s="1">
        <f t="shared" si="18"/>
        <v>3.2437500000000022E-2</v>
      </c>
      <c r="D180" s="1">
        <f t="shared" si="14"/>
        <v>1.7637890625000008E-4</v>
      </c>
      <c r="E180" s="1">
        <f t="shared" si="17"/>
        <v>6.4874999999999829E-3</v>
      </c>
      <c r="F180" s="1">
        <f t="shared" si="15"/>
        <v>9.6339113680154395E-3</v>
      </c>
      <c r="G180" s="1">
        <f t="shared" si="16"/>
        <v>385356.45472061762</v>
      </c>
    </row>
    <row r="181" spans="2:7">
      <c r="B181" s="1">
        <f t="shared" si="13"/>
        <v>1.0875000000000008E-2</v>
      </c>
      <c r="C181" s="1">
        <f t="shared" si="18"/>
        <v>3.2625000000000022E-2</v>
      </c>
      <c r="D181" s="1">
        <f t="shared" si="14"/>
        <v>1.7841796875000008E-4</v>
      </c>
      <c r="E181" s="1">
        <f t="shared" si="17"/>
        <v>6.5250000000000204E-3</v>
      </c>
      <c r="F181" s="1">
        <f t="shared" si="15"/>
        <v>9.5785440613026518E-3</v>
      </c>
      <c r="G181" s="1">
        <f t="shared" si="16"/>
        <v>383141.76245210611</v>
      </c>
    </row>
    <row r="182" spans="2:7">
      <c r="B182" s="1">
        <f t="shared" si="13"/>
        <v>1.0937500000000008E-2</v>
      </c>
      <c r="C182" s="1">
        <f t="shared" si="18"/>
        <v>3.2812500000000022E-2</v>
      </c>
      <c r="D182" s="1">
        <f t="shared" si="14"/>
        <v>1.8046875000000007E-4</v>
      </c>
      <c r="E182" s="1">
        <f t="shared" si="17"/>
        <v>6.5624999999999711E-3</v>
      </c>
      <c r="F182" s="1">
        <f t="shared" si="15"/>
        <v>9.5238095238095663E-3</v>
      </c>
      <c r="G182" s="1">
        <f t="shared" si="16"/>
        <v>380952.38095238269</v>
      </c>
    </row>
    <row r="183" spans="2:7">
      <c r="B183" s="1">
        <f t="shared" si="13"/>
        <v>1.1000000000000008E-2</v>
      </c>
      <c r="C183" s="1">
        <f t="shared" si="18"/>
        <v>3.3000000000000022E-2</v>
      </c>
      <c r="D183" s="1">
        <f t="shared" si="14"/>
        <v>1.8253125000000008E-4</v>
      </c>
      <c r="E183" s="1">
        <f t="shared" si="17"/>
        <v>6.6000000000000086E-3</v>
      </c>
      <c r="F183" s="1">
        <f t="shared" si="15"/>
        <v>9.4696969696969578E-3</v>
      </c>
      <c r="G183" s="1">
        <f t="shared" si="16"/>
        <v>378787.87878787832</v>
      </c>
    </row>
    <row r="184" spans="2:7">
      <c r="B184" s="1">
        <f t="shared" si="13"/>
        <v>1.1062500000000008E-2</v>
      </c>
      <c r="C184" s="1">
        <f t="shared" si="18"/>
        <v>3.3187500000000023E-2</v>
      </c>
      <c r="D184" s="1">
        <f t="shared" si="14"/>
        <v>1.8460546875000009E-4</v>
      </c>
      <c r="E184" s="1">
        <f t="shared" si="17"/>
        <v>6.6375000000000461E-3</v>
      </c>
      <c r="F184" s="1">
        <f t="shared" si="15"/>
        <v>9.4161958568737582E-3</v>
      </c>
      <c r="G184" s="1">
        <f t="shared" si="16"/>
        <v>376647.83427495032</v>
      </c>
    </row>
    <row r="185" spans="2:7">
      <c r="B185" s="1">
        <f t="shared" si="13"/>
        <v>1.1125000000000008E-2</v>
      </c>
      <c r="C185" s="1">
        <f t="shared" si="18"/>
        <v>3.3375000000000023E-2</v>
      </c>
      <c r="D185" s="1">
        <f t="shared" si="14"/>
        <v>1.8669140625000009E-4</v>
      </c>
      <c r="E185" s="1">
        <f t="shared" si="17"/>
        <v>6.6749999999999969E-3</v>
      </c>
      <c r="F185" s="1">
        <f t="shared" si="15"/>
        <v>9.3632958801498165E-3</v>
      </c>
      <c r="G185" s="1">
        <f t="shared" si="16"/>
        <v>374531.83520599268</v>
      </c>
    </row>
    <row r="186" spans="2:7">
      <c r="B186" s="1">
        <f t="shared" si="13"/>
        <v>1.1187500000000008E-2</v>
      </c>
      <c r="C186" s="1">
        <f t="shared" si="18"/>
        <v>3.3562500000000023E-2</v>
      </c>
      <c r="D186" s="1">
        <f t="shared" si="14"/>
        <v>1.887890625000001E-4</v>
      </c>
      <c r="E186" s="1">
        <f t="shared" si="17"/>
        <v>6.7125000000000344E-3</v>
      </c>
      <c r="F186" s="1">
        <f t="shared" si="15"/>
        <v>9.3109869646182016E-3</v>
      </c>
      <c r="G186" s="1">
        <f t="shared" si="16"/>
        <v>372439.47858472809</v>
      </c>
    </row>
    <row r="187" spans="2:7">
      <c r="B187" s="1">
        <f t="shared" ref="B187:B250" si="19">B186+$B$6</f>
        <v>1.1250000000000008E-2</v>
      </c>
      <c r="C187" s="1">
        <f t="shared" si="18"/>
        <v>3.3750000000000023E-2</v>
      </c>
      <c r="D187" s="1">
        <f t="shared" ref="D187:D250" si="20">$B$6*(C187)+D186</f>
        <v>1.908984375000001E-4</v>
      </c>
      <c r="E187" s="1">
        <f t="shared" si="17"/>
        <v>6.7499999999999852E-3</v>
      </c>
      <c r="F187" s="1">
        <f t="shared" si="15"/>
        <v>9.2592592592592796E-3</v>
      </c>
      <c r="G187" s="1">
        <f t="shared" si="16"/>
        <v>370370.37037037121</v>
      </c>
    </row>
    <row r="188" spans="2:7">
      <c r="B188" s="1">
        <f t="shared" si="19"/>
        <v>1.1312500000000008E-2</v>
      </c>
      <c r="C188" s="1">
        <f t="shared" si="18"/>
        <v>3.3937500000000023E-2</v>
      </c>
      <c r="D188" s="1">
        <f t="shared" si="20"/>
        <v>1.930195312500001E-4</v>
      </c>
      <c r="E188" s="1">
        <f t="shared" si="17"/>
        <v>6.7875000000000227E-3</v>
      </c>
      <c r="F188" s="1">
        <f t="shared" si="15"/>
        <v>9.208103130755034E-3</v>
      </c>
      <c r="G188" s="1">
        <f t="shared" si="16"/>
        <v>368324.1252302014</v>
      </c>
    </row>
    <row r="189" spans="2:7">
      <c r="B189" s="1">
        <f t="shared" si="19"/>
        <v>1.1375000000000008E-2</v>
      </c>
      <c r="C189" s="1">
        <f t="shared" si="18"/>
        <v>3.4125000000000023E-2</v>
      </c>
      <c r="D189" s="1">
        <f t="shared" si="20"/>
        <v>1.9515234375000009E-4</v>
      </c>
      <c r="E189" s="1">
        <f t="shared" si="17"/>
        <v>6.8249999999999734E-3</v>
      </c>
      <c r="F189" s="1">
        <f t="shared" si="15"/>
        <v>9.1575091575091926E-3</v>
      </c>
      <c r="G189" s="1">
        <f t="shared" si="16"/>
        <v>366300.36630036775</v>
      </c>
    </row>
    <row r="190" spans="2:7">
      <c r="B190" s="1">
        <f t="shared" si="19"/>
        <v>1.1437500000000008E-2</v>
      </c>
      <c r="C190" s="1">
        <f t="shared" si="18"/>
        <v>3.4312500000000024E-2</v>
      </c>
      <c r="D190" s="1">
        <f t="shared" si="20"/>
        <v>1.972968750000001E-4</v>
      </c>
      <c r="E190" s="1">
        <f t="shared" si="17"/>
        <v>6.862500000000011E-3</v>
      </c>
      <c r="F190" s="1">
        <f t="shared" si="15"/>
        <v>9.1074681238615517E-3</v>
      </c>
      <c r="G190" s="1">
        <f t="shared" si="16"/>
        <v>364298.72495446209</v>
      </c>
    </row>
    <row r="191" spans="2:7">
      <c r="B191" s="1">
        <f t="shared" si="19"/>
        <v>1.1500000000000008E-2</v>
      </c>
      <c r="C191" s="1">
        <f t="shared" si="18"/>
        <v>3.4500000000000024E-2</v>
      </c>
      <c r="D191" s="1">
        <f t="shared" si="20"/>
        <v>1.9945312500000009E-4</v>
      </c>
      <c r="E191" s="1">
        <f t="shared" si="17"/>
        <v>6.8999999999999617E-3</v>
      </c>
      <c r="F191" s="1">
        <f t="shared" si="15"/>
        <v>9.0579710144928043E-3</v>
      </c>
      <c r="G191" s="1">
        <f t="shared" si="16"/>
        <v>362318.84057971218</v>
      </c>
    </row>
    <row r="192" spans="2:7">
      <c r="B192" s="1">
        <f t="shared" si="19"/>
        <v>1.1562500000000009E-2</v>
      </c>
      <c r="C192" s="1">
        <f t="shared" si="18"/>
        <v>3.4687500000000024E-2</v>
      </c>
      <c r="D192" s="1">
        <f t="shared" si="20"/>
        <v>2.0162109375000009E-4</v>
      </c>
      <c r="E192" s="1">
        <f t="shared" si="17"/>
        <v>6.9374999999999992E-3</v>
      </c>
      <c r="F192" s="1">
        <f t="shared" si="15"/>
        <v>9.0090090090090107E-3</v>
      </c>
      <c r="G192" s="1">
        <f t="shared" si="16"/>
        <v>360360.36036036047</v>
      </c>
    </row>
    <row r="193" spans="2:7">
      <c r="B193" s="1">
        <f t="shared" si="19"/>
        <v>1.1625000000000009E-2</v>
      </c>
      <c r="C193" s="1">
        <f t="shared" si="18"/>
        <v>3.4875000000000024E-2</v>
      </c>
      <c r="D193" s="1">
        <f t="shared" si="20"/>
        <v>2.038007812500001E-4</v>
      </c>
      <c r="E193" s="1">
        <f t="shared" si="17"/>
        <v>6.9750000000000367E-3</v>
      </c>
      <c r="F193" s="1">
        <f t="shared" si="15"/>
        <v>8.9605734767024617E-3</v>
      </c>
      <c r="G193" s="1">
        <f t="shared" si="16"/>
        <v>358422.93906809849</v>
      </c>
    </row>
    <row r="194" spans="2:7">
      <c r="B194" s="1">
        <f t="shared" si="19"/>
        <v>1.1687500000000009E-2</v>
      </c>
      <c r="C194" s="1">
        <f t="shared" si="18"/>
        <v>3.5062500000000024E-2</v>
      </c>
      <c r="D194" s="1">
        <f t="shared" si="20"/>
        <v>2.0599218750000009E-4</v>
      </c>
      <c r="E194" s="1">
        <f t="shared" si="17"/>
        <v>7.0124999999999875E-3</v>
      </c>
      <c r="F194" s="1">
        <f t="shared" si="15"/>
        <v>8.9126559714795169E-3</v>
      </c>
      <c r="G194" s="1">
        <f t="shared" si="16"/>
        <v>356506.23885918071</v>
      </c>
    </row>
    <row r="195" spans="2:7">
      <c r="B195" s="1">
        <f t="shared" si="19"/>
        <v>1.1750000000000009E-2</v>
      </c>
      <c r="C195" s="1">
        <f t="shared" si="18"/>
        <v>3.5250000000000024E-2</v>
      </c>
      <c r="D195" s="1">
        <f t="shared" si="20"/>
        <v>2.081953125000001E-4</v>
      </c>
      <c r="E195" s="1">
        <f t="shared" si="17"/>
        <v>7.050000000000025E-3</v>
      </c>
      <c r="F195" s="1">
        <f t="shared" si="15"/>
        <v>8.865248226950324E-3</v>
      </c>
      <c r="G195" s="1">
        <f t="shared" si="16"/>
        <v>354609.929078013</v>
      </c>
    </row>
    <row r="196" spans="2:7">
      <c r="B196" s="1">
        <f t="shared" si="19"/>
        <v>1.1812500000000009E-2</v>
      </c>
      <c r="C196" s="1">
        <f t="shared" si="18"/>
        <v>3.5437500000000025E-2</v>
      </c>
      <c r="D196" s="1">
        <f t="shared" si="20"/>
        <v>2.1041015625000009E-4</v>
      </c>
      <c r="E196" s="1">
        <f t="shared" si="17"/>
        <v>7.0874999999999758E-3</v>
      </c>
      <c r="F196" s="1">
        <f t="shared" si="15"/>
        <v>8.8183421516755157E-3</v>
      </c>
      <c r="G196" s="1">
        <f t="shared" si="16"/>
        <v>352733.68606702064</v>
      </c>
    </row>
    <row r="197" spans="2:7">
      <c r="B197" s="1">
        <f t="shared" si="19"/>
        <v>1.1875000000000009E-2</v>
      </c>
      <c r="C197" s="1">
        <f t="shared" si="18"/>
        <v>3.5625000000000025E-2</v>
      </c>
      <c r="D197" s="1">
        <f t="shared" si="20"/>
        <v>2.126367187500001E-4</v>
      </c>
      <c r="E197" s="1">
        <f t="shared" si="17"/>
        <v>7.1250000000000133E-3</v>
      </c>
      <c r="F197" s="1">
        <f t="shared" si="15"/>
        <v>8.7719298245613874E-3</v>
      </c>
      <c r="G197" s="1">
        <f t="shared" si="16"/>
        <v>350877.19298245554</v>
      </c>
    </row>
    <row r="198" spans="2:7">
      <c r="B198" s="1">
        <f t="shared" si="19"/>
        <v>1.1937500000000009E-2</v>
      </c>
      <c r="C198" s="1">
        <f t="shared" si="18"/>
        <v>3.5812500000000025E-2</v>
      </c>
      <c r="D198" s="1">
        <f t="shared" si="20"/>
        <v>2.1487500000000009E-4</v>
      </c>
      <c r="E198" s="1">
        <f t="shared" si="17"/>
        <v>7.162499999999964E-3</v>
      </c>
      <c r="F198" s="1">
        <f t="shared" si="15"/>
        <v>8.7260034904014395E-3</v>
      </c>
      <c r="G198" s="1">
        <f t="shared" si="16"/>
        <v>349040.13961605757</v>
      </c>
    </row>
    <row r="199" spans="2:7">
      <c r="B199" s="1">
        <f t="shared" si="19"/>
        <v>1.2000000000000009E-2</v>
      </c>
      <c r="C199" s="1">
        <f t="shared" si="18"/>
        <v>3.6000000000000025E-2</v>
      </c>
      <c r="D199" s="1">
        <f t="shared" si="20"/>
        <v>2.1712500000000009E-4</v>
      </c>
      <c r="E199" s="1">
        <f t="shared" si="17"/>
        <v>7.2000000000000015E-3</v>
      </c>
      <c r="F199" s="1">
        <f t="shared" si="15"/>
        <v>8.6805555555555542E-3</v>
      </c>
      <c r="G199" s="1">
        <f t="shared" si="16"/>
        <v>347222.22222222219</v>
      </c>
    </row>
    <row r="200" spans="2:7">
      <c r="B200" s="1">
        <f t="shared" si="19"/>
        <v>1.2062500000000009E-2</v>
      </c>
      <c r="C200" s="1">
        <f t="shared" si="18"/>
        <v>3.6187500000000025E-2</v>
      </c>
      <c r="D200" s="1">
        <f t="shared" si="20"/>
        <v>2.193867187500001E-4</v>
      </c>
      <c r="E200" s="1">
        <f t="shared" si="17"/>
        <v>7.237500000000039E-3</v>
      </c>
      <c r="F200" s="1">
        <f t="shared" si="15"/>
        <v>8.6355785837650655E-3</v>
      </c>
      <c r="G200" s="1">
        <f t="shared" si="16"/>
        <v>345423.14335060265</v>
      </c>
    </row>
    <row r="201" spans="2:7">
      <c r="B201" s="1">
        <f t="shared" si="19"/>
        <v>1.2125000000000009E-2</v>
      </c>
      <c r="C201" s="1">
        <f t="shared" si="18"/>
        <v>3.6375000000000025E-2</v>
      </c>
      <c r="D201" s="1">
        <f t="shared" si="20"/>
        <v>2.216601562500001E-4</v>
      </c>
      <c r="E201" s="1">
        <f t="shared" si="17"/>
        <v>7.2749999999999898E-3</v>
      </c>
      <c r="F201" s="1">
        <f t="shared" ref="F201:F264" si="21">$B$6/E201</f>
        <v>8.5910652920962328E-3</v>
      </c>
      <c r="G201" s="1">
        <f t="shared" ref="G201:G264" si="22">F201/$G$3</f>
        <v>343642.6116838493</v>
      </c>
    </row>
    <row r="202" spans="2:7">
      <c r="B202" s="1">
        <f t="shared" si="19"/>
        <v>1.2187500000000009E-2</v>
      </c>
      <c r="C202" s="1">
        <f t="shared" si="18"/>
        <v>3.6562500000000026E-2</v>
      </c>
      <c r="D202" s="1">
        <f t="shared" si="20"/>
        <v>2.239453125000001E-4</v>
      </c>
      <c r="E202" s="1">
        <f t="shared" ref="E202:E265" si="23">(D202-D201)*16*200</f>
        <v>7.3125000000000273E-3</v>
      </c>
      <c r="F202" s="1">
        <f t="shared" si="21"/>
        <v>8.5470085470085149E-3</v>
      </c>
      <c r="G202" s="1">
        <f t="shared" si="22"/>
        <v>341880.34188034059</v>
      </c>
    </row>
    <row r="203" spans="2:7">
      <c r="B203" s="1">
        <f t="shared" si="19"/>
        <v>1.2250000000000009E-2</v>
      </c>
      <c r="C203" s="1">
        <f t="shared" si="18"/>
        <v>3.6750000000000026E-2</v>
      </c>
      <c r="D203" s="1">
        <f t="shared" si="20"/>
        <v>2.262421875000001E-4</v>
      </c>
      <c r="E203" s="1">
        <f t="shared" si="23"/>
        <v>7.3499999999999781E-3</v>
      </c>
      <c r="F203" s="1">
        <f t="shared" si="21"/>
        <v>8.5034013605442427E-3</v>
      </c>
      <c r="G203" s="1">
        <f t="shared" si="22"/>
        <v>340136.05442176975</v>
      </c>
    </row>
    <row r="204" spans="2:7">
      <c r="B204" s="1">
        <f t="shared" si="19"/>
        <v>1.2312500000000009E-2</v>
      </c>
      <c r="C204" s="1">
        <f t="shared" si="18"/>
        <v>3.6937500000000026E-2</v>
      </c>
      <c r="D204" s="1">
        <f t="shared" si="20"/>
        <v>2.285507812500001E-4</v>
      </c>
      <c r="E204" s="1">
        <f t="shared" si="23"/>
        <v>7.3875000000000156E-3</v>
      </c>
      <c r="F204" s="1">
        <f t="shared" si="21"/>
        <v>8.4602368866328083E-3</v>
      </c>
      <c r="G204" s="1">
        <f t="shared" si="22"/>
        <v>338409.47546531237</v>
      </c>
    </row>
    <row r="205" spans="2:7">
      <c r="B205" s="1">
        <f t="shared" si="19"/>
        <v>1.2375000000000009E-2</v>
      </c>
      <c r="C205" s="1">
        <f t="shared" si="18"/>
        <v>3.7125000000000026E-2</v>
      </c>
      <c r="D205" s="1">
        <f t="shared" si="20"/>
        <v>2.3087109375000009E-4</v>
      </c>
      <c r="E205" s="1">
        <f t="shared" si="23"/>
        <v>7.4249999999999663E-3</v>
      </c>
      <c r="F205" s="1">
        <f t="shared" si="21"/>
        <v>8.4175084175084555E-3</v>
      </c>
      <c r="G205" s="1">
        <f t="shared" si="22"/>
        <v>336700.33670033823</v>
      </c>
    </row>
    <row r="206" spans="2:7">
      <c r="B206" s="1">
        <f t="shared" si="19"/>
        <v>1.2437500000000009E-2</v>
      </c>
      <c r="C206" s="1">
        <f t="shared" si="18"/>
        <v>3.7312500000000026E-2</v>
      </c>
      <c r="D206" s="1">
        <f t="shared" si="20"/>
        <v>2.3320312500000009E-4</v>
      </c>
      <c r="E206" s="1">
        <f t="shared" si="23"/>
        <v>7.4625000000000039E-3</v>
      </c>
      <c r="F206" s="1">
        <f t="shared" si="21"/>
        <v>8.3752093802345016E-3</v>
      </c>
      <c r="G206" s="1">
        <f t="shared" si="22"/>
        <v>335008.37520938006</v>
      </c>
    </row>
    <row r="207" spans="2:7">
      <c r="B207" s="1">
        <f t="shared" si="19"/>
        <v>1.2500000000000009E-2</v>
      </c>
      <c r="C207" s="1">
        <f t="shared" si="18"/>
        <v>3.7500000000000026E-2</v>
      </c>
      <c r="D207" s="1">
        <f t="shared" si="20"/>
        <v>2.3554687500000011E-4</v>
      </c>
      <c r="E207" s="1">
        <f t="shared" si="23"/>
        <v>7.5000000000000414E-3</v>
      </c>
      <c r="F207" s="1">
        <f t="shared" si="21"/>
        <v>8.3333333333332881E-3</v>
      </c>
      <c r="G207" s="1">
        <f t="shared" si="22"/>
        <v>333333.33333333157</v>
      </c>
    </row>
    <row r="208" spans="2:7">
      <c r="B208" s="1">
        <f t="shared" si="19"/>
        <v>1.2562500000000009E-2</v>
      </c>
      <c r="C208" s="1">
        <f t="shared" si="18"/>
        <v>3.7687500000000027E-2</v>
      </c>
      <c r="D208" s="1">
        <f t="shared" si="20"/>
        <v>2.379023437500001E-4</v>
      </c>
      <c r="E208" s="1">
        <f t="shared" si="23"/>
        <v>7.5374999999999921E-3</v>
      </c>
      <c r="F208" s="1">
        <f t="shared" si="21"/>
        <v>8.2918739635157637E-3</v>
      </c>
      <c r="G208" s="1">
        <f t="shared" si="22"/>
        <v>331674.95854063059</v>
      </c>
    </row>
    <row r="209" spans="2:7">
      <c r="B209" s="1">
        <f t="shared" si="19"/>
        <v>1.2625000000000009E-2</v>
      </c>
      <c r="C209" s="1">
        <f t="shared" si="18"/>
        <v>3.7875000000000027E-2</v>
      </c>
      <c r="D209" s="1">
        <f t="shared" si="20"/>
        <v>2.4026953125000011E-4</v>
      </c>
      <c r="E209" s="1">
        <f t="shared" si="23"/>
        <v>7.5750000000000296E-3</v>
      </c>
      <c r="F209" s="1">
        <f t="shared" si="21"/>
        <v>8.2508250825082188E-3</v>
      </c>
      <c r="G209" s="1">
        <f t="shared" si="22"/>
        <v>330033.0033003288</v>
      </c>
    </row>
    <row r="210" spans="2:7">
      <c r="B210" s="1">
        <f t="shared" si="19"/>
        <v>1.268750000000001E-2</v>
      </c>
      <c r="C210" s="1">
        <f t="shared" si="18"/>
        <v>3.8062500000000027E-2</v>
      </c>
      <c r="D210" s="1">
        <f t="shared" si="20"/>
        <v>2.4264843750000011E-4</v>
      </c>
      <c r="E210" s="1">
        <f t="shared" si="23"/>
        <v>7.6124999999999804E-3</v>
      </c>
      <c r="F210" s="1">
        <f t="shared" si="21"/>
        <v>8.2101806239737486E-3</v>
      </c>
      <c r="G210" s="1">
        <f t="shared" si="22"/>
        <v>328407.22495894996</v>
      </c>
    </row>
    <row r="211" spans="2:7">
      <c r="B211" s="1">
        <f t="shared" si="19"/>
        <v>1.275000000000001E-2</v>
      </c>
      <c r="C211" s="1">
        <f t="shared" si="18"/>
        <v>3.8250000000000027E-2</v>
      </c>
      <c r="D211" s="1">
        <f t="shared" si="20"/>
        <v>2.4503906250000009E-4</v>
      </c>
      <c r="E211" s="1">
        <f t="shared" si="23"/>
        <v>7.6499999999999312E-3</v>
      </c>
      <c r="F211" s="1">
        <f t="shared" si="21"/>
        <v>8.1699346405229491E-3</v>
      </c>
      <c r="G211" s="1">
        <f t="shared" si="22"/>
        <v>326797.38562091801</v>
      </c>
    </row>
    <row r="212" spans="2:7">
      <c r="B212" s="1">
        <f t="shared" si="19"/>
        <v>1.281250000000001E-2</v>
      </c>
      <c r="C212" s="1">
        <f t="shared" si="18"/>
        <v>3.8437500000000027E-2</v>
      </c>
      <c r="D212" s="1">
        <f t="shared" si="20"/>
        <v>2.474414062500001E-4</v>
      </c>
      <c r="E212" s="1">
        <f t="shared" si="23"/>
        <v>7.6875000000000554E-3</v>
      </c>
      <c r="F212" s="1">
        <f t="shared" si="21"/>
        <v>8.13008130081295E-3</v>
      </c>
      <c r="G212" s="1">
        <f t="shared" si="22"/>
        <v>325203.25203251804</v>
      </c>
    </row>
    <row r="213" spans="2:7">
      <c r="B213" s="1">
        <f t="shared" si="19"/>
        <v>1.287500000000001E-2</v>
      </c>
      <c r="C213" s="1">
        <f t="shared" si="18"/>
        <v>3.8625000000000027E-2</v>
      </c>
      <c r="D213" s="1">
        <f t="shared" si="20"/>
        <v>2.4985546875000008E-4</v>
      </c>
      <c r="E213" s="1">
        <f t="shared" si="23"/>
        <v>7.7249999999999194E-3</v>
      </c>
      <c r="F213" s="1">
        <f t="shared" si="21"/>
        <v>8.0906148867314759E-3</v>
      </c>
      <c r="G213" s="1">
        <f t="shared" si="22"/>
        <v>323624.59546925907</v>
      </c>
    </row>
    <row r="214" spans="2:7">
      <c r="B214" s="1">
        <f t="shared" si="19"/>
        <v>1.293750000000001E-2</v>
      </c>
      <c r="C214" s="1">
        <f t="shared" si="18"/>
        <v>3.8812500000000028E-2</v>
      </c>
      <c r="D214" s="1">
        <f t="shared" si="20"/>
        <v>2.5228125000000006E-4</v>
      </c>
      <c r="E214" s="1">
        <f t="shared" si="23"/>
        <v>7.7624999999999569E-3</v>
      </c>
      <c r="F214" s="1">
        <f t="shared" si="21"/>
        <v>8.0515297906602699E-3</v>
      </c>
      <c r="G214" s="1">
        <f t="shared" si="22"/>
        <v>322061.19162641081</v>
      </c>
    </row>
    <row r="215" spans="2:7">
      <c r="B215" s="1">
        <f t="shared" si="19"/>
        <v>1.300000000000001E-2</v>
      </c>
      <c r="C215" s="1">
        <f t="shared" si="18"/>
        <v>3.9000000000000028E-2</v>
      </c>
      <c r="D215" s="1">
        <f t="shared" si="20"/>
        <v>2.5471875000000006E-4</v>
      </c>
      <c r="E215" s="1">
        <f t="shared" si="23"/>
        <v>7.7999999999999944E-3</v>
      </c>
      <c r="F215" s="1">
        <f t="shared" si="21"/>
        <v>8.012820512820519E-3</v>
      </c>
      <c r="G215" s="1">
        <f t="shared" si="22"/>
        <v>320512.82051282079</v>
      </c>
    </row>
    <row r="216" spans="2:7">
      <c r="B216" s="1">
        <f t="shared" si="19"/>
        <v>1.306250000000001E-2</v>
      </c>
      <c r="C216" s="1">
        <f t="shared" ref="C216:C279" si="24">IF(B216&lt;=$D$1,IF($D$3+B216*$D$4&gt;=$D$5,$D$5,$D$3+B216*$D$4),IF($D$5+(B216-$D$1)*(-$D$4)&gt;$F$5,$D$5+(B216-$D$1)*(-$D$4),$F$5))</f>
        <v>3.9187500000000028E-2</v>
      </c>
      <c r="D216" s="1">
        <f t="shared" si="20"/>
        <v>2.5716796875000007E-4</v>
      </c>
      <c r="E216" s="1">
        <f t="shared" si="23"/>
        <v>7.8375000000000319E-3</v>
      </c>
      <c r="F216" s="1">
        <f t="shared" si="21"/>
        <v>7.9744816586921532E-3</v>
      </c>
      <c r="G216" s="1">
        <f t="shared" si="22"/>
        <v>318979.26634768612</v>
      </c>
    </row>
    <row r="217" spans="2:7">
      <c r="B217" s="1">
        <f t="shared" si="19"/>
        <v>1.312500000000001E-2</v>
      </c>
      <c r="C217" s="1">
        <f t="shared" si="24"/>
        <v>3.9375000000000028E-2</v>
      </c>
      <c r="D217" s="1">
        <f t="shared" si="20"/>
        <v>2.5962890625000009E-4</v>
      </c>
      <c r="E217" s="1">
        <f t="shared" si="23"/>
        <v>7.8750000000000694E-3</v>
      </c>
      <c r="F217" s="1">
        <f t="shared" si="21"/>
        <v>7.9365079365078667E-3</v>
      </c>
      <c r="G217" s="1">
        <f t="shared" si="22"/>
        <v>317460.31746031466</v>
      </c>
    </row>
    <row r="218" spans="2:7">
      <c r="B218" s="1">
        <f t="shared" si="19"/>
        <v>1.318750000000001E-2</v>
      </c>
      <c r="C218" s="1">
        <f t="shared" si="24"/>
        <v>3.9562500000000028E-2</v>
      </c>
      <c r="D218" s="1">
        <f t="shared" si="20"/>
        <v>2.6210156250000007E-4</v>
      </c>
      <c r="E218" s="1">
        <f t="shared" si="23"/>
        <v>7.9124999999999335E-3</v>
      </c>
      <c r="F218" s="1">
        <f t="shared" si="21"/>
        <v>7.8988941548183925E-3</v>
      </c>
      <c r="G218" s="1">
        <f t="shared" si="22"/>
        <v>315955.7661927357</v>
      </c>
    </row>
    <row r="219" spans="2:7">
      <c r="B219" s="1">
        <f t="shared" si="19"/>
        <v>1.325000000000001E-2</v>
      </c>
      <c r="C219" s="1">
        <f t="shared" si="24"/>
        <v>3.9750000000000028E-2</v>
      </c>
      <c r="D219" s="1">
        <f t="shared" si="20"/>
        <v>2.6458593750000006E-4</v>
      </c>
      <c r="E219" s="1">
        <f t="shared" si="23"/>
        <v>7.949999999999971E-3</v>
      </c>
      <c r="F219" s="1">
        <f t="shared" si="21"/>
        <v>7.8616352201258156E-3</v>
      </c>
      <c r="G219" s="1">
        <f t="shared" si="22"/>
        <v>314465.40880503267</v>
      </c>
    </row>
    <row r="220" spans="2:7">
      <c r="B220" s="1">
        <f t="shared" si="19"/>
        <v>1.331250000000001E-2</v>
      </c>
      <c r="C220" s="1">
        <f t="shared" si="24"/>
        <v>3.9937500000000029E-2</v>
      </c>
      <c r="D220" s="1">
        <f t="shared" si="20"/>
        <v>2.6708203125000007E-4</v>
      </c>
      <c r="E220" s="1">
        <f t="shared" si="23"/>
        <v>7.9875000000000085E-3</v>
      </c>
      <c r="F220" s="1">
        <f t="shared" si="21"/>
        <v>7.824726134585281E-3</v>
      </c>
      <c r="G220" s="1">
        <f t="shared" si="22"/>
        <v>312989.04538341123</v>
      </c>
    </row>
    <row r="221" spans="2:7">
      <c r="B221" s="1">
        <f t="shared" si="19"/>
        <v>1.337500000000001E-2</v>
      </c>
      <c r="C221" s="1">
        <f t="shared" si="24"/>
        <v>4.0125000000000029E-2</v>
      </c>
      <c r="D221" s="1">
        <f t="shared" si="20"/>
        <v>2.6958984375000008E-4</v>
      </c>
      <c r="E221" s="1">
        <f t="shared" si="23"/>
        <v>8.025000000000046E-3</v>
      </c>
      <c r="F221" s="1">
        <f t="shared" si="21"/>
        <v>7.7881619937694262E-3</v>
      </c>
      <c r="G221" s="1">
        <f t="shared" si="22"/>
        <v>311526.47975077707</v>
      </c>
    </row>
    <row r="222" spans="2:7">
      <c r="B222" s="1">
        <f t="shared" si="19"/>
        <v>1.343750000000001E-2</v>
      </c>
      <c r="C222" s="1">
        <f t="shared" si="24"/>
        <v>4.0312500000000029E-2</v>
      </c>
      <c r="D222" s="1">
        <f t="shared" si="20"/>
        <v>2.7210937500000011E-4</v>
      </c>
      <c r="E222" s="1">
        <f t="shared" si="23"/>
        <v>8.0625000000000835E-3</v>
      </c>
      <c r="F222" s="1">
        <f t="shared" si="21"/>
        <v>7.7519379844960441E-3</v>
      </c>
      <c r="G222" s="1">
        <f t="shared" si="22"/>
        <v>310077.5193798418</v>
      </c>
    </row>
    <row r="223" spans="2:7">
      <c r="B223" s="1">
        <f t="shared" si="19"/>
        <v>1.350000000000001E-2</v>
      </c>
      <c r="C223" s="1">
        <f t="shared" si="24"/>
        <v>4.0500000000000029E-2</v>
      </c>
      <c r="D223" s="1">
        <f t="shared" si="20"/>
        <v>2.7464062500000009E-4</v>
      </c>
      <c r="E223" s="1">
        <f t="shared" si="23"/>
        <v>8.0999999999999475E-3</v>
      </c>
      <c r="F223" s="1">
        <f t="shared" si="21"/>
        <v>7.7160493827160993E-3</v>
      </c>
      <c r="G223" s="1">
        <f t="shared" si="22"/>
        <v>308641.975308644</v>
      </c>
    </row>
    <row r="224" spans="2:7">
      <c r="B224" s="1">
        <f t="shared" si="19"/>
        <v>1.356250000000001E-2</v>
      </c>
      <c r="C224" s="1">
        <f t="shared" si="24"/>
        <v>4.0687500000000029E-2</v>
      </c>
      <c r="D224" s="1">
        <f t="shared" si="20"/>
        <v>2.7718359375000009E-4</v>
      </c>
      <c r="E224" s="1">
        <f t="shared" si="23"/>
        <v>8.137499999999985E-3</v>
      </c>
      <c r="F224" s="1">
        <f t="shared" si="21"/>
        <v>7.6804915514593073E-3</v>
      </c>
      <c r="G224" s="1">
        <f t="shared" si="22"/>
        <v>307219.66205837228</v>
      </c>
    </row>
    <row r="225" spans="2:7">
      <c r="B225" s="1">
        <f t="shared" si="19"/>
        <v>1.362500000000001E-2</v>
      </c>
      <c r="C225" s="1">
        <f t="shared" si="24"/>
        <v>4.0875000000000029E-2</v>
      </c>
      <c r="D225" s="1">
        <f t="shared" si="20"/>
        <v>2.7973828125000009E-4</v>
      </c>
      <c r="E225" s="1">
        <f t="shared" si="23"/>
        <v>8.1750000000000225E-3</v>
      </c>
      <c r="F225" s="1">
        <f t="shared" si="21"/>
        <v>7.6452599388378995E-3</v>
      </c>
      <c r="G225" s="1">
        <f t="shared" si="22"/>
        <v>305810.39755351597</v>
      </c>
    </row>
    <row r="226" spans="2:7">
      <c r="B226" s="1">
        <f t="shared" si="19"/>
        <v>1.368750000000001E-2</v>
      </c>
      <c r="C226" s="1">
        <f t="shared" si="24"/>
        <v>4.106250000000003E-2</v>
      </c>
      <c r="D226" s="1">
        <f t="shared" si="20"/>
        <v>2.8230468750000011E-4</v>
      </c>
      <c r="E226" s="1">
        <f t="shared" si="23"/>
        <v>8.21250000000006E-3</v>
      </c>
      <c r="F226" s="1">
        <f t="shared" si="21"/>
        <v>7.6103500761034457E-3</v>
      </c>
      <c r="G226" s="1">
        <f t="shared" si="22"/>
        <v>304414.00304413785</v>
      </c>
    </row>
    <row r="227" spans="2:7">
      <c r="B227" s="1">
        <f t="shared" si="19"/>
        <v>1.375000000000001E-2</v>
      </c>
      <c r="C227" s="1">
        <f t="shared" si="24"/>
        <v>4.125000000000003E-2</v>
      </c>
      <c r="D227" s="1">
        <f t="shared" si="20"/>
        <v>2.8488281250000009E-4</v>
      </c>
      <c r="E227" s="1">
        <f t="shared" si="23"/>
        <v>8.2499999999999241E-3</v>
      </c>
      <c r="F227" s="1">
        <f t="shared" si="21"/>
        <v>7.5757575757576454E-3</v>
      </c>
      <c r="G227" s="1">
        <f t="shared" si="22"/>
        <v>303030.30303030583</v>
      </c>
    </row>
    <row r="228" spans="2:7">
      <c r="B228" s="1">
        <f t="shared" si="19"/>
        <v>1.3812500000000011E-2</v>
      </c>
      <c r="C228" s="1">
        <f t="shared" si="24"/>
        <v>4.143750000000003E-2</v>
      </c>
      <c r="D228" s="1">
        <f t="shared" si="20"/>
        <v>2.8747265625000008E-4</v>
      </c>
      <c r="E228" s="1">
        <f t="shared" si="23"/>
        <v>8.2874999999999616E-3</v>
      </c>
      <c r="F228" s="1">
        <f t="shared" si="21"/>
        <v>7.5414781297134586E-3</v>
      </c>
      <c r="G228" s="1">
        <f t="shared" si="22"/>
        <v>301659.12518853834</v>
      </c>
    </row>
    <row r="229" spans="2:7">
      <c r="B229" s="1">
        <f t="shared" si="19"/>
        <v>1.3875000000000011E-2</v>
      </c>
      <c r="C229" s="1">
        <f t="shared" si="24"/>
        <v>4.162500000000003E-2</v>
      </c>
      <c r="D229" s="1">
        <f t="shared" si="20"/>
        <v>2.9007421875000008E-4</v>
      </c>
      <c r="E229" s="1">
        <f t="shared" si="23"/>
        <v>8.3249999999999991E-3</v>
      </c>
      <c r="F229" s="1">
        <f t="shared" si="21"/>
        <v>7.5075075075075083E-3</v>
      </c>
      <c r="G229" s="1">
        <f t="shared" si="22"/>
        <v>300300.30030030035</v>
      </c>
    </row>
    <row r="230" spans="2:7">
      <c r="B230" s="1">
        <f t="shared" si="19"/>
        <v>1.3937500000000011E-2</v>
      </c>
      <c r="C230" s="1">
        <f t="shared" si="24"/>
        <v>4.181250000000003E-2</v>
      </c>
      <c r="D230" s="1">
        <f t="shared" si="20"/>
        <v>2.9268750000000009E-4</v>
      </c>
      <c r="E230" s="1">
        <f t="shared" si="23"/>
        <v>8.3625000000000366E-3</v>
      </c>
      <c r="F230" s="1">
        <f t="shared" si="21"/>
        <v>7.4738415545590109E-3</v>
      </c>
      <c r="G230" s="1">
        <f t="shared" si="22"/>
        <v>298953.66218236042</v>
      </c>
    </row>
    <row r="231" spans="2:7">
      <c r="B231" s="1">
        <f t="shared" si="19"/>
        <v>1.4000000000000011E-2</v>
      </c>
      <c r="C231" s="1">
        <f t="shared" si="24"/>
        <v>4.200000000000003E-2</v>
      </c>
      <c r="D231" s="1">
        <f t="shared" si="20"/>
        <v>2.9531250000000011E-4</v>
      </c>
      <c r="E231" s="1">
        <f t="shared" si="23"/>
        <v>8.4000000000000741E-3</v>
      </c>
      <c r="F231" s="1">
        <f t="shared" si="21"/>
        <v>7.440476190476125E-3</v>
      </c>
      <c r="G231" s="1">
        <f t="shared" si="22"/>
        <v>297619.04761904501</v>
      </c>
    </row>
    <row r="232" spans="2:7">
      <c r="B232" s="1">
        <f t="shared" si="19"/>
        <v>1.4062500000000011E-2</v>
      </c>
      <c r="C232" s="1">
        <f t="shared" si="24"/>
        <v>4.2187500000000031E-2</v>
      </c>
      <c r="D232" s="1">
        <f t="shared" si="20"/>
        <v>2.9794921875000009E-4</v>
      </c>
      <c r="E232" s="1">
        <f t="shared" si="23"/>
        <v>8.4374999999999381E-3</v>
      </c>
      <c r="F232" s="1">
        <f t="shared" si="21"/>
        <v>7.4074074074074615E-3</v>
      </c>
      <c r="G232" s="1">
        <f t="shared" si="22"/>
        <v>296296.29629629845</v>
      </c>
    </row>
    <row r="233" spans="2:7">
      <c r="B233" s="1">
        <f t="shared" si="19"/>
        <v>1.4125000000000011E-2</v>
      </c>
      <c r="C233" s="1">
        <f t="shared" si="24"/>
        <v>4.2375000000000031E-2</v>
      </c>
      <c r="D233" s="1">
        <f t="shared" si="20"/>
        <v>3.0059765625000008E-4</v>
      </c>
      <c r="E233" s="1">
        <f t="shared" si="23"/>
        <v>8.4749999999999756E-3</v>
      </c>
      <c r="F233" s="1">
        <f t="shared" si="21"/>
        <v>7.3746312684365998E-3</v>
      </c>
      <c r="G233" s="1">
        <f t="shared" si="22"/>
        <v>294985.250737464</v>
      </c>
    </row>
    <row r="234" spans="2:7">
      <c r="B234" s="1">
        <f t="shared" si="19"/>
        <v>1.4187500000000011E-2</v>
      </c>
      <c r="C234" s="1">
        <f t="shared" si="24"/>
        <v>4.2562500000000031E-2</v>
      </c>
      <c r="D234" s="1">
        <f t="shared" si="20"/>
        <v>3.0325781250000009E-4</v>
      </c>
      <c r="E234" s="1">
        <f t="shared" si="23"/>
        <v>8.5125000000000131E-3</v>
      </c>
      <c r="F234" s="1">
        <f t="shared" si="21"/>
        <v>7.3421439060205465E-3</v>
      </c>
      <c r="G234" s="1">
        <f t="shared" si="22"/>
        <v>293685.75624082185</v>
      </c>
    </row>
    <row r="235" spans="2:7">
      <c r="B235" s="1">
        <f t="shared" si="19"/>
        <v>1.4250000000000011E-2</v>
      </c>
      <c r="C235" s="1">
        <f t="shared" si="24"/>
        <v>4.2750000000000031E-2</v>
      </c>
      <c r="D235" s="1">
        <f t="shared" si="20"/>
        <v>3.059296875000001E-4</v>
      </c>
      <c r="E235" s="1">
        <f t="shared" si="23"/>
        <v>8.5500000000000506E-3</v>
      </c>
      <c r="F235" s="1">
        <f t="shared" si="21"/>
        <v>7.3099415204677934E-3</v>
      </c>
      <c r="G235" s="1">
        <f t="shared" si="22"/>
        <v>292397.66081871174</v>
      </c>
    </row>
    <row r="236" spans="2:7">
      <c r="B236" s="1">
        <f t="shared" si="19"/>
        <v>1.4312500000000011E-2</v>
      </c>
      <c r="C236" s="1">
        <f t="shared" si="24"/>
        <v>4.2937500000000031E-2</v>
      </c>
      <c r="D236" s="1">
        <f t="shared" si="20"/>
        <v>3.0861328125000013E-4</v>
      </c>
      <c r="E236" s="1">
        <f t="shared" si="23"/>
        <v>8.5875000000000881E-3</v>
      </c>
      <c r="F236" s="1">
        <f t="shared" si="21"/>
        <v>7.278020378456985E-3</v>
      </c>
      <c r="G236" s="1">
        <f t="shared" si="22"/>
        <v>291120.8151382794</v>
      </c>
    </row>
    <row r="237" spans="2:7">
      <c r="B237" s="1">
        <f t="shared" si="19"/>
        <v>1.4375000000000011E-2</v>
      </c>
      <c r="C237" s="1">
        <f t="shared" si="24"/>
        <v>4.3125000000000031E-2</v>
      </c>
      <c r="D237" s="1">
        <f t="shared" si="20"/>
        <v>3.1130859375000012E-4</v>
      </c>
      <c r="E237" s="1">
        <f t="shared" si="23"/>
        <v>8.6249999999999521E-3</v>
      </c>
      <c r="F237" s="1">
        <f t="shared" si="21"/>
        <v>7.2463768115942429E-3</v>
      </c>
      <c r="G237" s="1">
        <f t="shared" si="22"/>
        <v>289855.07246376976</v>
      </c>
    </row>
    <row r="238" spans="2:7">
      <c r="B238" s="1">
        <f t="shared" si="19"/>
        <v>1.4437500000000011E-2</v>
      </c>
      <c r="C238" s="1">
        <f t="shared" si="24"/>
        <v>4.3312500000000032E-2</v>
      </c>
      <c r="D238" s="1">
        <f t="shared" si="20"/>
        <v>3.1401562500000011E-4</v>
      </c>
      <c r="E238" s="1">
        <f t="shared" si="23"/>
        <v>8.6624999999999897E-3</v>
      </c>
      <c r="F238" s="1">
        <f t="shared" si="21"/>
        <v>7.2150072150072237E-3</v>
      </c>
      <c r="G238" s="1">
        <f t="shared" si="22"/>
        <v>288600.28860028897</v>
      </c>
    </row>
    <row r="239" spans="2:7">
      <c r="B239" s="1">
        <f t="shared" si="19"/>
        <v>1.4500000000000011E-2</v>
      </c>
      <c r="C239" s="1">
        <f t="shared" si="24"/>
        <v>4.3500000000000032E-2</v>
      </c>
      <c r="D239" s="1">
        <f t="shared" si="20"/>
        <v>3.1673437500000012E-4</v>
      </c>
      <c r="E239" s="1">
        <f t="shared" si="23"/>
        <v>8.7000000000000272E-3</v>
      </c>
      <c r="F239" s="1">
        <f t="shared" si="21"/>
        <v>7.1839080459769888E-3</v>
      </c>
      <c r="G239" s="1">
        <f t="shared" si="22"/>
        <v>287356.32183907955</v>
      </c>
    </row>
    <row r="240" spans="2:7">
      <c r="B240" s="1">
        <f t="shared" si="19"/>
        <v>1.4562500000000011E-2</v>
      </c>
      <c r="C240" s="1">
        <f t="shared" si="24"/>
        <v>4.3687500000000032E-2</v>
      </c>
      <c r="D240" s="1">
        <f t="shared" si="20"/>
        <v>3.1946484375000014E-4</v>
      </c>
      <c r="E240" s="1">
        <f t="shared" si="23"/>
        <v>8.7375000000000647E-3</v>
      </c>
      <c r="F240" s="1">
        <f t="shared" si="21"/>
        <v>7.1530758226036667E-3</v>
      </c>
      <c r="G240" s="1">
        <f t="shared" si="22"/>
        <v>286123.0329041467</v>
      </c>
    </row>
    <row r="241" spans="2:7">
      <c r="B241" s="1">
        <f t="shared" si="19"/>
        <v>1.4625000000000011E-2</v>
      </c>
      <c r="C241" s="1">
        <f t="shared" si="24"/>
        <v>4.3875000000000032E-2</v>
      </c>
      <c r="D241" s="1">
        <f t="shared" si="20"/>
        <v>3.2220703125000012E-4</v>
      </c>
      <c r="E241" s="1">
        <f t="shared" si="23"/>
        <v>8.7749999999999287E-3</v>
      </c>
      <c r="F241" s="1">
        <f t="shared" si="21"/>
        <v>7.1225071225071808E-3</v>
      </c>
      <c r="G241" s="1">
        <f t="shared" si="22"/>
        <v>284900.28490028722</v>
      </c>
    </row>
    <row r="242" spans="2:7">
      <c r="B242" s="1">
        <f t="shared" si="19"/>
        <v>1.4687500000000011E-2</v>
      </c>
      <c r="C242" s="1">
        <f t="shared" si="24"/>
        <v>4.4062500000000032E-2</v>
      </c>
      <c r="D242" s="1">
        <f t="shared" si="20"/>
        <v>3.2496093750000011E-4</v>
      </c>
      <c r="E242" s="1">
        <f t="shared" si="23"/>
        <v>8.8124999999999662E-3</v>
      </c>
      <c r="F242" s="1">
        <f t="shared" si="21"/>
        <v>7.0921985815603113E-3</v>
      </c>
      <c r="G242" s="1">
        <f t="shared" si="22"/>
        <v>283687.94326241245</v>
      </c>
    </row>
    <row r="243" spans="2:7">
      <c r="B243" s="1">
        <f t="shared" si="19"/>
        <v>1.4750000000000011E-2</v>
      </c>
      <c r="C243" s="1">
        <f t="shared" si="24"/>
        <v>4.4250000000000032E-2</v>
      </c>
      <c r="D243" s="1">
        <f t="shared" si="20"/>
        <v>3.2772656250000011E-4</v>
      </c>
      <c r="E243" s="1">
        <f t="shared" si="23"/>
        <v>8.8500000000000037E-3</v>
      </c>
      <c r="F243" s="1">
        <f t="shared" si="21"/>
        <v>7.0621468926553646E-3</v>
      </c>
      <c r="G243" s="1">
        <f t="shared" si="22"/>
        <v>282485.87570621457</v>
      </c>
    </row>
    <row r="244" spans="2:7">
      <c r="B244" s="1">
        <f t="shared" si="19"/>
        <v>1.4812500000000011E-2</v>
      </c>
      <c r="C244" s="1">
        <f t="shared" si="24"/>
        <v>4.4437500000000033E-2</v>
      </c>
      <c r="D244" s="1">
        <f t="shared" si="20"/>
        <v>3.3050390625000012E-4</v>
      </c>
      <c r="E244" s="1">
        <f t="shared" si="23"/>
        <v>8.8875000000000412E-3</v>
      </c>
      <c r="F244" s="1">
        <f t="shared" si="21"/>
        <v>7.0323488045006708E-3</v>
      </c>
      <c r="G244" s="1">
        <f t="shared" si="22"/>
        <v>281293.95218002686</v>
      </c>
    </row>
    <row r="245" spans="2:7">
      <c r="B245" s="1">
        <f t="shared" si="19"/>
        <v>1.4875000000000011E-2</v>
      </c>
      <c r="C245" s="1">
        <f t="shared" si="24"/>
        <v>4.4625000000000033E-2</v>
      </c>
      <c r="D245" s="1">
        <f t="shared" si="20"/>
        <v>3.3329296875000015E-4</v>
      </c>
      <c r="E245" s="1">
        <f t="shared" si="23"/>
        <v>8.9250000000000787E-3</v>
      </c>
      <c r="F245" s="1">
        <f t="shared" si="21"/>
        <v>7.002801120448118E-3</v>
      </c>
      <c r="G245" s="1">
        <f t="shared" si="22"/>
        <v>280112.04481792473</v>
      </c>
    </row>
    <row r="246" spans="2:7">
      <c r="B246" s="1">
        <f t="shared" si="19"/>
        <v>1.4937500000000012E-2</v>
      </c>
      <c r="C246" s="1">
        <f t="shared" si="24"/>
        <v>4.4812500000000033E-2</v>
      </c>
      <c r="D246" s="1">
        <f t="shared" si="20"/>
        <v>3.3609375000000013E-4</v>
      </c>
      <c r="E246" s="1">
        <f t="shared" si="23"/>
        <v>8.9624999999999427E-3</v>
      </c>
      <c r="F246" s="1">
        <f t="shared" si="21"/>
        <v>6.9735006973501148E-3</v>
      </c>
      <c r="G246" s="1">
        <f t="shared" si="22"/>
        <v>278940.0278940046</v>
      </c>
    </row>
    <row r="247" spans="2:7">
      <c r="B247" s="1">
        <f t="shared" si="19"/>
        <v>1.5000000000000012E-2</v>
      </c>
      <c r="C247" s="1">
        <f t="shared" si="24"/>
        <v>4.5000000000000033E-2</v>
      </c>
      <c r="D247" s="1">
        <f t="shared" si="20"/>
        <v>3.3890625000000012E-4</v>
      </c>
      <c r="E247" s="1">
        <f t="shared" si="23"/>
        <v>8.9999999999999802E-3</v>
      </c>
      <c r="F247" s="1">
        <f t="shared" si="21"/>
        <v>6.9444444444444597E-3</v>
      </c>
      <c r="G247" s="1">
        <f t="shared" si="22"/>
        <v>277777.77777777839</v>
      </c>
    </row>
    <row r="248" spans="2:7">
      <c r="B248" s="1">
        <f t="shared" si="19"/>
        <v>1.5062500000000012E-2</v>
      </c>
      <c r="C248" s="1">
        <f t="shared" si="24"/>
        <v>4.5187500000000033E-2</v>
      </c>
      <c r="D248" s="1">
        <f t="shared" si="20"/>
        <v>3.4173046875000013E-4</v>
      </c>
      <c r="E248" s="1">
        <f t="shared" si="23"/>
        <v>9.0375000000000177E-3</v>
      </c>
      <c r="F248" s="1">
        <f t="shared" si="21"/>
        <v>6.9156293222683131E-3</v>
      </c>
      <c r="G248" s="1">
        <f t="shared" si="22"/>
        <v>276625.17289073253</v>
      </c>
    </row>
    <row r="249" spans="2:7">
      <c r="B249" s="1">
        <f t="shared" si="19"/>
        <v>1.5125000000000012E-2</v>
      </c>
      <c r="C249" s="1">
        <f t="shared" si="24"/>
        <v>4.5375000000000033E-2</v>
      </c>
      <c r="D249" s="1">
        <f t="shared" si="20"/>
        <v>3.4456640625000015E-4</v>
      </c>
      <c r="E249" s="1">
        <f t="shared" si="23"/>
        <v>9.0750000000000552E-3</v>
      </c>
      <c r="F249" s="1">
        <f t="shared" si="21"/>
        <v>6.8870523415977547E-3</v>
      </c>
      <c r="G249" s="1">
        <f t="shared" si="22"/>
        <v>275482.09366391023</v>
      </c>
    </row>
    <row r="250" spans="2:7">
      <c r="B250" s="1">
        <f t="shared" si="19"/>
        <v>1.5187500000000012E-2</v>
      </c>
      <c r="C250" s="1">
        <f t="shared" si="24"/>
        <v>4.5562500000000034E-2</v>
      </c>
      <c r="D250" s="1">
        <f t="shared" si="20"/>
        <v>3.4741406250000017E-4</v>
      </c>
      <c r="E250" s="1">
        <f t="shared" si="23"/>
        <v>9.1125000000000927E-3</v>
      </c>
      <c r="F250" s="1">
        <f t="shared" si="21"/>
        <v>6.8587105624141964E-3</v>
      </c>
      <c r="G250" s="1">
        <f t="shared" si="22"/>
        <v>274348.42249656789</v>
      </c>
    </row>
    <row r="251" spans="2:7">
      <c r="B251" s="1">
        <f t="shared" ref="B251:B314" si="25">B250+$B$6</f>
        <v>1.5250000000000012E-2</v>
      </c>
      <c r="C251" s="1">
        <f t="shared" si="24"/>
        <v>4.5750000000000034E-2</v>
      </c>
      <c r="D251" s="1">
        <f t="shared" ref="D251:D314" si="26">$B$6*(C251)+D250</f>
        <v>3.5027343750000016E-4</v>
      </c>
      <c r="E251" s="1">
        <f t="shared" si="23"/>
        <v>9.1499999999999568E-3</v>
      </c>
      <c r="F251" s="1">
        <f t="shared" si="21"/>
        <v>6.8306010928962076E-3</v>
      </c>
      <c r="G251" s="1">
        <f t="shared" si="22"/>
        <v>273224.0437158483</v>
      </c>
    </row>
    <row r="252" spans="2:7">
      <c r="B252" s="1">
        <f t="shared" si="25"/>
        <v>1.5312500000000012E-2</v>
      </c>
      <c r="C252" s="1">
        <f t="shared" si="24"/>
        <v>4.5937500000000034E-2</v>
      </c>
      <c r="D252" s="1">
        <f t="shared" si="26"/>
        <v>3.5314453125000016E-4</v>
      </c>
      <c r="E252" s="1">
        <f t="shared" si="23"/>
        <v>9.1874999999999943E-3</v>
      </c>
      <c r="F252" s="1">
        <f t="shared" si="21"/>
        <v>6.8027210884353782E-3</v>
      </c>
      <c r="G252" s="1">
        <f t="shared" si="22"/>
        <v>272108.84353741514</v>
      </c>
    </row>
    <row r="253" spans="2:7">
      <c r="B253" s="1">
        <f t="shared" si="25"/>
        <v>1.5375000000000012E-2</v>
      </c>
      <c r="C253" s="1">
        <f t="shared" si="24"/>
        <v>4.6125000000000034E-2</v>
      </c>
      <c r="D253" s="1">
        <f t="shared" si="26"/>
        <v>3.5602734375000017E-4</v>
      </c>
      <c r="E253" s="1">
        <f t="shared" si="23"/>
        <v>9.2250000000000318E-3</v>
      </c>
      <c r="F253" s="1">
        <f t="shared" si="21"/>
        <v>6.7750677506774838E-3</v>
      </c>
      <c r="G253" s="1">
        <f t="shared" si="22"/>
        <v>271002.71002709935</v>
      </c>
    </row>
    <row r="254" spans="2:7">
      <c r="B254" s="1">
        <f t="shared" si="25"/>
        <v>1.5437500000000012E-2</v>
      </c>
      <c r="C254" s="1">
        <f t="shared" si="24"/>
        <v>4.6312500000000034E-2</v>
      </c>
      <c r="D254" s="1">
        <f t="shared" si="26"/>
        <v>3.5892187500000019E-4</v>
      </c>
      <c r="E254" s="1">
        <f t="shared" si="23"/>
        <v>9.2625000000000693E-3</v>
      </c>
      <c r="F254" s="1">
        <f t="shared" si="21"/>
        <v>6.7476383265856451E-3</v>
      </c>
      <c r="G254" s="1">
        <f t="shared" si="22"/>
        <v>269905.5330634258</v>
      </c>
    </row>
    <row r="255" spans="2:7">
      <c r="B255" s="1">
        <f t="shared" si="25"/>
        <v>1.5500000000000012E-2</v>
      </c>
      <c r="C255" s="1">
        <f t="shared" si="24"/>
        <v>4.6500000000000034E-2</v>
      </c>
      <c r="D255" s="1">
        <f t="shared" si="26"/>
        <v>3.6182812500000017E-4</v>
      </c>
      <c r="E255" s="1">
        <f t="shared" si="23"/>
        <v>9.2999999999999333E-3</v>
      </c>
      <c r="F255" s="1">
        <f t="shared" si="21"/>
        <v>6.7204301075269304E-3</v>
      </c>
      <c r="G255" s="1">
        <f t="shared" si="22"/>
        <v>268817.20430107723</v>
      </c>
    </row>
    <row r="256" spans="2:7">
      <c r="B256" s="1">
        <f t="shared" si="25"/>
        <v>1.5562500000000012E-2</v>
      </c>
      <c r="C256" s="1">
        <f t="shared" si="24"/>
        <v>4.6687500000000035E-2</v>
      </c>
      <c r="D256" s="1">
        <f t="shared" si="26"/>
        <v>3.6474609375000016E-4</v>
      </c>
      <c r="E256" s="1">
        <f t="shared" si="23"/>
        <v>9.3374999999999708E-3</v>
      </c>
      <c r="F256" s="1">
        <f t="shared" si="21"/>
        <v>6.6934404283802082E-3</v>
      </c>
      <c r="G256" s="1">
        <f t="shared" si="22"/>
        <v>267737.61713520833</v>
      </c>
    </row>
    <row r="257" spans="2:7">
      <c r="B257" s="1">
        <f t="shared" si="25"/>
        <v>1.562500000000001E-2</v>
      </c>
      <c r="C257" s="1">
        <f t="shared" si="24"/>
        <v>4.6875000000000028E-2</v>
      </c>
      <c r="D257" s="1">
        <f t="shared" si="26"/>
        <v>3.6767578125000016E-4</v>
      </c>
      <c r="E257" s="1">
        <f t="shared" si="23"/>
        <v>9.3750000000000083E-3</v>
      </c>
      <c r="F257" s="1">
        <f t="shared" si="21"/>
        <v>6.666666666666661E-3</v>
      </c>
      <c r="G257" s="1">
        <f t="shared" si="22"/>
        <v>266666.66666666645</v>
      </c>
    </row>
    <row r="258" spans="2:7">
      <c r="B258" s="1">
        <f t="shared" si="25"/>
        <v>1.568750000000001E-2</v>
      </c>
      <c r="C258" s="1">
        <f t="shared" si="24"/>
        <v>4.7062500000000035E-2</v>
      </c>
      <c r="D258" s="1">
        <f t="shared" si="26"/>
        <v>3.7061718750000018E-4</v>
      </c>
      <c r="E258" s="1">
        <f t="shared" si="23"/>
        <v>9.4125000000000458E-3</v>
      </c>
      <c r="F258" s="1">
        <f t="shared" si="21"/>
        <v>6.6401062416998353E-3</v>
      </c>
      <c r="G258" s="1">
        <f t="shared" si="22"/>
        <v>265604.2496679934</v>
      </c>
    </row>
    <row r="259" spans="2:7">
      <c r="B259" s="1">
        <f t="shared" si="25"/>
        <v>1.5750000000000011E-2</v>
      </c>
      <c r="C259" s="1">
        <f t="shared" si="24"/>
        <v>4.7250000000000028E-2</v>
      </c>
      <c r="D259" s="1">
        <f t="shared" si="26"/>
        <v>3.735703125000002E-4</v>
      </c>
      <c r="E259" s="1">
        <f t="shared" si="23"/>
        <v>9.4500000000000833E-3</v>
      </c>
      <c r="F259" s="1">
        <f t="shared" si="21"/>
        <v>6.6137566137565553E-3</v>
      </c>
      <c r="G259" s="1">
        <f t="shared" si="22"/>
        <v>264550.26455026225</v>
      </c>
    </row>
    <row r="260" spans="2:7">
      <c r="B260" s="1">
        <f t="shared" si="25"/>
        <v>1.5812500000000011E-2</v>
      </c>
      <c r="C260" s="1">
        <f t="shared" si="24"/>
        <v>4.7437500000000035E-2</v>
      </c>
      <c r="D260" s="1">
        <f t="shared" si="26"/>
        <v>3.7653515625000019E-4</v>
      </c>
      <c r="E260" s="1">
        <f t="shared" si="23"/>
        <v>9.4874999999999474E-3</v>
      </c>
      <c r="F260" s="1">
        <f t="shared" si="21"/>
        <v>6.5876152832674935E-3</v>
      </c>
      <c r="G260" s="1">
        <f t="shared" si="22"/>
        <v>263504.61133069976</v>
      </c>
    </row>
    <row r="261" spans="2:7">
      <c r="B261" s="1">
        <f t="shared" si="25"/>
        <v>1.5875000000000011E-2</v>
      </c>
      <c r="C261" s="1">
        <f t="shared" si="24"/>
        <v>4.7625000000000028E-2</v>
      </c>
      <c r="D261" s="1">
        <f t="shared" si="26"/>
        <v>3.7951171875000018E-4</v>
      </c>
      <c r="E261" s="1">
        <f t="shared" si="23"/>
        <v>9.5249999999999849E-3</v>
      </c>
      <c r="F261" s="1">
        <f t="shared" si="21"/>
        <v>6.561679790026257E-3</v>
      </c>
      <c r="G261" s="1">
        <f t="shared" si="22"/>
        <v>262467.19160105032</v>
      </c>
    </row>
    <row r="262" spans="2:7">
      <c r="B262" s="1">
        <f t="shared" si="25"/>
        <v>1.5937500000000011E-2</v>
      </c>
      <c r="C262" s="1">
        <f t="shared" si="24"/>
        <v>4.7812500000000036E-2</v>
      </c>
      <c r="D262" s="1">
        <f t="shared" si="26"/>
        <v>3.8250000000000019E-4</v>
      </c>
      <c r="E262" s="1">
        <f t="shared" si="23"/>
        <v>9.5625000000000224E-3</v>
      </c>
      <c r="F262" s="1">
        <f t="shared" si="21"/>
        <v>6.5359477124182852E-3</v>
      </c>
      <c r="G262" s="1">
        <f t="shared" si="22"/>
        <v>261437.90849673143</v>
      </c>
    </row>
    <row r="263" spans="2:7">
      <c r="B263" s="1">
        <f t="shared" si="25"/>
        <v>1.6000000000000011E-2</v>
      </c>
      <c r="C263" s="1">
        <f t="shared" si="24"/>
        <v>4.8000000000000029E-2</v>
      </c>
      <c r="D263" s="1">
        <f t="shared" si="26"/>
        <v>3.8550000000000021E-4</v>
      </c>
      <c r="E263" s="1">
        <f t="shared" si="23"/>
        <v>9.6000000000000599E-3</v>
      </c>
      <c r="F263" s="1">
        <f t="shared" si="21"/>
        <v>6.5104166666666262E-3</v>
      </c>
      <c r="G263" s="1">
        <f t="shared" si="22"/>
        <v>260416.66666666506</v>
      </c>
    </row>
    <row r="264" spans="2:7">
      <c r="B264" s="1">
        <f t="shared" si="25"/>
        <v>1.6062500000000011E-2</v>
      </c>
      <c r="C264" s="1">
        <f t="shared" si="24"/>
        <v>4.8187500000000036E-2</v>
      </c>
      <c r="D264" s="1">
        <f t="shared" si="26"/>
        <v>3.8851171875000019E-4</v>
      </c>
      <c r="E264" s="1">
        <f t="shared" si="23"/>
        <v>9.6374999999999239E-3</v>
      </c>
      <c r="F264" s="1">
        <f t="shared" si="21"/>
        <v>6.4850843060960308E-3</v>
      </c>
      <c r="G264" s="1">
        <f t="shared" si="22"/>
        <v>259403.37224384124</v>
      </c>
    </row>
    <row r="265" spans="2:7">
      <c r="B265" s="1">
        <f t="shared" si="25"/>
        <v>1.6125000000000011E-2</v>
      </c>
      <c r="C265" s="1">
        <f t="shared" si="24"/>
        <v>4.8375000000000029E-2</v>
      </c>
      <c r="D265" s="1">
        <f t="shared" si="26"/>
        <v>3.9153515625000017E-4</v>
      </c>
      <c r="E265" s="1">
        <f t="shared" si="23"/>
        <v>9.6749999999999614E-3</v>
      </c>
      <c r="F265" s="1">
        <f t="shared" ref="F265:F328" si="27">$B$6/E265</f>
        <v>6.4599483204134623E-3</v>
      </c>
      <c r="G265" s="1">
        <f t="shared" ref="G265:G328" si="28">F265/$G$3</f>
        <v>258397.93281653849</v>
      </c>
    </row>
    <row r="266" spans="2:7">
      <c r="B266" s="1">
        <f t="shared" si="25"/>
        <v>1.6187500000000011E-2</v>
      </c>
      <c r="C266" s="1">
        <f t="shared" si="24"/>
        <v>4.8562500000000036E-2</v>
      </c>
      <c r="D266" s="1">
        <f t="shared" si="26"/>
        <v>3.9457031250000017E-4</v>
      </c>
      <c r="E266" s="1">
        <f t="shared" ref="E266:E329" si="29">(D266-D265)*16*200</f>
        <v>9.7124999999999989E-3</v>
      </c>
      <c r="F266" s="1">
        <f t="shared" si="27"/>
        <v>6.4350064350064354E-3</v>
      </c>
      <c r="G266" s="1">
        <f t="shared" si="28"/>
        <v>257400.25740025743</v>
      </c>
    </row>
    <row r="267" spans="2:7">
      <c r="B267" s="1">
        <f t="shared" si="25"/>
        <v>1.6250000000000011E-2</v>
      </c>
      <c r="C267" s="1">
        <f t="shared" si="24"/>
        <v>4.8750000000000029E-2</v>
      </c>
      <c r="D267" s="1">
        <f t="shared" si="26"/>
        <v>3.9761718750000018E-4</v>
      </c>
      <c r="E267" s="1">
        <f t="shared" si="29"/>
        <v>9.7500000000000364E-3</v>
      </c>
      <c r="F267" s="1">
        <f t="shared" si="27"/>
        <v>6.4102564102563866E-3</v>
      </c>
      <c r="G267" s="1">
        <f t="shared" si="28"/>
        <v>256410.25641025548</v>
      </c>
    </row>
    <row r="268" spans="2:7">
      <c r="B268" s="1">
        <f t="shared" si="25"/>
        <v>1.6312500000000011E-2</v>
      </c>
      <c r="C268" s="1">
        <f t="shared" si="24"/>
        <v>4.8937500000000037E-2</v>
      </c>
      <c r="D268" s="1">
        <f t="shared" si="26"/>
        <v>4.0067578125000021E-4</v>
      </c>
      <c r="E268" s="1">
        <f t="shared" si="29"/>
        <v>9.7875000000000739E-3</v>
      </c>
      <c r="F268" s="1">
        <f t="shared" si="27"/>
        <v>6.3856960408684065E-3</v>
      </c>
      <c r="G268" s="1">
        <f t="shared" si="28"/>
        <v>255427.84163473628</v>
      </c>
    </row>
    <row r="269" spans="2:7">
      <c r="B269" s="1">
        <f t="shared" si="25"/>
        <v>1.6375000000000011E-2</v>
      </c>
      <c r="C269" s="1">
        <f t="shared" si="24"/>
        <v>4.912500000000003E-2</v>
      </c>
      <c r="D269" s="1">
        <f t="shared" si="26"/>
        <v>4.0374609375000019E-4</v>
      </c>
      <c r="E269" s="1">
        <f t="shared" si="29"/>
        <v>9.8249999999999379E-3</v>
      </c>
      <c r="F269" s="1">
        <f t="shared" si="27"/>
        <v>6.3613231552163254E-3</v>
      </c>
      <c r="G269" s="1">
        <f t="shared" si="28"/>
        <v>254452.92620865302</v>
      </c>
    </row>
    <row r="270" spans="2:7">
      <c r="B270" s="1">
        <f t="shared" si="25"/>
        <v>1.6437500000000011E-2</v>
      </c>
      <c r="C270" s="1">
        <f t="shared" si="24"/>
        <v>4.9312500000000037E-2</v>
      </c>
      <c r="D270" s="1">
        <f t="shared" si="26"/>
        <v>4.0682812500000018E-4</v>
      </c>
      <c r="E270" s="1">
        <f t="shared" si="29"/>
        <v>9.8624999999999755E-3</v>
      </c>
      <c r="F270" s="1">
        <f t="shared" si="27"/>
        <v>6.3371356147021709E-3</v>
      </c>
      <c r="G270" s="1">
        <f t="shared" si="28"/>
        <v>253485.42458808684</v>
      </c>
    </row>
    <row r="271" spans="2:7">
      <c r="B271" s="1">
        <f t="shared" si="25"/>
        <v>1.6500000000000011E-2</v>
      </c>
      <c r="C271" s="1">
        <f t="shared" si="24"/>
        <v>4.950000000000003E-2</v>
      </c>
      <c r="D271" s="1">
        <f t="shared" si="26"/>
        <v>4.0992187500000018E-4</v>
      </c>
      <c r="E271" s="1">
        <f t="shared" si="29"/>
        <v>9.900000000000013E-3</v>
      </c>
      <c r="F271" s="1">
        <f t="shared" si="27"/>
        <v>6.3131313131313052E-3</v>
      </c>
      <c r="G271" s="1">
        <f t="shared" si="28"/>
        <v>252525.25252525223</v>
      </c>
    </row>
    <row r="272" spans="2:7">
      <c r="B272" s="1">
        <f t="shared" si="25"/>
        <v>1.6562500000000011E-2</v>
      </c>
      <c r="C272" s="1">
        <f t="shared" si="24"/>
        <v>4.9687500000000037E-2</v>
      </c>
      <c r="D272" s="1">
        <f t="shared" si="26"/>
        <v>4.130273437500002E-4</v>
      </c>
      <c r="E272" s="1">
        <f t="shared" si="29"/>
        <v>9.9375000000000505E-3</v>
      </c>
      <c r="F272" s="1">
        <f t="shared" si="27"/>
        <v>6.2893081761005972E-3</v>
      </c>
      <c r="G272" s="1">
        <f t="shared" si="28"/>
        <v>251572.3270440239</v>
      </c>
    </row>
    <row r="273" spans="2:7">
      <c r="B273" s="1">
        <f t="shared" si="25"/>
        <v>1.6625000000000011E-2</v>
      </c>
      <c r="C273" s="1">
        <f t="shared" si="24"/>
        <v>4.987500000000003E-2</v>
      </c>
      <c r="D273" s="1">
        <f t="shared" si="26"/>
        <v>4.1614453125000023E-4</v>
      </c>
      <c r="E273" s="1">
        <f t="shared" si="29"/>
        <v>9.975000000000088E-3</v>
      </c>
      <c r="F273" s="1">
        <f t="shared" si="27"/>
        <v>6.2656641604009475E-3</v>
      </c>
      <c r="G273" s="1">
        <f t="shared" si="28"/>
        <v>250626.56641603791</v>
      </c>
    </row>
    <row r="274" spans="2:7">
      <c r="B274" s="1">
        <f t="shared" si="25"/>
        <v>1.6687500000000011E-2</v>
      </c>
      <c r="C274" s="1">
        <f t="shared" si="24"/>
        <v>5.0062500000000038E-2</v>
      </c>
      <c r="D274" s="1">
        <f t="shared" si="26"/>
        <v>4.1927343750000021E-4</v>
      </c>
      <c r="E274" s="1">
        <f t="shared" si="29"/>
        <v>1.0012499999999952E-2</v>
      </c>
      <c r="F274" s="1">
        <f t="shared" si="27"/>
        <v>6.2421972534332385E-3</v>
      </c>
      <c r="G274" s="1">
        <f t="shared" si="28"/>
        <v>249687.89013732955</v>
      </c>
    </row>
    <row r="275" spans="2:7">
      <c r="B275" s="1">
        <f t="shared" si="25"/>
        <v>1.6750000000000011E-2</v>
      </c>
      <c r="C275" s="1">
        <f t="shared" si="24"/>
        <v>5.0250000000000031E-2</v>
      </c>
      <c r="D275" s="1">
        <f t="shared" si="26"/>
        <v>4.2241406250000021E-4</v>
      </c>
      <c r="E275" s="1">
        <f t="shared" si="29"/>
        <v>1.0049999999999989E-2</v>
      </c>
      <c r="F275" s="1">
        <f t="shared" si="27"/>
        <v>6.2189054726368223E-3</v>
      </c>
      <c r="G275" s="1">
        <f t="shared" si="28"/>
        <v>248756.2189054729</v>
      </c>
    </row>
    <row r="276" spans="2:7">
      <c r="B276" s="1">
        <f t="shared" si="25"/>
        <v>1.6812500000000011E-2</v>
      </c>
      <c r="C276" s="1">
        <f t="shared" si="24"/>
        <v>5.0437500000000038E-2</v>
      </c>
      <c r="D276" s="1">
        <f t="shared" si="26"/>
        <v>4.2556640625000022E-4</v>
      </c>
      <c r="E276" s="1">
        <f t="shared" si="29"/>
        <v>1.0087500000000027E-2</v>
      </c>
      <c r="F276" s="1">
        <f t="shared" si="27"/>
        <v>6.1957868649318302E-3</v>
      </c>
      <c r="G276" s="1">
        <f t="shared" si="28"/>
        <v>247831.47459727322</v>
      </c>
    </row>
    <row r="277" spans="2:7">
      <c r="B277" s="1">
        <f t="shared" si="25"/>
        <v>1.6875000000000012E-2</v>
      </c>
      <c r="C277" s="1">
        <f t="shared" si="24"/>
        <v>5.0625000000000031E-2</v>
      </c>
      <c r="D277" s="1">
        <f t="shared" si="26"/>
        <v>4.2873046875000024E-4</v>
      </c>
      <c r="E277" s="1">
        <f t="shared" si="29"/>
        <v>1.0125000000000065E-2</v>
      </c>
      <c r="F277" s="1">
        <f t="shared" si="27"/>
        <v>6.1728395061728001E-3</v>
      </c>
      <c r="G277" s="1">
        <f t="shared" si="28"/>
        <v>246913.58024691202</v>
      </c>
    </row>
    <row r="278" spans="2:7">
      <c r="B278" s="1">
        <f t="shared" si="25"/>
        <v>1.6937500000000012E-2</v>
      </c>
      <c r="C278" s="1">
        <f t="shared" si="24"/>
        <v>5.0812500000000038E-2</v>
      </c>
      <c r="D278" s="1">
        <f t="shared" si="26"/>
        <v>4.3190625000000022E-4</v>
      </c>
      <c r="E278" s="1">
        <f t="shared" si="29"/>
        <v>1.0162499999999929E-2</v>
      </c>
      <c r="F278" s="1">
        <f t="shared" si="27"/>
        <v>6.1500615006150495E-3</v>
      </c>
      <c r="G278" s="1">
        <f t="shared" si="28"/>
        <v>246002.46002460198</v>
      </c>
    </row>
    <row r="279" spans="2:7">
      <c r="B279" s="1">
        <f t="shared" si="25"/>
        <v>1.7000000000000012E-2</v>
      </c>
      <c r="C279" s="1">
        <f t="shared" si="24"/>
        <v>5.1000000000000031E-2</v>
      </c>
      <c r="D279" s="1">
        <f t="shared" si="26"/>
        <v>4.350937500000002E-4</v>
      </c>
      <c r="E279" s="1">
        <f t="shared" si="29"/>
        <v>1.0199999999999966E-2</v>
      </c>
      <c r="F279" s="1">
        <f t="shared" si="27"/>
        <v>6.1274509803921776E-3</v>
      </c>
      <c r="G279" s="1">
        <f t="shared" si="28"/>
        <v>245098.03921568711</v>
      </c>
    </row>
    <row r="280" spans="2:7">
      <c r="B280" s="1">
        <f t="shared" si="25"/>
        <v>1.7062500000000012E-2</v>
      </c>
      <c r="C280" s="1">
        <f t="shared" ref="C280:C343" si="30">IF(B280&lt;=$D$1,IF($D$3+B280*$D$4&gt;=$D$5,$D$5,$D$3+B280*$D$4),IF($D$5+(B280-$D$1)*(-$D$4)&gt;$F$5,$D$5+(B280-$D$1)*(-$D$4),$F$5))</f>
        <v>5.1187500000000039E-2</v>
      </c>
      <c r="D280" s="1">
        <f t="shared" si="26"/>
        <v>4.3829296875000021E-4</v>
      </c>
      <c r="E280" s="1">
        <f t="shared" si="29"/>
        <v>1.0237500000000004E-2</v>
      </c>
      <c r="F280" s="1">
        <f t="shared" si="27"/>
        <v>6.1050061050061033E-3</v>
      </c>
      <c r="G280" s="1">
        <f t="shared" si="28"/>
        <v>244200.24420024414</v>
      </c>
    </row>
    <row r="281" spans="2:7">
      <c r="B281" s="1">
        <f t="shared" si="25"/>
        <v>1.7125000000000012E-2</v>
      </c>
      <c r="C281" s="1">
        <f t="shared" si="30"/>
        <v>5.1375000000000032E-2</v>
      </c>
      <c r="D281" s="1">
        <f t="shared" si="26"/>
        <v>4.4150390625000022E-4</v>
      </c>
      <c r="E281" s="1">
        <f t="shared" si="29"/>
        <v>1.0275000000000041E-2</v>
      </c>
      <c r="F281" s="1">
        <f t="shared" si="27"/>
        <v>6.0827250608272267E-3</v>
      </c>
      <c r="G281" s="1">
        <f t="shared" si="28"/>
        <v>243309.00243308907</v>
      </c>
    </row>
    <row r="282" spans="2:7">
      <c r="B282" s="1">
        <f t="shared" si="25"/>
        <v>1.7187500000000012E-2</v>
      </c>
      <c r="C282" s="1">
        <f t="shared" si="30"/>
        <v>5.1562500000000039E-2</v>
      </c>
      <c r="D282" s="1">
        <f t="shared" si="26"/>
        <v>4.4472656250000024E-4</v>
      </c>
      <c r="E282" s="1">
        <f t="shared" si="29"/>
        <v>1.0312500000000079E-2</v>
      </c>
      <c r="F282" s="1">
        <f t="shared" si="27"/>
        <v>6.0606060606060146E-3</v>
      </c>
      <c r="G282" s="1">
        <f t="shared" si="28"/>
        <v>242424.2424242406</v>
      </c>
    </row>
    <row r="283" spans="2:7">
      <c r="B283" s="1">
        <f t="shared" si="25"/>
        <v>1.7250000000000012E-2</v>
      </c>
      <c r="C283" s="1">
        <f t="shared" si="30"/>
        <v>5.1750000000000032E-2</v>
      </c>
      <c r="D283" s="1">
        <f t="shared" si="26"/>
        <v>4.4796093750000023E-4</v>
      </c>
      <c r="E283" s="1">
        <f t="shared" si="29"/>
        <v>1.0349999999999943E-2</v>
      </c>
      <c r="F283" s="1">
        <f t="shared" si="27"/>
        <v>6.0386473429952028E-3</v>
      </c>
      <c r="G283" s="1">
        <f t="shared" si="28"/>
        <v>241545.89371980811</v>
      </c>
    </row>
    <row r="284" spans="2:7">
      <c r="B284" s="1">
        <f t="shared" si="25"/>
        <v>1.7312500000000012E-2</v>
      </c>
      <c r="C284" s="1">
        <f t="shared" si="30"/>
        <v>5.1937500000000039E-2</v>
      </c>
      <c r="D284" s="1">
        <f t="shared" si="26"/>
        <v>4.5120703125000022E-4</v>
      </c>
      <c r="E284" s="1">
        <f t="shared" si="29"/>
        <v>1.038749999999998E-2</v>
      </c>
      <c r="F284" s="1">
        <f t="shared" si="27"/>
        <v>6.0168471720818406E-3</v>
      </c>
      <c r="G284" s="1">
        <f t="shared" si="28"/>
        <v>240673.88688327363</v>
      </c>
    </row>
    <row r="285" spans="2:7">
      <c r="B285" s="1">
        <f t="shared" si="25"/>
        <v>1.7375000000000012E-2</v>
      </c>
      <c r="C285" s="1">
        <f t="shared" si="30"/>
        <v>5.2125000000000032E-2</v>
      </c>
      <c r="D285" s="1">
        <f t="shared" si="26"/>
        <v>4.5446484375000022E-4</v>
      </c>
      <c r="E285" s="1">
        <f t="shared" si="29"/>
        <v>1.0425000000000018E-2</v>
      </c>
      <c r="F285" s="1">
        <f t="shared" si="27"/>
        <v>5.9952038369304453E-3</v>
      </c>
      <c r="G285" s="1">
        <f t="shared" si="28"/>
        <v>239808.15347721783</v>
      </c>
    </row>
    <row r="286" spans="2:7">
      <c r="B286" s="1">
        <f t="shared" si="25"/>
        <v>1.7437500000000012E-2</v>
      </c>
      <c r="C286" s="1">
        <f t="shared" si="30"/>
        <v>5.231250000000004E-2</v>
      </c>
      <c r="D286" s="1">
        <f t="shared" si="26"/>
        <v>4.5773437500000024E-4</v>
      </c>
      <c r="E286" s="1">
        <f t="shared" si="29"/>
        <v>1.0462500000000055E-2</v>
      </c>
      <c r="F286" s="1">
        <f t="shared" si="27"/>
        <v>5.973715651134975E-3</v>
      </c>
      <c r="G286" s="1">
        <f t="shared" si="28"/>
        <v>238948.62604539903</v>
      </c>
    </row>
    <row r="287" spans="2:7">
      <c r="B287" s="1">
        <f t="shared" si="25"/>
        <v>1.7500000000000012E-2</v>
      </c>
      <c r="C287" s="1">
        <f t="shared" si="30"/>
        <v>5.2500000000000033E-2</v>
      </c>
      <c r="D287" s="1">
        <f t="shared" si="26"/>
        <v>4.6101562500000027E-4</v>
      </c>
      <c r="E287" s="1">
        <f t="shared" si="29"/>
        <v>1.0500000000000093E-2</v>
      </c>
      <c r="F287" s="1">
        <f t="shared" si="27"/>
        <v>5.9523809523809E-3</v>
      </c>
      <c r="G287" s="1">
        <f t="shared" si="28"/>
        <v>238095.23809523601</v>
      </c>
    </row>
    <row r="288" spans="2:7">
      <c r="B288" s="1">
        <f t="shared" si="25"/>
        <v>1.7562500000000012E-2</v>
      </c>
      <c r="C288" s="1">
        <f t="shared" si="30"/>
        <v>5.268750000000004E-2</v>
      </c>
      <c r="D288" s="1">
        <f t="shared" si="26"/>
        <v>4.6430859375000026E-4</v>
      </c>
      <c r="E288" s="1">
        <f t="shared" si="29"/>
        <v>1.0537499999999957E-2</v>
      </c>
      <c r="F288" s="1">
        <f t="shared" si="27"/>
        <v>5.9311981020166316E-3</v>
      </c>
      <c r="G288" s="1">
        <f t="shared" si="28"/>
        <v>237247.92408066528</v>
      </c>
    </row>
    <row r="289" spans="2:7">
      <c r="B289" s="1">
        <f t="shared" si="25"/>
        <v>1.7625000000000012E-2</v>
      </c>
      <c r="C289" s="1">
        <f t="shared" si="30"/>
        <v>5.2875000000000033E-2</v>
      </c>
      <c r="D289" s="1">
        <f t="shared" si="26"/>
        <v>4.6761328125000026E-4</v>
      </c>
      <c r="E289" s="1">
        <f t="shared" si="29"/>
        <v>1.0574999999999994E-2</v>
      </c>
      <c r="F289" s="1">
        <f t="shared" si="27"/>
        <v>5.9101654846335731E-3</v>
      </c>
      <c r="G289" s="1">
        <f t="shared" si="28"/>
        <v>236406.61938534293</v>
      </c>
    </row>
    <row r="290" spans="2:7">
      <c r="B290" s="1">
        <f t="shared" si="25"/>
        <v>1.7687500000000012E-2</v>
      </c>
      <c r="C290" s="1">
        <f t="shared" si="30"/>
        <v>5.306250000000004E-2</v>
      </c>
      <c r="D290" s="1">
        <f t="shared" si="26"/>
        <v>4.7092968750000027E-4</v>
      </c>
      <c r="E290" s="1">
        <f t="shared" si="29"/>
        <v>1.0612500000000032E-2</v>
      </c>
      <c r="F290" s="1">
        <f t="shared" si="27"/>
        <v>5.8892815076560488E-3</v>
      </c>
      <c r="G290" s="1">
        <f t="shared" si="28"/>
        <v>235571.26030624195</v>
      </c>
    </row>
    <row r="291" spans="2:7">
      <c r="B291" s="1">
        <f t="shared" si="25"/>
        <v>1.7750000000000012E-2</v>
      </c>
      <c r="C291" s="1">
        <f t="shared" si="30"/>
        <v>5.3250000000000033E-2</v>
      </c>
      <c r="D291" s="1">
        <f t="shared" si="26"/>
        <v>4.7425781250000029E-4</v>
      </c>
      <c r="E291" s="1">
        <f t="shared" si="29"/>
        <v>1.0650000000000069E-2</v>
      </c>
      <c r="F291" s="1">
        <f t="shared" si="27"/>
        <v>5.8685446009389295E-3</v>
      </c>
      <c r="G291" s="1">
        <f t="shared" si="28"/>
        <v>234741.7840375572</v>
      </c>
    </row>
    <row r="292" spans="2:7">
      <c r="B292" s="1">
        <f t="shared" si="25"/>
        <v>1.7812500000000012E-2</v>
      </c>
      <c r="C292" s="1">
        <f t="shared" si="30"/>
        <v>5.3437500000000041E-2</v>
      </c>
      <c r="D292" s="1">
        <f t="shared" si="26"/>
        <v>4.7759765625000027E-4</v>
      </c>
      <c r="E292" s="1">
        <f t="shared" si="29"/>
        <v>1.0687499999999933E-2</v>
      </c>
      <c r="F292" s="1">
        <f t="shared" si="27"/>
        <v>5.847953216374306E-3</v>
      </c>
      <c r="G292" s="1">
        <f t="shared" si="28"/>
        <v>233918.12865497224</v>
      </c>
    </row>
    <row r="293" spans="2:7">
      <c r="B293" s="1">
        <f t="shared" si="25"/>
        <v>1.7875000000000012E-2</v>
      </c>
      <c r="C293" s="1">
        <f t="shared" si="30"/>
        <v>5.3625000000000034E-2</v>
      </c>
      <c r="D293" s="1">
        <f t="shared" si="26"/>
        <v>4.8094921875000026E-4</v>
      </c>
      <c r="E293" s="1">
        <f t="shared" si="29"/>
        <v>1.0724999999999971E-2</v>
      </c>
      <c r="F293" s="1">
        <f t="shared" si="27"/>
        <v>5.8275058275058435E-3</v>
      </c>
      <c r="G293" s="1">
        <f t="shared" si="28"/>
        <v>233100.23310023375</v>
      </c>
    </row>
    <row r="294" spans="2:7">
      <c r="B294" s="1">
        <f t="shared" si="25"/>
        <v>1.7937500000000012E-2</v>
      </c>
      <c r="C294" s="1">
        <f t="shared" si="30"/>
        <v>5.3812500000000041E-2</v>
      </c>
      <c r="D294" s="1">
        <f t="shared" si="26"/>
        <v>4.8431250000000026E-4</v>
      </c>
      <c r="E294" s="1">
        <f t="shared" si="29"/>
        <v>1.0762500000000008E-2</v>
      </c>
      <c r="F294" s="1">
        <f t="shared" si="27"/>
        <v>5.8072009291521443E-3</v>
      </c>
      <c r="G294" s="1">
        <f t="shared" si="28"/>
        <v>232288.03716608579</v>
      </c>
    </row>
    <row r="295" spans="2:7">
      <c r="B295" s="1">
        <f t="shared" si="25"/>
        <v>1.8000000000000013E-2</v>
      </c>
      <c r="C295" s="1">
        <f t="shared" si="30"/>
        <v>5.4000000000000034E-2</v>
      </c>
      <c r="D295" s="1">
        <f t="shared" si="26"/>
        <v>4.8768750000000027E-4</v>
      </c>
      <c r="E295" s="1">
        <f t="shared" si="29"/>
        <v>1.0800000000000046E-2</v>
      </c>
      <c r="F295" s="1">
        <f t="shared" si="27"/>
        <v>5.7870370370370124E-3</v>
      </c>
      <c r="G295" s="1">
        <f t="shared" si="28"/>
        <v>231481.4814814805</v>
      </c>
    </row>
    <row r="296" spans="2:7">
      <c r="B296" s="1">
        <f t="shared" si="25"/>
        <v>1.8062500000000013E-2</v>
      </c>
      <c r="C296" s="1">
        <f t="shared" si="30"/>
        <v>5.4187500000000041E-2</v>
      </c>
      <c r="D296" s="1">
        <f t="shared" si="26"/>
        <v>4.910742187500003E-4</v>
      </c>
      <c r="E296" s="1">
        <f t="shared" si="29"/>
        <v>1.0837500000000083E-2</v>
      </c>
      <c r="F296" s="1">
        <f t="shared" si="27"/>
        <v>5.7670126874278683E-3</v>
      </c>
      <c r="G296" s="1">
        <f t="shared" si="28"/>
        <v>230680.50749711474</v>
      </c>
    </row>
    <row r="297" spans="2:7">
      <c r="B297" s="1">
        <f t="shared" si="25"/>
        <v>1.8125000000000013E-2</v>
      </c>
      <c r="C297" s="1">
        <f t="shared" si="30"/>
        <v>5.4375000000000034E-2</v>
      </c>
      <c r="D297" s="1">
        <f t="shared" si="26"/>
        <v>4.9447265625000034E-4</v>
      </c>
      <c r="E297" s="1">
        <f t="shared" si="29"/>
        <v>1.0875000000000121E-2</v>
      </c>
      <c r="F297" s="1">
        <f t="shared" si="27"/>
        <v>5.7471264367815458E-3</v>
      </c>
      <c r="G297" s="1">
        <f t="shared" si="28"/>
        <v>229885.05747126185</v>
      </c>
    </row>
    <row r="298" spans="2:7">
      <c r="B298" s="1">
        <f t="shared" si="25"/>
        <v>1.8187500000000013E-2</v>
      </c>
      <c r="C298" s="1">
        <f t="shared" si="30"/>
        <v>5.4562500000000042E-2</v>
      </c>
      <c r="D298" s="1">
        <f t="shared" si="26"/>
        <v>4.9788281250000039E-4</v>
      </c>
      <c r="E298" s="1">
        <f t="shared" si="29"/>
        <v>1.0912500000000158E-2</v>
      </c>
      <c r="F298" s="1">
        <f t="shared" si="27"/>
        <v>5.7273768613973972E-3</v>
      </c>
      <c r="G298" s="1">
        <f t="shared" si="28"/>
        <v>229095.0744558959</v>
      </c>
    </row>
    <row r="299" spans="2:7">
      <c r="B299" s="1">
        <f t="shared" si="25"/>
        <v>1.8250000000000013E-2</v>
      </c>
      <c r="C299" s="1">
        <f t="shared" si="30"/>
        <v>5.4750000000000035E-2</v>
      </c>
      <c r="D299" s="1">
        <f t="shared" si="26"/>
        <v>5.0130468750000034E-4</v>
      </c>
      <c r="E299" s="1">
        <f t="shared" si="29"/>
        <v>1.0949999999999849E-2</v>
      </c>
      <c r="F299" s="1">
        <f t="shared" si="27"/>
        <v>5.7077625570777042E-3</v>
      </c>
      <c r="G299" s="1">
        <f t="shared" si="28"/>
        <v>228310.50228310819</v>
      </c>
    </row>
    <row r="300" spans="2:7">
      <c r="B300" s="1">
        <f t="shared" si="25"/>
        <v>1.8312500000000013E-2</v>
      </c>
      <c r="C300" s="1">
        <f t="shared" si="30"/>
        <v>5.4937500000000042E-2</v>
      </c>
      <c r="D300" s="1">
        <f t="shared" si="26"/>
        <v>5.047382812500003E-4</v>
      </c>
      <c r="E300" s="1">
        <f t="shared" si="29"/>
        <v>1.0987499999999886E-2</v>
      </c>
      <c r="F300" s="1">
        <f t="shared" si="27"/>
        <v>5.6882821387941431E-3</v>
      </c>
      <c r="G300" s="1">
        <f t="shared" si="28"/>
        <v>227531.28555176573</v>
      </c>
    </row>
    <row r="301" spans="2:7">
      <c r="B301" s="1">
        <f t="shared" si="25"/>
        <v>1.8375000000000013E-2</v>
      </c>
      <c r="C301" s="1">
        <f t="shared" si="30"/>
        <v>5.5125000000000035E-2</v>
      </c>
      <c r="D301" s="1">
        <f t="shared" si="26"/>
        <v>5.0818359375000028E-4</v>
      </c>
      <c r="E301" s="1">
        <f t="shared" si="29"/>
        <v>1.1024999999999924E-2</v>
      </c>
      <c r="F301" s="1">
        <f t="shared" si="27"/>
        <v>5.6689342403628508E-3</v>
      </c>
      <c r="G301" s="1">
        <f t="shared" si="28"/>
        <v>226757.36961451403</v>
      </c>
    </row>
    <row r="302" spans="2:7">
      <c r="B302" s="1">
        <f t="shared" si="25"/>
        <v>1.8437500000000013E-2</v>
      </c>
      <c r="C302" s="1">
        <f t="shared" si="30"/>
        <v>5.5312500000000042E-2</v>
      </c>
      <c r="D302" s="1">
        <f t="shared" si="26"/>
        <v>5.1164062500000027E-4</v>
      </c>
      <c r="E302" s="1">
        <f t="shared" si="29"/>
        <v>1.1062499999999961E-2</v>
      </c>
      <c r="F302" s="1">
        <f t="shared" si="27"/>
        <v>5.6497175141243137E-3</v>
      </c>
      <c r="G302" s="1">
        <f t="shared" si="28"/>
        <v>225988.70056497256</v>
      </c>
    </row>
    <row r="303" spans="2:7">
      <c r="B303" s="1">
        <f t="shared" si="25"/>
        <v>1.8500000000000013E-2</v>
      </c>
      <c r="C303" s="1">
        <f t="shared" si="30"/>
        <v>5.5500000000000035E-2</v>
      </c>
      <c r="D303" s="1">
        <f t="shared" si="26"/>
        <v>5.1510937500000027E-4</v>
      </c>
      <c r="E303" s="1">
        <f t="shared" si="29"/>
        <v>1.1099999999999999E-2</v>
      </c>
      <c r="F303" s="1">
        <f t="shared" si="27"/>
        <v>5.6306306306306312E-3</v>
      </c>
      <c r="G303" s="1">
        <f t="shared" si="28"/>
        <v>225225.22522522527</v>
      </c>
    </row>
    <row r="304" spans="2:7">
      <c r="B304" s="1">
        <f t="shared" si="25"/>
        <v>1.8562500000000013E-2</v>
      </c>
      <c r="C304" s="1">
        <f t="shared" si="30"/>
        <v>5.5687500000000043E-2</v>
      </c>
      <c r="D304" s="1">
        <f t="shared" si="26"/>
        <v>5.1858984375000028E-4</v>
      </c>
      <c r="E304" s="1">
        <f t="shared" si="29"/>
        <v>1.1137500000000036E-2</v>
      </c>
      <c r="F304" s="1">
        <f t="shared" si="27"/>
        <v>5.6116722783389273E-3</v>
      </c>
      <c r="G304" s="1">
        <f t="shared" si="28"/>
        <v>224466.8911335571</v>
      </c>
    </row>
    <row r="305" spans="2:7">
      <c r="B305" s="1">
        <f t="shared" si="25"/>
        <v>1.8625000000000013E-2</v>
      </c>
      <c r="C305" s="1">
        <f t="shared" si="30"/>
        <v>5.5875000000000036E-2</v>
      </c>
      <c r="D305" s="1">
        <f t="shared" si="26"/>
        <v>5.220820312500003E-4</v>
      </c>
      <c r="E305" s="1">
        <f t="shared" si="29"/>
        <v>1.1175000000000074E-2</v>
      </c>
      <c r="F305" s="1">
        <f t="shared" si="27"/>
        <v>5.592841163310925E-3</v>
      </c>
      <c r="G305" s="1">
        <f t="shared" si="28"/>
        <v>223713.64653243701</v>
      </c>
    </row>
    <row r="306" spans="2:7">
      <c r="B306" s="1">
        <f t="shared" si="25"/>
        <v>1.8687500000000013E-2</v>
      </c>
      <c r="C306" s="1">
        <f t="shared" si="30"/>
        <v>5.6062500000000043E-2</v>
      </c>
      <c r="D306" s="1">
        <f t="shared" si="26"/>
        <v>5.2558593750000034E-4</v>
      </c>
      <c r="E306" s="1">
        <f t="shared" si="29"/>
        <v>1.1212500000000111E-2</v>
      </c>
      <c r="F306" s="1">
        <f t="shared" si="27"/>
        <v>5.5741360089185624E-3</v>
      </c>
      <c r="G306" s="1">
        <f t="shared" si="28"/>
        <v>222965.4403567425</v>
      </c>
    </row>
    <row r="307" spans="2:7">
      <c r="B307" s="1">
        <f t="shared" si="25"/>
        <v>1.8750000000000013E-2</v>
      </c>
      <c r="C307" s="1">
        <f t="shared" si="30"/>
        <v>5.6250000000000036E-2</v>
      </c>
      <c r="D307" s="1">
        <f t="shared" si="26"/>
        <v>5.2910156250000038E-4</v>
      </c>
      <c r="E307" s="1">
        <f t="shared" si="29"/>
        <v>1.1250000000000149E-2</v>
      </c>
      <c r="F307" s="1">
        <f t="shared" si="27"/>
        <v>5.555555555555482E-3</v>
      </c>
      <c r="G307" s="1">
        <f t="shared" si="28"/>
        <v>222222.22222221928</v>
      </c>
    </row>
    <row r="308" spans="2:7">
      <c r="B308" s="1">
        <f t="shared" si="25"/>
        <v>1.8812500000000013E-2</v>
      </c>
      <c r="C308" s="1">
        <f t="shared" si="30"/>
        <v>5.6437500000000043E-2</v>
      </c>
      <c r="D308" s="1">
        <f t="shared" si="26"/>
        <v>5.3262890625000033E-4</v>
      </c>
      <c r="E308" s="1">
        <f t="shared" si="29"/>
        <v>1.1287499999999839E-2</v>
      </c>
      <c r="F308" s="1">
        <f t="shared" si="27"/>
        <v>5.5370985603544537E-3</v>
      </c>
      <c r="G308" s="1">
        <f t="shared" si="28"/>
        <v>221483.94241417816</v>
      </c>
    </row>
    <row r="309" spans="2:7">
      <c r="B309" s="1">
        <f t="shared" si="25"/>
        <v>1.8875000000000013E-2</v>
      </c>
      <c r="C309" s="1">
        <f t="shared" si="30"/>
        <v>5.6625000000000036E-2</v>
      </c>
      <c r="D309" s="1">
        <f t="shared" si="26"/>
        <v>5.3616796875000029E-4</v>
      </c>
      <c r="E309" s="1">
        <f t="shared" si="29"/>
        <v>1.1324999999999877E-2</v>
      </c>
      <c r="F309" s="1">
        <f t="shared" si="27"/>
        <v>5.5187637969095526E-3</v>
      </c>
      <c r="G309" s="1">
        <f t="shared" si="28"/>
        <v>220750.55187638212</v>
      </c>
    </row>
    <row r="310" spans="2:7">
      <c r="B310" s="1">
        <f t="shared" si="25"/>
        <v>1.8937500000000013E-2</v>
      </c>
      <c r="C310" s="1">
        <f t="shared" si="30"/>
        <v>5.6812500000000044E-2</v>
      </c>
      <c r="D310" s="1">
        <f t="shared" si="26"/>
        <v>5.3971875000000027E-4</v>
      </c>
      <c r="E310" s="1">
        <f t="shared" si="29"/>
        <v>1.1362499999999914E-2</v>
      </c>
      <c r="F310" s="1">
        <f t="shared" si="27"/>
        <v>5.5005500550055425E-3</v>
      </c>
      <c r="G310" s="1">
        <f t="shared" si="28"/>
        <v>220022.0022002217</v>
      </c>
    </row>
    <row r="311" spans="2:7">
      <c r="B311" s="1">
        <f t="shared" si="25"/>
        <v>1.9000000000000013E-2</v>
      </c>
      <c r="C311" s="1">
        <f t="shared" si="30"/>
        <v>5.7000000000000037E-2</v>
      </c>
      <c r="D311" s="1">
        <f t="shared" si="26"/>
        <v>5.4328125000000025E-4</v>
      </c>
      <c r="E311" s="1">
        <f t="shared" si="29"/>
        <v>1.1399999999999952E-2</v>
      </c>
      <c r="F311" s="1">
        <f t="shared" si="27"/>
        <v>5.4824561403509003E-3</v>
      </c>
      <c r="G311" s="1">
        <f t="shared" si="28"/>
        <v>219298.24561403602</v>
      </c>
    </row>
    <row r="312" spans="2:7">
      <c r="B312" s="1">
        <f t="shared" si="25"/>
        <v>1.9062500000000013E-2</v>
      </c>
      <c r="C312" s="1">
        <f t="shared" si="30"/>
        <v>5.7187500000000044E-2</v>
      </c>
      <c r="D312" s="1">
        <f t="shared" si="26"/>
        <v>5.4685546875000025E-4</v>
      </c>
      <c r="E312" s="1">
        <f t="shared" si="29"/>
        <v>1.1437499999999989E-2</v>
      </c>
      <c r="F312" s="1">
        <f t="shared" si="27"/>
        <v>5.4644808743169451E-3</v>
      </c>
      <c r="G312" s="1">
        <f t="shared" si="28"/>
        <v>218579.2349726778</v>
      </c>
    </row>
    <row r="313" spans="2:7">
      <c r="B313" s="1">
        <f t="shared" si="25"/>
        <v>1.9125000000000014E-2</v>
      </c>
      <c r="C313" s="1">
        <f t="shared" si="30"/>
        <v>5.7375000000000037E-2</v>
      </c>
      <c r="D313" s="1">
        <f t="shared" si="26"/>
        <v>5.5044140625000026E-4</v>
      </c>
      <c r="E313" s="1">
        <f t="shared" si="29"/>
        <v>1.1475000000000027E-2</v>
      </c>
      <c r="F313" s="1">
        <f t="shared" si="27"/>
        <v>5.4466230936819045E-3</v>
      </c>
      <c r="G313" s="1">
        <f t="shared" si="28"/>
        <v>217864.92374727619</v>
      </c>
    </row>
    <row r="314" spans="2:7">
      <c r="B314" s="1">
        <f t="shared" si="25"/>
        <v>1.9187500000000014E-2</v>
      </c>
      <c r="C314" s="1">
        <f t="shared" si="30"/>
        <v>5.7562500000000044E-2</v>
      </c>
      <c r="D314" s="1">
        <f t="shared" si="26"/>
        <v>5.5403906250000028E-4</v>
      </c>
      <c r="E314" s="1">
        <f t="shared" si="29"/>
        <v>1.1512500000000064E-2</v>
      </c>
      <c r="F314" s="1">
        <f t="shared" si="27"/>
        <v>5.4288816503799912E-3</v>
      </c>
      <c r="G314" s="1">
        <f t="shared" si="28"/>
        <v>217155.26601519965</v>
      </c>
    </row>
    <row r="315" spans="2:7">
      <c r="B315" s="1">
        <f t="shared" ref="B315:B378" si="31">B314+$B$6</f>
        <v>1.9250000000000014E-2</v>
      </c>
      <c r="C315" s="1">
        <f t="shared" si="30"/>
        <v>5.7750000000000037E-2</v>
      </c>
      <c r="D315" s="1">
        <f t="shared" ref="D315:D378" si="32">$B$6*(C315)+D314</f>
        <v>5.5764843750000031E-4</v>
      </c>
      <c r="E315" s="1">
        <f t="shared" si="29"/>
        <v>1.1550000000000102E-2</v>
      </c>
      <c r="F315" s="1">
        <f t="shared" si="27"/>
        <v>5.4112554112553633E-3</v>
      </c>
      <c r="G315" s="1">
        <f t="shared" si="28"/>
        <v>216450.21645021453</v>
      </c>
    </row>
    <row r="316" spans="2:7">
      <c r="B316" s="1">
        <f t="shared" si="31"/>
        <v>1.9312500000000014E-2</v>
      </c>
      <c r="C316" s="1">
        <f t="shared" si="30"/>
        <v>5.7937500000000045E-2</v>
      </c>
      <c r="D316" s="1">
        <f t="shared" si="32"/>
        <v>5.6126953125000035E-4</v>
      </c>
      <c r="E316" s="1">
        <f t="shared" si="29"/>
        <v>1.1587500000000139E-2</v>
      </c>
      <c r="F316" s="1">
        <f t="shared" si="27"/>
        <v>5.3937432578208631E-3</v>
      </c>
      <c r="G316" s="1">
        <f t="shared" si="28"/>
        <v>215749.73031283452</v>
      </c>
    </row>
    <row r="317" spans="2:7">
      <c r="B317" s="1">
        <f t="shared" si="31"/>
        <v>1.9375000000000014E-2</v>
      </c>
      <c r="C317" s="1">
        <f t="shared" si="30"/>
        <v>5.8125000000000038E-2</v>
      </c>
      <c r="D317" s="1">
        <f t="shared" si="32"/>
        <v>5.6490234375000041E-4</v>
      </c>
      <c r="E317" s="1">
        <f t="shared" si="29"/>
        <v>1.1625000000000177E-2</v>
      </c>
      <c r="F317" s="1">
        <f t="shared" si="27"/>
        <v>5.3763440860214234E-3</v>
      </c>
      <c r="G317" s="1">
        <f t="shared" si="28"/>
        <v>215053.76344085694</v>
      </c>
    </row>
    <row r="318" spans="2:7">
      <c r="B318" s="1">
        <f t="shared" si="31"/>
        <v>1.9437500000000014E-2</v>
      </c>
      <c r="C318" s="1">
        <f t="shared" si="30"/>
        <v>5.8312500000000045E-2</v>
      </c>
      <c r="D318" s="1">
        <f t="shared" si="32"/>
        <v>5.6854687500000037E-4</v>
      </c>
      <c r="E318" s="1">
        <f t="shared" si="29"/>
        <v>1.1662499999999867E-2</v>
      </c>
      <c r="F318" s="1">
        <f t="shared" si="27"/>
        <v>5.3590568060022043E-3</v>
      </c>
      <c r="G318" s="1">
        <f t="shared" si="28"/>
        <v>214362.27224008818</v>
      </c>
    </row>
    <row r="319" spans="2:7">
      <c r="B319" s="1">
        <f t="shared" si="31"/>
        <v>1.9500000000000014E-2</v>
      </c>
      <c r="C319" s="1">
        <f t="shared" si="30"/>
        <v>5.8500000000000038E-2</v>
      </c>
      <c r="D319" s="1">
        <f t="shared" si="32"/>
        <v>5.7220312500000034E-4</v>
      </c>
      <c r="E319" s="1">
        <f t="shared" si="29"/>
        <v>1.1699999999999905E-2</v>
      </c>
      <c r="F319" s="1">
        <f t="shared" si="27"/>
        <v>5.3418803418803854E-3</v>
      </c>
      <c r="G319" s="1">
        <f t="shared" si="28"/>
        <v>213675.21367521543</v>
      </c>
    </row>
    <row r="320" spans="2:7">
      <c r="B320" s="1">
        <f t="shared" si="31"/>
        <v>1.9562500000000014E-2</v>
      </c>
      <c r="C320" s="1">
        <f t="shared" si="30"/>
        <v>5.8687500000000045E-2</v>
      </c>
      <c r="D320" s="1">
        <f t="shared" si="32"/>
        <v>5.7587109375000032E-4</v>
      </c>
      <c r="E320" s="1">
        <f t="shared" si="29"/>
        <v>1.1737499999999942E-2</v>
      </c>
      <c r="F320" s="1">
        <f t="shared" si="27"/>
        <v>5.3248136315229228E-3</v>
      </c>
      <c r="G320" s="1">
        <f t="shared" si="28"/>
        <v>212992.54526091693</v>
      </c>
    </row>
    <row r="321" spans="2:7">
      <c r="B321" s="1">
        <f t="shared" si="31"/>
        <v>1.9625000000000014E-2</v>
      </c>
      <c r="C321" s="1">
        <f t="shared" si="30"/>
        <v>5.8875000000000038E-2</v>
      </c>
      <c r="D321" s="1">
        <f t="shared" si="32"/>
        <v>5.7955078125000031E-4</v>
      </c>
      <c r="E321" s="1">
        <f t="shared" si="29"/>
        <v>1.177499999999998E-2</v>
      </c>
      <c r="F321" s="1">
        <f t="shared" si="27"/>
        <v>5.3078556263269731E-3</v>
      </c>
      <c r="G321" s="1">
        <f t="shared" si="28"/>
        <v>212314.22505307893</v>
      </c>
    </row>
    <row r="322" spans="2:7">
      <c r="B322" s="1">
        <f t="shared" si="31"/>
        <v>1.9687500000000014E-2</v>
      </c>
      <c r="C322" s="1">
        <f t="shared" si="30"/>
        <v>5.9062500000000046E-2</v>
      </c>
      <c r="D322" s="1">
        <f t="shared" si="32"/>
        <v>5.8324218750000032E-4</v>
      </c>
      <c r="E322" s="1">
        <f t="shared" si="29"/>
        <v>1.1812500000000017E-2</v>
      </c>
      <c r="F322" s="1">
        <f t="shared" si="27"/>
        <v>5.2910052910052829E-3</v>
      </c>
      <c r="G322" s="1">
        <f t="shared" si="28"/>
        <v>211640.21164021132</v>
      </c>
    </row>
    <row r="323" spans="2:7">
      <c r="B323" s="1">
        <f t="shared" si="31"/>
        <v>1.9750000000000014E-2</v>
      </c>
      <c r="C323" s="1">
        <f t="shared" si="30"/>
        <v>5.9250000000000039E-2</v>
      </c>
      <c r="D323" s="1">
        <f t="shared" si="32"/>
        <v>5.8694531250000034E-4</v>
      </c>
      <c r="E323" s="1">
        <f t="shared" si="29"/>
        <v>1.1850000000000055E-2</v>
      </c>
      <c r="F323" s="1">
        <f t="shared" si="27"/>
        <v>5.2742616033755029E-3</v>
      </c>
      <c r="G323" s="1">
        <f t="shared" si="28"/>
        <v>210970.46413502013</v>
      </c>
    </row>
    <row r="324" spans="2:7">
      <c r="B324" s="1">
        <f t="shared" si="31"/>
        <v>1.9812500000000014E-2</v>
      </c>
      <c r="C324" s="1">
        <f t="shared" si="30"/>
        <v>5.9437500000000046E-2</v>
      </c>
      <c r="D324" s="1">
        <f t="shared" si="32"/>
        <v>5.9066015625000036E-4</v>
      </c>
      <c r="E324" s="1">
        <f t="shared" si="29"/>
        <v>1.1887500000000092E-2</v>
      </c>
      <c r="F324" s="1">
        <f t="shared" si="27"/>
        <v>5.2576235541534821E-3</v>
      </c>
      <c r="G324" s="1">
        <f t="shared" si="28"/>
        <v>210304.94216613928</v>
      </c>
    </row>
    <row r="325" spans="2:7">
      <c r="B325" s="1">
        <f t="shared" si="31"/>
        <v>1.9875000000000014E-2</v>
      </c>
      <c r="C325" s="1">
        <f t="shared" si="30"/>
        <v>5.9625000000000039E-2</v>
      </c>
      <c r="D325" s="1">
        <f t="shared" si="32"/>
        <v>5.9438671875000041E-4</v>
      </c>
      <c r="E325" s="1">
        <f t="shared" si="29"/>
        <v>1.192500000000013E-2</v>
      </c>
      <c r="F325" s="1">
        <f t="shared" si="27"/>
        <v>5.2410901467504671E-3</v>
      </c>
      <c r="G325" s="1">
        <f t="shared" si="28"/>
        <v>209643.60587001868</v>
      </c>
    </row>
    <row r="326" spans="2:7">
      <c r="B326" s="1">
        <f t="shared" si="31"/>
        <v>1.9937500000000014E-2</v>
      </c>
      <c r="C326" s="1">
        <f t="shared" si="30"/>
        <v>5.9812500000000046E-2</v>
      </c>
      <c r="D326" s="1">
        <f t="shared" si="32"/>
        <v>5.9812500000000046E-4</v>
      </c>
      <c r="E326" s="1">
        <f t="shared" si="29"/>
        <v>1.1962500000000167E-2</v>
      </c>
      <c r="F326" s="1">
        <f t="shared" si="27"/>
        <v>5.2246603970741174E-3</v>
      </c>
      <c r="G326" s="1">
        <f t="shared" si="28"/>
        <v>208986.41588296471</v>
      </c>
    </row>
    <row r="327" spans="2:7">
      <c r="B327" s="1">
        <f t="shared" si="31"/>
        <v>2.0000000000000014E-2</v>
      </c>
      <c r="C327" s="1">
        <f t="shared" si="30"/>
        <v>6.0000000000000039E-2</v>
      </c>
      <c r="D327" s="1">
        <f t="shared" si="32"/>
        <v>6.0187500000000041E-4</v>
      </c>
      <c r="E327" s="1">
        <f t="shared" si="29"/>
        <v>1.1999999999999858E-2</v>
      </c>
      <c r="F327" s="1">
        <f t="shared" si="27"/>
        <v>5.2083333333333955E-3</v>
      </c>
      <c r="G327" s="1">
        <f t="shared" si="28"/>
        <v>208333.33333333582</v>
      </c>
    </row>
    <row r="328" spans="2:7">
      <c r="B328" s="1">
        <f t="shared" si="31"/>
        <v>2.0062500000000014E-2</v>
      </c>
      <c r="C328" s="1">
        <f t="shared" si="30"/>
        <v>6.0187500000000047E-2</v>
      </c>
      <c r="D328" s="1">
        <f t="shared" si="32"/>
        <v>6.0563671875000038E-4</v>
      </c>
      <c r="E328" s="1">
        <f t="shared" si="29"/>
        <v>1.2037499999999896E-2</v>
      </c>
      <c r="F328" s="1">
        <f t="shared" si="27"/>
        <v>5.192107995846359E-3</v>
      </c>
      <c r="G328" s="1">
        <f t="shared" si="28"/>
        <v>207684.31983385436</v>
      </c>
    </row>
    <row r="329" spans="2:7">
      <c r="B329" s="1">
        <f t="shared" si="31"/>
        <v>2.0125000000000014E-2</v>
      </c>
      <c r="C329" s="1">
        <f t="shared" si="30"/>
        <v>6.037500000000004E-2</v>
      </c>
      <c r="D329" s="1">
        <f t="shared" si="32"/>
        <v>6.0941015625000036E-4</v>
      </c>
      <c r="E329" s="1">
        <f t="shared" si="29"/>
        <v>1.2074999999999933E-2</v>
      </c>
      <c r="F329" s="1">
        <f t="shared" ref="F329:F392" si="33">$B$6/E329</f>
        <v>5.1759834368530306E-3</v>
      </c>
      <c r="G329" s="1">
        <f t="shared" ref="G329:G392" si="34">F329/$G$3</f>
        <v>207039.33747412125</v>
      </c>
    </row>
    <row r="330" spans="2:7">
      <c r="B330" s="1">
        <f t="shared" si="31"/>
        <v>2.0187500000000014E-2</v>
      </c>
      <c r="C330" s="1">
        <f t="shared" si="30"/>
        <v>6.0562500000000047E-2</v>
      </c>
      <c r="D330" s="1">
        <f t="shared" si="32"/>
        <v>6.1319531250000035E-4</v>
      </c>
      <c r="E330" s="1">
        <f t="shared" ref="E330:E393" si="35">(D330-D329)*16*200</f>
        <v>1.2112499999999971E-2</v>
      </c>
      <c r="F330" s="1">
        <f t="shared" si="33"/>
        <v>5.1599587203302504E-3</v>
      </c>
      <c r="G330" s="1">
        <f t="shared" si="34"/>
        <v>206398.34881321003</v>
      </c>
    </row>
    <row r="331" spans="2:7">
      <c r="B331" s="1">
        <f t="shared" si="31"/>
        <v>2.0250000000000015E-2</v>
      </c>
      <c r="C331" s="1">
        <f t="shared" si="30"/>
        <v>6.075000000000004E-2</v>
      </c>
      <c r="D331" s="1">
        <f t="shared" si="32"/>
        <v>6.1699218750000035E-4</v>
      </c>
      <c r="E331" s="1">
        <f t="shared" si="35"/>
        <v>1.2150000000000008E-2</v>
      </c>
      <c r="F331" s="1">
        <f t="shared" si="33"/>
        <v>5.1440329218106961E-3</v>
      </c>
      <c r="G331" s="1">
        <f t="shared" si="34"/>
        <v>205761.31687242785</v>
      </c>
    </row>
    <row r="332" spans="2:7">
      <c r="B332" s="1">
        <f t="shared" si="31"/>
        <v>2.0312500000000015E-2</v>
      </c>
      <c r="C332" s="1">
        <f t="shared" si="30"/>
        <v>6.0937500000000047E-2</v>
      </c>
      <c r="D332" s="1">
        <f t="shared" si="32"/>
        <v>6.2080078125000037E-4</v>
      </c>
      <c r="E332" s="1">
        <f t="shared" si="35"/>
        <v>1.2187500000000046E-2</v>
      </c>
      <c r="F332" s="1">
        <f t="shared" si="33"/>
        <v>5.1282051282051091E-3</v>
      </c>
      <c r="G332" s="1">
        <f t="shared" si="34"/>
        <v>205128.20512820437</v>
      </c>
    </row>
    <row r="333" spans="2:7">
      <c r="B333" s="1">
        <f t="shared" si="31"/>
        <v>2.0375000000000015E-2</v>
      </c>
      <c r="C333" s="1">
        <f t="shared" si="30"/>
        <v>6.112500000000004E-2</v>
      </c>
      <c r="D333" s="1">
        <f t="shared" si="32"/>
        <v>6.2462109375000039E-4</v>
      </c>
      <c r="E333" s="1">
        <f t="shared" si="35"/>
        <v>1.2225000000000083E-2</v>
      </c>
      <c r="F333" s="1">
        <f t="shared" si="33"/>
        <v>5.1124744376277774E-3</v>
      </c>
      <c r="G333" s="1">
        <f t="shared" si="34"/>
        <v>204498.97750511111</v>
      </c>
    </row>
    <row r="334" spans="2:7">
      <c r="B334" s="1">
        <f t="shared" si="31"/>
        <v>2.0437500000000015E-2</v>
      </c>
      <c r="C334" s="1">
        <f t="shared" si="30"/>
        <v>6.1312500000000048E-2</v>
      </c>
      <c r="D334" s="1">
        <f t="shared" si="32"/>
        <v>6.2845312500000043E-4</v>
      </c>
      <c r="E334" s="1">
        <f t="shared" si="35"/>
        <v>1.2262500000000121E-2</v>
      </c>
      <c r="F334" s="1">
        <f t="shared" si="33"/>
        <v>5.0968399592252302E-3</v>
      </c>
      <c r="G334" s="1">
        <f t="shared" si="34"/>
        <v>203873.59836900921</v>
      </c>
    </row>
    <row r="335" spans="2:7">
      <c r="B335" s="1">
        <f t="shared" si="31"/>
        <v>2.0500000000000015E-2</v>
      </c>
      <c r="C335" s="1">
        <f t="shared" si="30"/>
        <v>6.1500000000000041E-2</v>
      </c>
      <c r="D335" s="1">
        <f t="shared" si="32"/>
        <v>6.3229687500000048E-4</v>
      </c>
      <c r="E335" s="1">
        <f t="shared" si="35"/>
        <v>1.2300000000000158E-2</v>
      </c>
      <c r="F335" s="1">
        <f t="shared" si="33"/>
        <v>5.0813008130080649E-3</v>
      </c>
      <c r="G335" s="1">
        <f t="shared" si="34"/>
        <v>203252.03252032259</v>
      </c>
    </row>
    <row r="336" spans="2:7">
      <c r="B336" s="1">
        <f t="shared" si="31"/>
        <v>2.0562500000000015E-2</v>
      </c>
      <c r="C336" s="1">
        <f t="shared" si="30"/>
        <v>6.1687500000000048E-2</v>
      </c>
      <c r="D336" s="1">
        <f t="shared" si="32"/>
        <v>6.3615234375000043E-4</v>
      </c>
      <c r="E336" s="1">
        <f t="shared" si="35"/>
        <v>1.2337499999999849E-2</v>
      </c>
      <c r="F336" s="1">
        <f t="shared" si="33"/>
        <v>5.0658561296859795E-3</v>
      </c>
      <c r="G336" s="1">
        <f t="shared" si="34"/>
        <v>202634.2451874392</v>
      </c>
    </row>
    <row r="337" spans="2:7">
      <c r="B337" s="1">
        <f t="shared" si="31"/>
        <v>2.0625000000000015E-2</v>
      </c>
      <c r="C337" s="1">
        <f t="shared" si="30"/>
        <v>6.1875000000000041E-2</v>
      </c>
      <c r="D337" s="1">
        <f t="shared" si="32"/>
        <v>6.400195312500004E-4</v>
      </c>
      <c r="E337" s="1">
        <f t="shared" si="35"/>
        <v>1.2374999999999886E-2</v>
      </c>
      <c r="F337" s="1">
        <f t="shared" si="33"/>
        <v>5.0505050505050969E-3</v>
      </c>
      <c r="G337" s="1">
        <f t="shared" si="34"/>
        <v>202020.2020202039</v>
      </c>
    </row>
    <row r="338" spans="2:7">
      <c r="B338" s="1">
        <f t="shared" si="31"/>
        <v>2.0687500000000015E-2</v>
      </c>
      <c r="C338" s="1">
        <f t="shared" si="30"/>
        <v>6.2062500000000048E-2</v>
      </c>
      <c r="D338" s="1">
        <f t="shared" si="32"/>
        <v>6.4389843750000037E-4</v>
      </c>
      <c r="E338" s="1">
        <f t="shared" si="35"/>
        <v>1.2412499999999924E-2</v>
      </c>
      <c r="F338" s="1">
        <f t="shared" si="33"/>
        <v>5.0352467270896586E-3</v>
      </c>
      <c r="G338" s="1">
        <f t="shared" si="34"/>
        <v>201409.86908358635</v>
      </c>
    </row>
    <row r="339" spans="2:7">
      <c r="B339" s="1">
        <f t="shared" si="31"/>
        <v>2.0750000000000015E-2</v>
      </c>
      <c r="C339" s="1">
        <f t="shared" si="30"/>
        <v>6.2250000000000041E-2</v>
      </c>
      <c r="D339" s="1">
        <f t="shared" si="32"/>
        <v>6.4778906250000036E-4</v>
      </c>
      <c r="E339" s="1">
        <f t="shared" si="35"/>
        <v>1.2449999999999961E-2</v>
      </c>
      <c r="F339" s="1">
        <f t="shared" si="33"/>
        <v>5.0200803212851561E-3</v>
      </c>
      <c r="G339" s="1">
        <f t="shared" si="34"/>
        <v>200803.21285140625</v>
      </c>
    </row>
    <row r="340" spans="2:7">
      <c r="B340" s="1">
        <f t="shared" si="31"/>
        <v>2.0812500000000015E-2</v>
      </c>
      <c r="C340" s="1">
        <f t="shared" si="30"/>
        <v>6.2437500000000049E-2</v>
      </c>
      <c r="D340" s="1">
        <f t="shared" si="32"/>
        <v>6.5169140625000036E-4</v>
      </c>
      <c r="E340" s="1">
        <f t="shared" si="35"/>
        <v>1.2487499999999999E-2</v>
      </c>
      <c r="F340" s="1">
        <f t="shared" si="33"/>
        <v>5.0050050050050058E-3</v>
      </c>
      <c r="G340" s="1">
        <f t="shared" si="34"/>
        <v>200200.20020020026</v>
      </c>
    </row>
    <row r="341" spans="2:7">
      <c r="B341" s="1">
        <f t="shared" si="31"/>
        <v>2.0875000000000015E-2</v>
      </c>
      <c r="C341" s="1">
        <f t="shared" si="30"/>
        <v>6.2625000000000042E-2</v>
      </c>
      <c r="D341" s="1">
        <f t="shared" si="32"/>
        <v>6.5560546875000037E-4</v>
      </c>
      <c r="E341" s="1">
        <f t="shared" si="35"/>
        <v>1.2525000000000036E-2</v>
      </c>
      <c r="F341" s="1">
        <f t="shared" si="33"/>
        <v>4.9900199600798265E-3</v>
      </c>
      <c r="G341" s="1">
        <f t="shared" si="34"/>
        <v>199600.79840319307</v>
      </c>
    </row>
    <row r="342" spans="2:7">
      <c r="B342" s="1">
        <f t="shared" si="31"/>
        <v>2.0937500000000015E-2</v>
      </c>
      <c r="C342" s="1">
        <f t="shared" si="30"/>
        <v>6.2812500000000049E-2</v>
      </c>
      <c r="D342" s="1">
        <f t="shared" si="32"/>
        <v>6.5953125000000039E-4</v>
      </c>
      <c r="E342" s="1">
        <f t="shared" si="35"/>
        <v>1.2562500000000074E-2</v>
      </c>
      <c r="F342" s="1">
        <f t="shared" si="33"/>
        <v>4.975124378109424E-3</v>
      </c>
      <c r="G342" s="1">
        <f t="shared" si="34"/>
        <v>199004.97512437697</v>
      </c>
    </row>
    <row r="343" spans="2:7">
      <c r="B343" s="1">
        <f t="shared" si="31"/>
        <v>2.1000000000000015E-2</v>
      </c>
      <c r="C343" s="1">
        <f t="shared" si="30"/>
        <v>6.3000000000000042E-2</v>
      </c>
      <c r="D343" s="1">
        <f t="shared" si="32"/>
        <v>6.6346875000000043E-4</v>
      </c>
      <c r="E343" s="1">
        <f t="shared" si="35"/>
        <v>1.2600000000000111E-2</v>
      </c>
      <c r="F343" s="1">
        <f t="shared" si="33"/>
        <v>4.9603174603174167E-3</v>
      </c>
      <c r="G343" s="1">
        <f t="shared" si="34"/>
        <v>198412.69841269669</v>
      </c>
    </row>
    <row r="344" spans="2:7">
      <c r="B344" s="1">
        <f t="shared" si="31"/>
        <v>2.1062500000000015E-2</v>
      </c>
      <c r="C344" s="1">
        <f t="shared" ref="C344:C407" si="36">IF(B344&lt;=$D$1,IF($D$3+B344*$D$4&gt;=$D$5,$D$5,$D$3+B344*$D$4),IF($D$5+(B344-$D$1)*(-$D$4)&gt;$F$5,$D$5+(B344-$D$1)*(-$D$4),$F$5))</f>
        <v>6.3187500000000049E-2</v>
      </c>
      <c r="D344" s="1">
        <f t="shared" si="32"/>
        <v>6.6741796875000048E-4</v>
      </c>
      <c r="E344" s="1">
        <f t="shared" si="35"/>
        <v>1.2637500000000149E-2</v>
      </c>
      <c r="F344" s="1">
        <f t="shared" si="33"/>
        <v>4.9455984174084488E-3</v>
      </c>
      <c r="G344" s="1">
        <f t="shared" si="34"/>
        <v>197823.93669633797</v>
      </c>
    </row>
    <row r="345" spans="2:7">
      <c r="B345" s="1">
        <f t="shared" si="31"/>
        <v>2.1125000000000015E-2</v>
      </c>
      <c r="C345" s="1">
        <f t="shared" si="36"/>
        <v>6.3375000000000042E-2</v>
      </c>
      <c r="D345" s="1">
        <f t="shared" si="32"/>
        <v>6.7137890625000043E-4</v>
      </c>
      <c r="E345" s="1">
        <f t="shared" si="35"/>
        <v>1.2674999999999839E-2</v>
      </c>
      <c r="F345" s="1">
        <f t="shared" si="33"/>
        <v>4.9309664694280704E-3</v>
      </c>
      <c r="G345" s="1">
        <f t="shared" si="34"/>
        <v>197238.65877712282</v>
      </c>
    </row>
    <row r="346" spans="2:7">
      <c r="B346" s="1">
        <f t="shared" si="31"/>
        <v>2.1187500000000015E-2</v>
      </c>
      <c r="C346" s="1">
        <f t="shared" si="36"/>
        <v>6.356250000000005E-2</v>
      </c>
      <c r="D346" s="1">
        <f t="shared" si="32"/>
        <v>6.7535156250000039E-4</v>
      </c>
      <c r="E346" s="1">
        <f t="shared" si="35"/>
        <v>1.2712499999999877E-2</v>
      </c>
      <c r="F346" s="1">
        <f t="shared" si="33"/>
        <v>4.9164208456244337E-3</v>
      </c>
      <c r="G346" s="1">
        <f t="shared" si="34"/>
        <v>196656.83382497737</v>
      </c>
    </row>
    <row r="347" spans="2:7">
      <c r="B347" s="1">
        <f t="shared" si="31"/>
        <v>2.1250000000000015E-2</v>
      </c>
      <c r="C347" s="1">
        <f t="shared" si="36"/>
        <v>6.3750000000000043E-2</v>
      </c>
      <c r="D347" s="1">
        <f t="shared" si="32"/>
        <v>6.7933593750000036E-4</v>
      </c>
      <c r="E347" s="1">
        <f t="shared" si="35"/>
        <v>1.2749999999999914E-2</v>
      </c>
      <c r="F347" s="1">
        <f t="shared" si="33"/>
        <v>4.9019607843137584E-3</v>
      </c>
      <c r="G347" s="1">
        <f t="shared" si="34"/>
        <v>196078.43137255035</v>
      </c>
    </row>
    <row r="348" spans="2:7">
      <c r="B348" s="1">
        <f t="shared" si="31"/>
        <v>2.1312500000000015E-2</v>
      </c>
      <c r="C348" s="1">
        <f t="shared" si="36"/>
        <v>6.393750000000005E-2</v>
      </c>
      <c r="D348" s="1">
        <f t="shared" si="32"/>
        <v>6.8333203125000035E-4</v>
      </c>
      <c r="E348" s="1">
        <f t="shared" si="35"/>
        <v>1.2787499999999952E-2</v>
      </c>
      <c r="F348" s="1">
        <f t="shared" si="33"/>
        <v>4.8875855327468413E-3</v>
      </c>
      <c r="G348" s="1">
        <f t="shared" si="34"/>
        <v>195503.42130987367</v>
      </c>
    </row>
    <row r="349" spans="2:7">
      <c r="B349" s="1">
        <f t="shared" si="31"/>
        <v>2.1375000000000016E-2</v>
      </c>
      <c r="C349" s="1">
        <f t="shared" si="36"/>
        <v>6.4125000000000043E-2</v>
      </c>
      <c r="D349" s="1">
        <f t="shared" si="32"/>
        <v>6.8733984375000034E-4</v>
      </c>
      <c r="E349" s="1">
        <f t="shared" si="35"/>
        <v>1.2824999999999989E-2</v>
      </c>
      <c r="F349" s="1">
        <f t="shared" si="33"/>
        <v>4.8732943469785616E-3</v>
      </c>
      <c r="G349" s="1">
        <f t="shared" si="34"/>
        <v>194931.77387914248</v>
      </c>
    </row>
    <row r="350" spans="2:7">
      <c r="B350" s="1">
        <f t="shared" si="31"/>
        <v>2.1437500000000016E-2</v>
      </c>
      <c r="C350" s="1">
        <f t="shared" si="36"/>
        <v>6.431250000000005E-2</v>
      </c>
      <c r="D350" s="1">
        <f t="shared" si="32"/>
        <v>6.9135937500000035E-4</v>
      </c>
      <c r="E350" s="1">
        <f t="shared" si="35"/>
        <v>1.2862500000000027E-2</v>
      </c>
      <c r="F350" s="1">
        <f t="shared" si="33"/>
        <v>4.8590864917395426E-3</v>
      </c>
      <c r="G350" s="1">
        <f t="shared" si="34"/>
        <v>194363.4596695817</v>
      </c>
    </row>
    <row r="351" spans="2:7">
      <c r="B351" s="1">
        <f t="shared" si="31"/>
        <v>2.1500000000000016E-2</v>
      </c>
      <c r="C351" s="1">
        <f t="shared" si="36"/>
        <v>6.4500000000000043E-2</v>
      </c>
      <c r="D351" s="1">
        <f t="shared" si="32"/>
        <v>6.9539062500000037E-4</v>
      </c>
      <c r="E351" s="1">
        <f t="shared" si="35"/>
        <v>1.2900000000000064E-2</v>
      </c>
      <c r="F351" s="1">
        <f t="shared" si="33"/>
        <v>4.8449612403100532E-3</v>
      </c>
      <c r="G351" s="1">
        <f t="shared" si="34"/>
        <v>193798.44961240212</v>
      </c>
    </row>
    <row r="352" spans="2:7">
      <c r="B352" s="1">
        <f t="shared" si="31"/>
        <v>2.1562500000000016E-2</v>
      </c>
      <c r="C352" s="1">
        <f t="shared" si="36"/>
        <v>6.4687500000000051E-2</v>
      </c>
      <c r="D352" s="1">
        <f t="shared" si="32"/>
        <v>6.994335937500004E-4</v>
      </c>
      <c r="E352" s="1">
        <f t="shared" si="35"/>
        <v>1.2937500000000102E-2</v>
      </c>
      <c r="F352" s="1">
        <f t="shared" si="33"/>
        <v>4.8309178743960977E-3</v>
      </c>
      <c r="G352" s="1">
        <f t="shared" si="34"/>
        <v>193236.7149758439</v>
      </c>
    </row>
    <row r="353" spans="2:7">
      <c r="B353" s="1">
        <f t="shared" si="31"/>
        <v>2.1625000000000016E-2</v>
      </c>
      <c r="C353" s="1">
        <f t="shared" si="36"/>
        <v>6.4875000000000044E-2</v>
      </c>
      <c r="D353" s="1">
        <f t="shared" si="32"/>
        <v>7.0348828125000045E-4</v>
      </c>
      <c r="E353" s="1">
        <f t="shared" si="35"/>
        <v>1.2975000000000139E-2</v>
      </c>
      <c r="F353" s="1">
        <f t="shared" si="33"/>
        <v>4.8169556840076556E-3</v>
      </c>
      <c r="G353" s="1">
        <f t="shared" si="34"/>
        <v>192678.22736030622</v>
      </c>
    </row>
    <row r="354" spans="2:7">
      <c r="B354" s="1">
        <f t="shared" si="31"/>
        <v>2.1687500000000016E-2</v>
      </c>
      <c r="C354" s="1">
        <f t="shared" si="36"/>
        <v>6.5062500000000051E-2</v>
      </c>
      <c r="D354" s="1">
        <f t="shared" si="32"/>
        <v>7.075546875000005E-4</v>
      </c>
      <c r="E354" s="1">
        <f t="shared" si="35"/>
        <v>1.3012500000000177E-2</v>
      </c>
      <c r="F354" s="1">
        <f t="shared" si="33"/>
        <v>4.8030739673390315E-3</v>
      </c>
      <c r="G354" s="1">
        <f t="shared" si="34"/>
        <v>192122.95869356126</v>
      </c>
    </row>
    <row r="355" spans="2:7">
      <c r="B355" s="1">
        <f t="shared" si="31"/>
        <v>2.1750000000000016E-2</v>
      </c>
      <c r="C355" s="1">
        <f t="shared" si="36"/>
        <v>6.5250000000000044E-2</v>
      </c>
      <c r="D355" s="1">
        <f t="shared" si="32"/>
        <v>7.1163281250000046E-4</v>
      </c>
      <c r="E355" s="1">
        <f t="shared" si="35"/>
        <v>1.3049999999999867E-2</v>
      </c>
      <c r="F355" s="1">
        <f t="shared" si="33"/>
        <v>4.7892720306513901E-3</v>
      </c>
      <c r="G355" s="1">
        <f t="shared" si="34"/>
        <v>191570.88122605562</v>
      </c>
    </row>
    <row r="356" spans="2:7">
      <c r="B356" s="1">
        <f t="shared" si="31"/>
        <v>2.1812500000000016E-2</v>
      </c>
      <c r="C356" s="1">
        <f t="shared" si="36"/>
        <v>6.5437500000000051E-2</v>
      </c>
      <c r="D356" s="1">
        <f t="shared" si="32"/>
        <v>7.1572265625000043E-4</v>
      </c>
      <c r="E356" s="1">
        <f t="shared" si="35"/>
        <v>1.3087499999999905E-2</v>
      </c>
      <c r="F356" s="1">
        <f t="shared" si="33"/>
        <v>4.775549188156673E-3</v>
      </c>
      <c r="G356" s="1">
        <f t="shared" si="34"/>
        <v>191021.96752626693</v>
      </c>
    </row>
    <row r="357" spans="2:7">
      <c r="B357" s="1">
        <f t="shared" si="31"/>
        <v>2.1875000000000016E-2</v>
      </c>
      <c r="C357" s="1">
        <f t="shared" si="36"/>
        <v>6.5625000000000044E-2</v>
      </c>
      <c r="D357" s="1">
        <f t="shared" si="32"/>
        <v>7.1982421875000041E-4</v>
      </c>
      <c r="E357" s="1">
        <f t="shared" si="35"/>
        <v>1.3124999999999942E-2</v>
      </c>
      <c r="F357" s="1">
        <f t="shared" si="33"/>
        <v>4.7619047619047832E-3</v>
      </c>
      <c r="G357" s="1">
        <f t="shared" si="34"/>
        <v>190476.19047619135</v>
      </c>
    </row>
    <row r="358" spans="2:7">
      <c r="B358" s="1">
        <f t="shared" si="31"/>
        <v>2.1937500000000016E-2</v>
      </c>
      <c r="C358" s="1">
        <f t="shared" si="36"/>
        <v>6.5812500000000052E-2</v>
      </c>
      <c r="D358" s="1">
        <f t="shared" si="32"/>
        <v>7.2393750000000041E-4</v>
      </c>
      <c r="E358" s="1">
        <f t="shared" si="35"/>
        <v>1.316249999999998E-2</v>
      </c>
      <c r="F358" s="1">
        <f t="shared" si="33"/>
        <v>4.7483380816714226E-3</v>
      </c>
      <c r="G358" s="1">
        <f t="shared" si="34"/>
        <v>189933.52326685691</v>
      </c>
    </row>
    <row r="359" spans="2:7">
      <c r="B359" s="1">
        <f t="shared" si="31"/>
        <v>2.2000000000000016E-2</v>
      </c>
      <c r="C359" s="1">
        <f t="shared" si="36"/>
        <v>6.6000000000000045E-2</v>
      </c>
      <c r="D359" s="1">
        <f t="shared" si="32"/>
        <v>7.2806250000000041E-4</v>
      </c>
      <c r="E359" s="1">
        <f t="shared" si="35"/>
        <v>1.3200000000000017E-2</v>
      </c>
      <c r="F359" s="1">
        <f t="shared" si="33"/>
        <v>4.7348484848484789E-3</v>
      </c>
      <c r="G359" s="1">
        <f t="shared" si="34"/>
        <v>189393.93939393916</v>
      </c>
    </row>
    <row r="360" spans="2:7">
      <c r="B360" s="1">
        <f t="shared" si="31"/>
        <v>2.2062500000000016E-2</v>
      </c>
      <c r="C360" s="1">
        <f t="shared" si="36"/>
        <v>6.6187500000000052E-2</v>
      </c>
      <c r="D360" s="1">
        <f t="shared" si="32"/>
        <v>7.3219921875000043E-4</v>
      </c>
      <c r="E360" s="1">
        <f t="shared" si="35"/>
        <v>1.3237500000000055E-2</v>
      </c>
      <c r="F360" s="1">
        <f t="shared" si="33"/>
        <v>4.7214353163361469E-3</v>
      </c>
      <c r="G360" s="1">
        <f t="shared" si="34"/>
        <v>188857.41265344588</v>
      </c>
    </row>
    <row r="361" spans="2:7">
      <c r="B361" s="1">
        <f t="shared" si="31"/>
        <v>2.2125000000000016E-2</v>
      </c>
      <c r="C361" s="1">
        <f t="shared" si="36"/>
        <v>6.6375000000000045E-2</v>
      </c>
      <c r="D361" s="1">
        <f t="shared" si="32"/>
        <v>7.3634765625000046E-4</v>
      </c>
      <c r="E361" s="1">
        <f t="shared" si="35"/>
        <v>1.3275000000000092E-2</v>
      </c>
      <c r="F361" s="1">
        <f t="shared" si="33"/>
        <v>4.7080979284368791E-3</v>
      </c>
      <c r="G361" s="1">
        <f t="shared" si="34"/>
        <v>188323.91713747516</v>
      </c>
    </row>
    <row r="362" spans="2:7">
      <c r="B362" s="1">
        <f t="shared" si="31"/>
        <v>2.2187500000000016E-2</v>
      </c>
      <c r="C362" s="1">
        <f t="shared" si="36"/>
        <v>6.6562500000000052E-2</v>
      </c>
      <c r="D362" s="1">
        <f t="shared" si="32"/>
        <v>7.405078125000005E-4</v>
      </c>
      <c r="E362" s="1">
        <f t="shared" si="35"/>
        <v>1.331250000000013E-2</v>
      </c>
      <c r="F362" s="1">
        <f t="shared" si="33"/>
        <v>4.6948356807511278E-3</v>
      </c>
      <c r="G362" s="1">
        <f t="shared" si="34"/>
        <v>187793.42723004511</v>
      </c>
    </row>
    <row r="363" spans="2:7">
      <c r="B363" s="1">
        <f t="shared" si="31"/>
        <v>2.2250000000000016E-2</v>
      </c>
      <c r="C363" s="1">
        <f t="shared" si="36"/>
        <v>6.6750000000000045E-2</v>
      </c>
      <c r="D363" s="1">
        <f t="shared" si="32"/>
        <v>7.4467968750000055E-4</v>
      </c>
      <c r="E363" s="1">
        <f t="shared" si="35"/>
        <v>1.3350000000000167E-2</v>
      </c>
      <c r="F363" s="1">
        <f t="shared" si="33"/>
        <v>4.6816479400748475E-3</v>
      </c>
      <c r="G363" s="1">
        <f t="shared" si="34"/>
        <v>187265.9176029939</v>
      </c>
    </row>
    <row r="364" spans="2:7">
      <c r="B364" s="1">
        <f t="shared" si="31"/>
        <v>2.2312500000000016E-2</v>
      </c>
      <c r="C364" s="1">
        <f t="shared" si="36"/>
        <v>6.6937500000000053E-2</v>
      </c>
      <c r="D364" s="1">
        <f t="shared" si="32"/>
        <v>7.4886328125000051E-4</v>
      </c>
      <c r="E364" s="1">
        <f t="shared" si="35"/>
        <v>1.3387499999999858E-2</v>
      </c>
      <c r="F364" s="1">
        <f t="shared" si="33"/>
        <v>4.6685340802988355E-3</v>
      </c>
      <c r="G364" s="1">
        <f t="shared" si="34"/>
        <v>186741.36321195343</v>
      </c>
    </row>
    <row r="365" spans="2:7">
      <c r="B365" s="1">
        <f t="shared" si="31"/>
        <v>2.2375000000000016E-2</v>
      </c>
      <c r="C365" s="1">
        <f t="shared" si="36"/>
        <v>6.7125000000000046E-2</v>
      </c>
      <c r="D365" s="1">
        <f t="shared" si="32"/>
        <v>7.5305859375000047E-4</v>
      </c>
      <c r="E365" s="1">
        <f t="shared" si="35"/>
        <v>1.3424999999999895E-2</v>
      </c>
      <c r="F365" s="1">
        <f t="shared" si="33"/>
        <v>4.6554934823091615E-3</v>
      </c>
      <c r="G365" s="1">
        <f t="shared" si="34"/>
        <v>186219.73929236646</v>
      </c>
    </row>
    <row r="366" spans="2:7">
      <c r="B366" s="1">
        <f t="shared" si="31"/>
        <v>2.2437500000000016E-2</v>
      </c>
      <c r="C366" s="1">
        <f t="shared" si="36"/>
        <v>6.7312500000000053E-2</v>
      </c>
      <c r="D366" s="1">
        <f t="shared" si="32"/>
        <v>7.5726562500000045E-4</v>
      </c>
      <c r="E366" s="1">
        <f t="shared" si="35"/>
        <v>1.3462499999999933E-2</v>
      </c>
      <c r="F366" s="1">
        <f t="shared" si="33"/>
        <v>4.6425255338904594E-3</v>
      </c>
      <c r="G366" s="1">
        <f t="shared" si="34"/>
        <v>185701.02135561837</v>
      </c>
    </row>
    <row r="367" spans="2:7">
      <c r="B367" s="1">
        <f t="shared" si="31"/>
        <v>2.2500000000000017E-2</v>
      </c>
      <c r="C367" s="1">
        <f t="shared" si="36"/>
        <v>6.7500000000000046E-2</v>
      </c>
      <c r="D367" s="1">
        <f t="shared" si="32"/>
        <v>7.6148437500000044E-4</v>
      </c>
      <c r="E367" s="1">
        <f t="shared" si="35"/>
        <v>1.349999999999997E-2</v>
      </c>
      <c r="F367" s="1">
        <f t="shared" si="33"/>
        <v>4.6296296296296398E-3</v>
      </c>
      <c r="G367" s="1">
        <f t="shared" si="34"/>
        <v>185185.1851851856</v>
      </c>
    </row>
    <row r="368" spans="2:7">
      <c r="B368" s="1">
        <f t="shared" si="31"/>
        <v>2.2562500000000017E-2</v>
      </c>
      <c r="C368" s="1">
        <f t="shared" si="36"/>
        <v>6.7687500000000053E-2</v>
      </c>
      <c r="D368" s="1">
        <f t="shared" si="32"/>
        <v>7.6571484375000044E-4</v>
      </c>
      <c r="E368" s="1">
        <f t="shared" si="35"/>
        <v>1.3537500000000008E-2</v>
      </c>
      <c r="F368" s="1">
        <f t="shared" si="33"/>
        <v>4.6168051708217889E-3</v>
      </c>
      <c r="G368" s="1">
        <f t="shared" si="34"/>
        <v>184672.20683287157</v>
      </c>
    </row>
    <row r="369" spans="2:7">
      <c r="B369" s="1">
        <f t="shared" si="31"/>
        <v>2.2625000000000017E-2</v>
      </c>
      <c r="C369" s="1">
        <f t="shared" si="36"/>
        <v>6.7875000000000046E-2</v>
      </c>
      <c r="D369" s="1">
        <f t="shared" si="32"/>
        <v>7.6995703125000046E-4</v>
      </c>
      <c r="E369" s="1">
        <f t="shared" si="35"/>
        <v>1.3575000000000045E-2</v>
      </c>
      <c r="F369" s="1">
        <f t="shared" si="33"/>
        <v>4.604051565377517E-3</v>
      </c>
      <c r="G369" s="1">
        <f t="shared" si="34"/>
        <v>184162.0626151007</v>
      </c>
    </row>
    <row r="370" spans="2:7">
      <c r="B370" s="1">
        <f t="shared" si="31"/>
        <v>2.2687500000000017E-2</v>
      </c>
      <c r="C370" s="1">
        <f t="shared" si="36"/>
        <v>6.8062500000000054E-2</v>
      </c>
      <c r="D370" s="1">
        <f t="shared" si="32"/>
        <v>7.7421093750000048E-4</v>
      </c>
      <c r="E370" s="1">
        <f t="shared" si="35"/>
        <v>1.3612500000000083E-2</v>
      </c>
      <c r="F370" s="1">
        <f t="shared" si="33"/>
        <v>4.5913682277318362E-3</v>
      </c>
      <c r="G370" s="1">
        <f t="shared" si="34"/>
        <v>183654.72910927347</v>
      </c>
    </row>
    <row r="371" spans="2:7">
      <c r="B371" s="1">
        <f t="shared" si="31"/>
        <v>2.2750000000000017E-2</v>
      </c>
      <c r="C371" s="1">
        <f t="shared" si="36"/>
        <v>6.8250000000000047E-2</v>
      </c>
      <c r="D371" s="1">
        <f t="shared" si="32"/>
        <v>7.7847656250000052E-4</v>
      </c>
      <c r="E371" s="1">
        <f t="shared" si="35"/>
        <v>1.365000000000012E-2</v>
      </c>
      <c r="F371" s="1">
        <f t="shared" si="33"/>
        <v>4.5787545787545382E-3</v>
      </c>
      <c r="G371" s="1">
        <f t="shared" si="34"/>
        <v>183150.18315018155</v>
      </c>
    </row>
    <row r="372" spans="2:7">
      <c r="B372" s="1">
        <f t="shared" si="31"/>
        <v>2.2812500000000017E-2</v>
      </c>
      <c r="C372" s="1">
        <f t="shared" si="36"/>
        <v>6.8437500000000054E-2</v>
      </c>
      <c r="D372" s="1">
        <f t="shared" si="32"/>
        <v>7.8275390625000057E-4</v>
      </c>
      <c r="E372" s="1">
        <f t="shared" si="35"/>
        <v>1.3687500000000158E-2</v>
      </c>
      <c r="F372" s="1">
        <f t="shared" si="33"/>
        <v>4.5662100456620482E-3</v>
      </c>
      <c r="G372" s="1">
        <f t="shared" si="34"/>
        <v>182648.40182648195</v>
      </c>
    </row>
    <row r="373" spans="2:7">
      <c r="B373" s="1">
        <f t="shared" si="31"/>
        <v>2.2875000000000017E-2</v>
      </c>
      <c r="C373" s="1">
        <f t="shared" si="36"/>
        <v>6.8625000000000047E-2</v>
      </c>
      <c r="D373" s="1">
        <f t="shared" si="32"/>
        <v>7.8704296875000052E-4</v>
      </c>
      <c r="E373" s="1">
        <f t="shared" si="35"/>
        <v>1.3724999999999848E-2</v>
      </c>
      <c r="F373" s="1">
        <f t="shared" si="33"/>
        <v>4.553734061930834E-3</v>
      </c>
      <c r="G373" s="1">
        <f t="shared" si="34"/>
        <v>182149.36247723337</v>
      </c>
    </row>
    <row r="374" spans="2:7">
      <c r="B374" s="1">
        <f t="shared" si="31"/>
        <v>2.2937500000000017E-2</v>
      </c>
      <c r="C374" s="1">
        <f t="shared" si="36"/>
        <v>6.8812500000000054E-2</v>
      </c>
      <c r="D374" s="1">
        <f t="shared" si="32"/>
        <v>7.9134375000000049E-4</v>
      </c>
      <c r="E374" s="1">
        <f t="shared" si="35"/>
        <v>1.3762499999999886E-2</v>
      </c>
      <c r="F374" s="1">
        <f t="shared" si="33"/>
        <v>4.5413260672116634E-3</v>
      </c>
      <c r="G374" s="1">
        <f t="shared" si="34"/>
        <v>181653.04268846655</v>
      </c>
    </row>
    <row r="375" spans="2:7">
      <c r="B375" s="1">
        <f t="shared" si="31"/>
        <v>2.3000000000000017E-2</v>
      </c>
      <c r="C375" s="1">
        <f t="shared" si="36"/>
        <v>6.9000000000000047E-2</v>
      </c>
      <c r="D375" s="1">
        <f t="shared" si="32"/>
        <v>7.9565625000000046E-4</v>
      </c>
      <c r="E375" s="1">
        <f t="shared" si="35"/>
        <v>1.3799999999999923E-2</v>
      </c>
      <c r="F375" s="1">
        <f t="shared" si="33"/>
        <v>4.5289855072464021E-3</v>
      </c>
      <c r="G375" s="1">
        <f t="shared" si="34"/>
        <v>181159.42028985609</v>
      </c>
    </row>
    <row r="376" spans="2:7">
      <c r="B376" s="1">
        <f t="shared" si="31"/>
        <v>2.3062500000000017E-2</v>
      </c>
      <c r="C376" s="1">
        <f t="shared" si="36"/>
        <v>6.9187500000000055E-2</v>
      </c>
      <c r="D376" s="1">
        <f t="shared" si="32"/>
        <v>7.9998046875000045E-4</v>
      </c>
      <c r="E376" s="1">
        <f t="shared" si="35"/>
        <v>1.3837499999999961E-2</v>
      </c>
      <c r="F376" s="1">
        <f t="shared" si="33"/>
        <v>4.5167118337850172E-3</v>
      </c>
      <c r="G376" s="1">
        <f t="shared" si="34"/>
        <v>180668.47335140069</v>
      </c>
    </row>
    <row r="377" spans="2:7">
      <c r="B377" s="1">
        <f t="shared" si="31"/>
        <v>2.3125000000000017E-2</v>
      </c>
      <c r="C377" s="1">
        <f t="shared" si="36"/>
        <v>6.9375000000000048E-2</v>
      </c>
      <c r="D377" s="1">
        <f t="shared" si="32"/>
        <v>8.0431640625000045E-4</v>
      </c>
      <c r="E377" s="1">
        <f t="shared" si="35"/>
        <v>1.3874999999999998E-2</v>
      </c>
      <c r="F377" s="1">
        <f t="shared" si="33"/>
        <v>4.5045045045045053E-3</v>
      </c>
      <c r="G377" s="1">
        <f t="shared" si="34"/>
        <v>180180.18018018024</v>
      </c>
    </row>
    <row r="378" spans="2:7">
      <c r="B378" s="1">
        <f t="shared" si="31"/>
        <v>2.3187500000000017E-2</v>
      </c>
      <c r="C378" s="1">
        <f t="shared" si="36"/>
        <v>6.9562500000000055E-2</v>
      </c>
      <c r="D378" s="1">
        <f t="shared" si="32"/>
        <v>8.0866406250000046E-4</v>
      </c>
      <c r="E378" s="1">
        <f t="shared" si="35"/>
        <v>1.3912500000000036E-2</v>
      </c>
      <c r="F378" s="1">
        <f t="shared" si="33"/>
        <v>4.4923629829290088E-3</v>
      </c>
      <c r="G378" s="1">
        <f t="shared" si="34"/>
        <v>179694.51931716036</v>
      </c>
    </row>
    <row r="379" spans="2:7">
      <c r="B379" s="1">
        <f t="shared" ref="B379:B442" si="37">B378+$B$6</f>
        <v>2.3250000000000017E-2</v>
      </c>
      <c r="C379" s="1">
        <f t="shared" si="36"/>
        <v>6.9750000000000048E-2</v>
      </c>
      <c r="D379" s="1">
        <f t="shared" ref="D379:D442" si="38">$B$6*(C379)+D378</f>
        <v>8.1302343750000049E-4</v>
      </c>
      <c r="E379" s="1">
        <f t="shared" si="35"/>
        <v>1.3950000000000073E-2</v>
      </c>
      <c r="F379" s="1">
        <f t="shared" si="33"/>
        <v>4.4802867383512308E-3</v>
      </c>
      <c r="G379" s="1">
        <f t="shared" si="34"/>
        <v>179211.46953404925</v>
      </c>
    </row>
    <row r="380" spans="2:7">
      <c r="B380" s="1">
        <f t="shared" si="37"/>
        <v>2.3312500000000017E-2</v>
      </c>
      <c r="C380" s="1">
        <f t="shared" si="36"/>
        <v>6.9937500000000055E-2</v>
      </c>
      <c r="D380" s="1">
        <f t="shared" si="38"/>
        <v>8.1739453125000052E-4</v>
      </c>
      <c r="E380" s="1">
        <f t="shared" si="35"/>
        <v>1.3987500000000111E-2</v>
      </c>
      <c r="F380" s="1">
        <f t="shared" si="33"/>
        <v>4.4682752457551028E-3</v>
      </c>
      <c r="G380" s="1">
        <f t="shared" si="34"/>
        <v>178731.00983020413</v>
      </c>
    </row>
    <row r="381" spans="2:7">
      <c r="B381" s="1">
        <f t="shared" si="37"/>
        <v>2.3375000000000017E-2</v>
      </c>
      <c r="C381" s="1">
        <f t="shared" si="36"/>
        <v>7.0125000000000048E-2</v>
      </c>
      <c r="D381" s="1">
        <f t="shared" si="38"/>
        <v>8.2177734375000057E-4</v>
      </c>
      <c r="E381" s="1">
        <f t="shared" si="35"/>
        <v>1.4025000000000148E-2</v>
      </c>
      <c r="F381" s="1">
        <f t="shared" si="33"/>
        <v>4.4563279857397038E-3</v>
      </c>
      <c r="G381" s="1">
        <f t="shared" si="34"/>
        <v>178253.11942958817</v>
      </c>
    </row>
    <row r="382" spans="2:7">
      <c r="B382" s="1">
        <f t="shared" si="37"/>
        <v>2.3437500000000017E-2</v>
      </c>
      <c r="C382" s="1">
        <f t="shared" si="36"/>
        <v>7.0312500000000056E-2</v>
      </c>
      <c r="D382" s="1">
        <f t="shared" si="38"/>
        <v>8.2617187500000052E-4</v>
      </c>
      <c r="E382" s="1">
        <f t="shared" si="35"/>
        <v>1.4062499999999839E-2</v>
      </c>
      <c r="F382" s="1">
        <f t="shared" si="33"/>
        <v>4.4444444444444956E-3</v>
      </c>
      <c r="G382" s="1">
        <f t="shared" si="34"/>
        <v>177777.77777777982</v>
      </c>
    </row>
    <row r="383" spans="2:7">
      <c r="B383" s="1">
        <f t="shared" si="37"/>
        <v>2.3500000000000017E-2</v>
      </c>
      <c r="C383" s="1">
        <f t="shared" si="36"/>
        <v>7.0500000000000049E-2</v>
      </c>
      <c r="D383" s="1">
        <f t="shared" si="38"/>
        <v>8.3057812500000048E-4</v>
      </c>
      <c r="E383" s="1">
        <f t="shared" si="35"/>
        <v>1.4099999999999877E-2</v>
      </c>
      <c r="F383" s="1">
        <f t="shared" si="33"/>
        <v>4.4326241134752158E-3</v>
      </c>
      <c r="G383" s="1">
        <f t="shared" si="34"/>
        <v>177304.96453900865</v>
      </c>
    </row>
    <row r="384" spans="2:7">
      <c r="B384" s="1">
        <f t="shared" si="37"/>
        <v>2.3562500000000017E-2</v>
      </c>
      <c r="C384" s="1">
        <f t="shared" si="36"/>
        <v>7.0687500000000056E-2</v>
      </c>
      <c r="D384" s="1">
        <f t="shared" si="38"/>
        <v>8.3499609375000045E-4</v>
      </c>
      <c r="E384" s="1">
        <f t="shared" si="35"/>
        <v>1.4137499999999914E-2</v>
      </c>
      <c r="F384" s="1">
        <f t="shared" si="33"/>
        <v>4.4208664898320342E-3</v>
      </c>
      <c r="G384" s="1">
        <f t="shared" si="34"/>
        <v>176834.65959328137</v>
      </c>
    </row>
    <row r="385" spans="2:7">
      <c r="B385" s="1">
        <f t="shared" si="37"/>
        <v>2.3625000000000018E-2</v>
      </c>
      <c r="C385" s="1">
        <f t="shared" si="36"/>
        <v>7.0875000000000049E-2</v>
      </c>
      <c r="D385" s="1">
        <f t="shared" si="38"/>
        <v>8.3942578125000044E-4</v>
      </c>
      <c r="E385" s="1">
        <f t="shared" si="35"/>
        <v>1.4174999999999952E-2</v>
      </c>
      <c r="F385" s="1">
        <f t="shared" si="33"/>
        <v>4.4091710758377579E-3</v>
      </c>
      <c r="G385" s="1">
        <f t="shared" si="34"/>
        <v>176366.84303351032</v>
      </c>
    </row>
    <row r="386" spans="2:7">
      <c r="B386" s="1">
        <f t="shared" si="37"/>
        <v>2.3687500000000018E-2</v>
      </c>
      <c r="C386" s="1">
        <f t="shared" si="36"/>
        <v>7.1062500000000056E-2</v>
      </c>
      <c r="D386" s="1">
        <f t="shared" si="38"/>
        <v>8.4386718750000043E-4</v>
      </c>
      <c r="E386" s="1">
        <f t="shared" si="35"/>
        <v>1.4212499999999989E-2</v>
      </c>
      <c r="F386" s="1">
        <f t="shared" si="33"/>
        <v>4.397537379067726E-3</v>
      </c>
      <c r="G386" s="1">
        <f t="shared" si="34"/>
        <v>175901.49516270903</v>
      </c>
    </row>
    <row r="387" spans="2:7">
      <c r="B387" s="1">
        <f t="shared" si="37"/>
        <v>2.3750000000000018E-2</v>
      </c>
      <c r="C387" s="1">
        <f t="shared" si="36"/>
        <v>7.1250000000000049E-2</v>
      </c>
      <c r="D387" s="1">
        <f t="shared" si="38"/>
        <v>8.4832031250000044E-4</v>
      </c>
      <c r="E387" s="1">
        <f t="shared" si="35"/>
        <v>1.4250000000000027E-2</v>
      </c>
      <c r="F387" s="1">
        <f t="shared" si="33"/>
        <v>4.3859649122806937E-3</v>
      </c>
      <c r="G387" s="1">
        <f t="shared" si="34"/>
        <v>175438.59649122777</v>
      </c>
    </row>
    <row r="388" spans="2:7">
      <c r="B388" s="1">
        <f t="shared" si="37"/>
        <v>2.3812500000000018E-2</v>
      </c>
      <c r="C388" s="1">
        <f t="shared" si="36"/>
        <v>7.1437500000000057E-2</v>
      </c>
      <c r="D388" s="1">
        <f t="shared" si="38"/>
        <v>8.5278515625000046E-4</v>
      </c>
      <c r="E388" s="1">
        <f t="shared" si="35"/>
        <v>1.4287500000000064E-2</v>
      </c>
      <c r="F388" s="1">
        <f t="shared" si="33"/>
        <v>4.3744531933508114E-3</v>
      </c>
      <c r="G388" s="1">
        <f t="shared" si="34"/>
        <v>174978.12773403246</v>
      </c>
    </row>
    <row r="389" spans="2:7">
      <c r="B389" s="1">
        <f t="shared" si="37"/>
        <v>2.3875000000000018E-2</v>
      </c>
      <c r="C389" s="1">
        <f t="shared" si="36"/>
        <v>7.162500000000005E-2</v>
      </c>
      <c r="D389" s="1">
        <f t="shared" si="38"/>
        <v>8.5726171875000049E-4</v>
      </c>
      <c r="E389" s="1">
        <f t="shared" si="35"/>
        <v>1.4325000000000102E-2</v>
      </c>
      <c r="F389" s="1">
        <f t="shared" si="33"/>
        <v>4.3630017452006668E-3</v>
      </c>
      <c r="G389" s="1">
        <f t="shared" si="34"/>
        <v>174520.06980802669</v>
      </c>
    </row>
    <row r="390" spans="2:7">
      <c r="B390" s="1">
        <f t="shared" si="37"/>
        <v>2.3937500000000018E-2</v>
      </c>
      <c r="C390" s="1">
        <f t="shared" si="36"/>
        <v>7.1812500000000057E-2</v>
      </c>
      <c r="D390" s="1">
        <f t="shared" si="38"/>
        <v>8.6175000000000054E-4</v>
      </c>
      <c r="E390" s="1">
        <f t="shared" si="35"/>
        <v>1.4362500000000139E-2</v>
      </c>
      <c r="F390" s="1">
        <f t="shared" si="33"/>
        <v>4.3516100957353802E-3</v>
      </c>
      <c r="G390" s="1">
        <f t="shared" si="34"/>
        <v>174064.40382941521</v>
      </c>
    </row>
    <row r="391" spans="2:7">
      <c r="B391" s="1">
        <f t="shared" si="37"/>
        <v>2.4000000000000018E-2</v>
      </c>
      <c r="C391" s="1">
        <f t="shared" si="36"/>
        <v>7.200000000000005E-2</v>
      </c>
      <c r="D391" s="1">
        <f t="shared" si="38"/>
        <v>8.6625000000000059E-4</v>
      </c>
      <c r="E391" s="1">
        <f t="shared" si="35"/>
        <v>1.4400000000000177E-2</v>
      </c>
      <c r="F391" s="1">
        <f t="shared" si="33"/>
        <v>4.3402777777777251E-3</v>
      </c>
      <c r="G391" s="1">
        <f t="shared" si="34"/>
        <v>173611.111111109</v>
      </c>
    </row>
    <row r="392" spans="2:7">
      <c r="B392" s="1">
        <f t="shared" si="37"/>
        <v>2.4062500000000018E-2</v>
      </c>
      <c r="C392" s="1">
        <f t="shared" si="36"/>
        <v>7.2187500000000057E-2</v>
      </c>
      <c r="D392" s="1">
        <f t="shared" si="38"/>
        <v>8.7076171875000055E-4</v>
      </c>
      <c r="E392" s="1">
        <f t="shared" si="35"/>
        <v>1.4437499999999867E-2</v>
      </c>
      <c r="F392" s="1">
        <f t="shared" si="33"/>
        <v>4.3290043290043689E-3</v>
      </c>
      <c r="G392" s="1">
        <f t="shared" si="34"/>
        <v>173160.17316017477</v>
      </c>
    </row>
    <row r="393" spans="2:7">
      <c r="B393" s="1">
        <f t="shared" si="37"/>
        <v>2.4125000000000018E-2</v>
      </c>
      <c r="C393" s="1">
        <f t="shared" si="36"/>
        <v>7.237500000000005E-2</v>
      </c>
      <c r="D393" s="1">
        <f t="shared" si="38"/>
        <v>8.7528515625000052E-4</v>
      </c>
      <c r="E393" s="1">
        <f t="shared" si="35"/>
        <v>1.4474999999999905E-2</v>
      </c>
      <c r="F393" s="1">
        <f t="shared" ref="F393:F456" si="39">$B$6/E393</f>
        <v>4.3177892918825848E-3</v>
      </c>
      <c r="G393" s="1">
        <f t="shared" ref="G393:G456" si="40">F393/$G$3</f>
        <v>172711.57167530339</v>
      </c>
    </row>
    <row r="394" spans="2:7">
      <c r="B394" s="1">
        <f t="shared" si="37"/>
        <v>2.4187500000000018E-2</v>
      </c>
      <c r="C394" s="1">
        <f t="shared" si="36"/>
        <v>7.2562500000000058E-2</v>
      </c>
      <c r="D394" s="1">
        <f t="shared" si="38"/>
        <v>8.798203125000005E-4</v>
      </c>
      <c r="E394" s="1">
        <f t="shared" ref="E394:E457" si="41">(D394-D393)*16*200</f>
        <v>1.4512499999999942E-2</v>
      </c>
      <c r="F394" s="1">
        <f t="shared" si="39"/>
        <v>4.3066322136089755E-3</v>
      </c>
      <c r="G394" s="1">
        <f t="shared" si="40"/>
        <v>172265.28854435903</v>
      </c>
    </row>
    <row r="395" spans="2:7">
      <c r="B395" s="1">
        <f t="shared" si="37"/>
        <v>2.4250000000000018E-2</v>
      </c>
      <c r="C395" s="1">
        <f t="shared" si="36"/>
        <v>7.2750000000000051E-2</v>
      </c>
      <c r="D395" s="1">
        <f t="shared" si="38"/>
        <v>8.843671875000005E-4</v>
      </c>
      <c r="E395" s="1">
        <f t="shared" si="41"/>
        <v>1.454999999999998E-2</v>
      </c>
      <c r="F395" s="1">
        <f t="shared" si="39"/>
        <v>4.2955326460481164E-3</v>
      </c>
      <c r="G395" s="1">
        <f t="shared" si="40"/>
        <v>171821.30584192465</v>
      </c>
    </row>
    <row r="396" spans="2:7">
      <c r="B396" s="1">
        <f t="shared" si="37"/>
        <v>2.4312500000000018E-2</v>
      </c>
      <c r="C396" s="1">
        <f t="shared" si="36"/>
        <v>7.2937500000000058E-2</v>
      </c>
      <c r="D396" s="1">
        <f t="shared" si="38"/>
        <v>8.889257812500005E-4</v>
      </c>
      <c r="E396" s="1">
        <f t="shared" si="41"/>
        <v>1.4587500000000017E-2</v>
      </c>
      <c r="F396" s="1">
        <f t="shared" si="39"/>
        <v>4.2844901456726599E-3</v>
      </c>
      <c r="G396" s="1">
        <f t="shared" si="40"/>
        <v>171379.60582690639</v>
      </c>
    </row>
    <row r="397" spans="2:7">
      <c r="B397" s="1">
        <f t="shared" si="37"/>
        <v>2.4375000000000018E-2</v>
      </c>
      <c r="C397" s="1">
        <f t="shared" si="36"/>
        <v>7.3125000000000051E-2</v>
      </c>
      <c r="D397" s="1">
        <f t="shared" si="38"/>
        <v>8.9349609375000052E-4</v>
      </c>
      <c r="E397" s="1">
        <f t="shared" si="41"/>
        <v>1.4625000000000055E-2</v>
      </c>
      <c r="F397" s="1">
        <f t="shared" si="39"/>
        <v>4.2735042735042575E-3</v>
      </c>
      <c r="G397" s="1">
        <f t="shared" si="40"/>
        <v>170940.1709401703</v>
      </c>
    </row>
    <row r="398" spans="2:7">
      <c r="B398" s="1">
        <f t="shared" si="37"/>
        <v>2.4437500000000018E-2</v>
      </c>
      <c r="C398" s="1">
        <f t="shared" si="36"/>
        <v>7.3312500000000058E-2</v>
      </c>
      <c r="D398" s="1">
        <f t="shared" si="38"/>
        <v>8.9807812500000055E-4</v>
      </c>
      <c r="E398" s="1">
        <f t="shared" si="41"/>
        <v>1.4662500000000092E-2</v>
      </c>
      <c r="F398" s="1">
        <f t="shared" si="39"/>
        <v>4.2625745950553868E-3</v>
      </c>
      <c r="G398" s="1">
        <f t="shared" si="40"/>
        <v>170502.98380221549</v>
      </c>
    </row>
    <row r="399" spans="2:7">
      <c r="B399" s="1">
        <f t="shared" si="37"/>
        <v>2.4500000000000018E-2</v>
      </c>
      <c r="C399" s="1">
        <f t="shared" si="36"/>
        <v>7.3500000000000051E-2</v>
      </c>
      <c r="D399" s="1">
        <f t="shared" si="38"/>
        <v>9.0267187500000059E-4</v>
      </c>
      <c r="E399" s="1">
        <f t="shared" si="41"/>
        <v>1.470000000000013E-2</v>
      </c>
      <c r="F399" s="1">
        <f t="shared" si="39"/>
        <v>4.2517006802720711E-3</v>
      </c>
      <c r="G399" s="1">
        <f t="shared" si="40"/>
        <v>170068.02721088284</v>
      </c>
    </row>
    <row r="400" spans="2:7">
      <c r="B400" s="1">
        <f t="shared" si="37"/>
        <v>2.4562500000000018E-2</v>
      </c>
      <c r="C400" s="1">
        <f t="shared" si="36"/>
        <v>7.3687500000000059E-2</v>
      </c>
      <c r="D400" s="1">
        <f t="shared" si="38"/>
        <v>9.0727734375000064E-4</v>
      </c>
      <c r="E400" s="1">
        <f t="shared" si="41"/>
        <v>1.4737500000000167E-2</v>
      </c>
      <c r="F400" s="1">
        <f t="shared" si="39"/>
        <v>4.2408821034774754E-3</v>
      </c>
      <c r="G400" s="1">
        <f t="shared" si="40"/>
        <v>169635.28413909904</v>
      </c>
    </row>
    <row r="401" spans="2:7">
      <c r="B401" s="1">
        <f t="shared" si="37"/>
        <v>2.4625000000000018E-2</v>
      </c>
      <c r="C401" s="1">
        <f t="shared" si="36"/>
        <v>7.3875000000000052E-2</v>
      </c>
      <c r="D401" s="1">
        <f t="shared" si="38"/>
        <v>9.118945312500006E-4</v>
      </c>
      <c r="E401" s="1">
        <f t="shared" si="41"/>
        <v>1.4774999999999858E-2</v>
      </c>
      <c r="F401" s="1">
        <f t="shared" si="39"/>
        <v>4.2301184433164536E-3</v>
      </c>
      <c r="G401" s="1">
        <f t="shared" si="40"/>
        <v>169204.73773265816</v>
      </c>
    </row>
    <row r="402" spans="2:7">
      <c r="B402" s="1">
        <f t="shared" si="37"/>
        <v>2.4687500000000018E-2</v>
      </c>
      <c r="C402" s="1">
        <f t="shared" si="36"/>
        <v>7.4062500000000059E-2</v>
      </c>
      <c r="D402" s="1">
        <f t="shared" si="38"/>
        <v>9.1652343750000056E-4</v>
      </c>
      <c r="E402" s="1">
        <f t="shared" si="41"/>
        <v>1.4812499999999895E-2</v>
      </c>
      <c r="F402" s="1">
        <f t="shared" si="39"/>
        <v>4.2194092827004519E-3</v>
      </c>
      <c r="G402" s="1">
        <f t="shared" si="40"/>
        <v>168776.37130801808</v>
      </c>
    </row>
    <row r="403" spans="2:7">
      <c r="B403" s="1">
        <f t="shared" si="37"/>
        <v>2.4750000000000019E-2</v>
      </c>
      <c r="C403" s="1">
        <f t="shared" si="36"/>
        <v>7.4250000000000052E-2</v>
      </c>
      <c r="D403" s="1">
        <f t="shared" si="38"/>
        <v>9.2116406250000054E-4</v>
      </c>
      <c r="E403" s="1">
        <f t="shared" si="41"/>
        <v>1.4849999999999933E-2</v>
      </c>
      <c r="F403" s="1">
        <f t="shared" si="39"/>
        <v>4.2087542087542278E-3</v>
      </c>
      <c r="G403" s="1">
        <f t="shared" si="40"/>
        <v>168350.16835016912</v>
      </c>
    </row>
    <row r="404" spans="2:7">
      <c r="B404" s="1">
        <f t="shared" si="37"/>
        <v>2.4812500000000019E-2</v>
      </c>
      <c r="C404" s="1">
        <f t="shared" si="36"/>
        <v>7.4437500000000059E-2</v>
      </c>
      <c r="D404" s="1">
        <f t="shared" si="38"/>
        <v>9.2581640625000053E-4</v>
      </c>
      <c r="E404" s="1">
        <f t="shared" si="41"/>
        <v>1.488749999999997E-2</v>
      </c>
      <c r="F404" s="1">
        <f t="shared" si="39"/>
        <v>4.1981528127623931E-3</v>
      </c>
      <c r="G404" s="1">
        <f t="shared" si="40"/>
        <v>167926.11251049573</v>
      </c>
    </row>
    <row r="405" spans="2:7">
      <c r="B405" s="1">
        <f t="shared" si="37"/>
        <v>2.4875000000000019E-2</v>
      </c>
      <c r="C405" s="1">
        <f t="shared" si="36"/>
        <v>7.4625000000000052E-2</v>
      </c>
      <c r="D405" s="1">
        <f t="shared" si="38"/>
        <v>9.3048046875000053E-4</v>
      </c>
      <c r="E405" s="1">
        <f t="shared" si="41"/>
        <v>1.4925000000000008E-2</v>
      </c>
      <c r="F405" s="1">
        <f t="shared" si="39"/>
        <v>4.1876046901172508E-3</v>
      </c>
      <c r="G405" s="1">
        <f t="shared" si="40"/>
        <v>167504.18760469003</v>
      </c>
    </row>
    <row r="406" spans="2:7">
      <c r="B406" s="1">
        <f t="shared" si="37"/>
        <v>2.4937500000000019E-2</v>
      </c>
      <c r="C406" s="1">
        <f t="shared" si="36"/>
        <v>7.481250000000006E-2</v>
      </c>
      <c r="D406" s="1">
        <f t="shared" si="38"/>
        <v>9.3515625000000055E-4</v>
      </c>
      <c r="E406" s="1">
        <f t="shared" si="41"/>
        <v>1.4962500000000045E-2</v>
      </c>
      <c r="F406" s="1">
        <f t="shared" si="39"/>
        <v>4.1771094402673226E-3</v>
      </c>
      <c r="G406" s="1">
        <f t="shared" si="40"/>
        <v>167084.3776106929</v>
      </c>
    </row>
    <row r="407" spans="2:7">
      <c r="B407" s="1">
        <f t="shared" si="37"/>
        <v>2.5000000000000019E-2</v>
      </c>
      <c r="C407" s="1">
        <f t="shared" si="36"/>
        <v>7.5000000000000053E-2</v>
      </c>
      <c r="D407" s="1">
        <f t="shared" si="38"/>
        <v>9.3984375000000057E-4</v>
      </c>
      <c r="E407" s="1">
        <f t="shared" si="41"/>
        <v>1.5000000000000083E-2</v>
      </c>
      <c r="F407" s="1">
        <f t="shared" si="39"/>
        <v>4.1666666666666441E-3</v>
      </c>
      <c r="G407" s="1">
        <f t="shared" si="40"/>
        <v>166666.66666666578</v>
      </c>
    </row>
    <row r="408" spans="2:7">
      <c r="B408" s="1">
        <f t="shared" si="37"/>
        <v>2.5062500000000019E-2</v>
      </c>
      <c r="C408" s="1">
        <f t="shared" ref="C408:C471" si="42">IF(B408&lt;=$D$1,IF($D$3+B408*$D$4&gt;=$D$5,$D$5,$D$3+B408*$D$4),IF($D$5+(B408-$D$1)*(-$D$4)&gt;$F$5,$D$5+(B408-$D$1)*(-$D$4),$F$5))</f>
        <v>7.518750000000006E-2</v>
      </c>
      <c r="D408" s="1">
        <f t="shared" si="38"/>
        <v>9.4454296875000061E-4</v>
      </c>
      <c r="E408" s="1">
        <f t="shared" si="41"/>
        <v>1.503750000000012E-2</v>
      </c>
      <c r="F408" s="1">
        <f t="shared" si="39"/>
        <v>4.1562759767248218E-3</v>
      </c>
      <c r="G408" s="1">
        <f t="shared" si="40"/>
        <v>166251.03906899289</v>
      </c>
    </row>
    <row r="409" spans="2:7">
      <c r="B409" s="1">
        <f t="shared" si="37"/>
        <v>2.5125000000000019E-2</v>
      </c>
      <c r="C409" s="1">
        <f t="shared" si="42"/>
        <v>7.5375000000000053E-2</v>
      </c>
      <c r="D409" s="1">
        <f t="shared" si="38"/>
        <v>9.4925390625000066E-4</v>
      </c>
      <c r="E409" s="1">
        <f t="shared" si="41"/>
        <v>1.5075000000000158E-2</v>
      </c>
      <c r="F409" s="1">
        <f t="shared" si="39"/>
        <v>4.1459369817578341E-3</v>
      </c>
      <c r="G409" s="1">
        <f t="shared" si="40"/>
        <v>165837.47927031337</v>
      </c>
    </row>
    <row r="410" spans="2:7">
      <c r="B410" s="1">
        <f t="shared" si="37"/>
        <v>2.5187500000000019E-2</v>
      </c>
      <c r="C410" s="1">
        <f t="shared" si="42"/>
        <v>7.556250000000006E-2</v>
      </c>
      <c r="D410" s="1">
        <f t="shared" si="38"/>
        <v>9.5397656250000061E-4</v>
      </c>
      <c r="E410" s="1">
        <f t="shared" si="41"/>
        <v>1.5112499999999848E-2</v>
      </c>
      <c r="F410" s="1">
        <f t="shared" si="39"/>
        <v>4.1356492969396612E-3</v>
      </c>
      <c r="G410" s="1">
        <f t="shared" si="40"/>
        <v>165425.97187758645</v>
      </c>
    </row>
    <row r="411" spans="2:7">
      <c r="B411" s="1">
        <f t="shared" si="37"/>
        <v>2.5250000000000019E-2</v>
      </c>
      <c r="C411" s="1">
        <f t="shared" si="42"/>
        <v>7.5750000000000053E-2</v>
      </c>
      <c r="D411" s="1">
        <f t="shared" si="38"/>
        <v>9.5871093750000058E-4</v>
      </c>
      <c r="E411" s="1">
        <f t="shared" si="41"/>
        <v>1.5149999999999886E-2</v>
      </c>
      <c r="F411" s="1">
        <f t="shared" si="39"/>
        <v>4.1254125412541563E-3</v>
      </c>
      <c r="G411" s="1">
        <f t="shared" si="40"/>
        <v>165016.50165016626</v>
      </c>
    </row>
    <row r="412" spans="2:7">
      <c r="B412" s="1">
        <f t="shared" si="37"/>
        <v>2.5312500000000019E-2</v>
      </c>
      <c r="C412" s="1">
        <f t="shared" si="42"/>
        <v>7.5937500000000061E-2</v>
      </c>
      <c r="D412" s="1">
        <f t="shared" si="38"/>
        <v>9.6345703125000055E-4</v>
      </c>
      <c r="E412" s="1">
        <f t="shared" si="41"/>
        <v>1.5187499999999923E-2</v>
      </c>
      <c r="F412" s="1">
        <f t="shared" si="39"/>
        <v>4.1152263374485808E-3</v>
      </c>
      <c r="G412" s="1">
        <f t="shared" si="40"/>
        <v>164609.05349794324</v>
      </c>
    </row>
    <row r="413" spans="2:7">
      <c r="B413" s="1">
        <f t="shared" si="37"/>
        <v>2.5375000000000019E-2</v>
      </c>
      <c r="C413" s="1">
        <f t="shared" si="42"/>
        <v>7.6125000000000054E-2</v>
      </c>
      <c r="D413" s="1">
        <f t="shared" si="38"/>
        <v>9.6821484375000054E-4</v>
      </c>
      <c r="E413" s="1">
        <f t="shared" si="41"/>
        <v>1.5224999999999961E-2</v>
      </c>
      <c r="F413" s="1">
        <f t="shared" si="39"/>
        <v>4.1050903119868743E-3</v>
      </c>
      <c r="G413" s="1">
        <f t="shared" si="40"/>
        <v>164203.61247947498</v>
      </c>
    </row>
    <row r="414" spans="2:7">
      <c r="B414" s="1">
        <f t="shared" si="37"/>
        <v>2.5437500000000019E-2</v>
      </c>
      <c r="C414" s="1">
        <f t="shared" si="42"/>
        <v>7.6312500000000061E-2</v>
      </c>
      <c r="D414" s="1">
        <f t="shared" si="38"/>
        <v>9.7298437500000054E-4</v>
      </c>
      <c r="E414" s="1">
        <f t="shared" si="41"/>
        <v>1.5262499999999998E-2</v>
      </c>
      <c r="F414" s="1">
        <f t="shared" si="39"/>
        <v>4.0950040950040959E-3</v>
      </c>
      <c r="G414" s="1">
        <f t="shared" si="40"/>
        <v>163800.16380016383</v>
      </c>
    </row>
    <row r="415" spans="2:7">
      <c r="B415" s="1">
        <f t="shared" si="37"/>
        <v>2.5500000000000019E-2</v>
      </c>
      <c r="C415" s="1">
        <f t="shared" si="42"/>
        <v>7.6500000000000054E-2</v>
      </c>
      <c r="D415" s="1">
        <f t="shared" si="38"/>
        <v>9.7776562500000055E-4</v>
      </c>
      <c r="E415" s="1">
        <f t="shared" si="41"/>
        <v>1.5300000000000036E-2</v>
      </c>
      <c r="F415" s="1">
        <f t="shared" si="39"/>
        <v>4.0849673202614286E-3</v>
      </c>
      <c r="G415" s="1">
        <f t="shared" si="40"/>
        <v>163398.69281045714</v>
      </c>
    </row>
    <row r="416" spans="2:7">
      <c r="B416" s="1">
        <f t="shared" si="37"/>
        <v>2.5562500000000019E-2</v>
      </c>
      <c r="C416" s="1">
        <f t="shared" si="42"/>
        <v>7.6687500000000061E-2</v>
      </c>
      <c r="D416" s="1">
        <f t="shared" si="38"/>
        <v>9.8255859375000047E-4</v>
      </c>
      <c r="E416" s="1">
        <f t="shared" si="41"/>
        <v>1.5337499999999726E-2</v>
      </c>
      <c r="F416" s="1">
        <f t="shared" si="39"/>
        <v>4.074979625101947E-3</v>
      </c>
      <c r="G416" s="1">
        <f t="shared" si="40"/>
        <v>162999.18500407788</v>
      </c>
    </row>
    <row r="417" spans="2:7">
      <c r="B417" s="1">
        <f t="shared" si="37"/>
        <v>2.5625000000000019E-2</v>
      </c>
      <c r="C417" s="1">
        <f t="shared" si="42"/>
        <v>7.6875000000000054E-2</v>
      </c>
      <c r="D417" s="1">
        <f t="shared" si="38"/>
        <v>9.873632812500005E-4</v>
      </c>
      <c r="E417" s="1">
        <f t="shared" si="41"/>
        <v>1.5375000000000111E-2</v>
      </c>
      <c r="F417" s="1">
        <f t="shared" si="39"/>
        <v>4.065040650406475E-3</v>
      </c>
      <c r="G417" s="1">
        <f t="shared" si="40"/>
        <v>162601.62601625902</v>
      </c>
    </row>
    <row r="418" spans="2:7">
      <c r="B418" s="1">
        <f t="shared" si="37"/>
        <v>2.5687500000000019E-2</v>
      </c>
      <c r="C418" s="1">
        <f t="shared" si="42"/>
        <v>7.7062500000000062E-2</v>
      </c>
      <c r="D418" s="1">
        <f t="shared" si="38"/>
        <v>9.9217968750000044E-4</v>
      </c>
      <c r="E418" s="1">
        <f t="shared" si="41"/>
        <v>1.5412499999999801E-2</v>
      </c>
      <c r="F418" s="1">
        <f t="shared" si="39"/>
        <v>4.055150040551553E-3</v>
      </c>
      <c r="G418" s="1">
        <f t="shared" si="40"/>
        <v>162206.00162206212</v>
      </c>
    </row>
    <row r="419" spans="2:7">
      <c r="B419" s="1">
        <f t="shared" si="37"/>
        <v>2.5750000000000019E-2</v>
      </c>
      <c r="C419" s="1">
        <f t="shared" si="42"/>
        <v>7.7250000000000055E-2</v>
      </c>
      <c r="D419" s="1">
        <f t="shared" si="38"/>
        <v>9.970078125000005E-4</v>
      </c>
      <c r="E419" s="1">
        <f t="shared" si="41"/>
        <v>1.5450000000000186E-2</v>
      </c>
      <c r="F419" s="1">
        <f t="shared" si="39"/>
        <v>4.0453074433656469E-3</v>
      </c>
      <c r="G419" s="1">
        <f t="shared" si="40"/>
        <v>161812.29773462587</v>
      </c>
    </row>
    <row r="420" spans="2:7">
      <c r="B420" s="1">
        <f t="shared" si="37"/>
        <v>2.5812500000000019E-2</v>
      </c>
      <c r="C420" s="1">
        <f t="shared" si="42"/>
        <v>7.7437500000000062E-2</v>
      </c>
      <c r="D420" s="1">
        <f t="shared" si="38"/>
        <v>1.0018476562500005E-3</v>
      </c>
      <c r="E420" s="1">
        <f t="shared" si="41"/>
        <v>1.5487499999999876E-2</v>
      </c>
      <c r="F420" s="1">
        <f t="shared" si="39"/>
        <v>4.0355125100888138E-3</v>
      </c>
      <c r="G420" s="1">
        <f t="shared" si="40"/>
        <v>161420.50040355255</v>
      </c>
    </row>
    <row r="421" spans="2:7">
      <c r="B421" s="1">
        <f t="shared" si="37"/>
        <v>2.587500000000002E-2</v>
      </c>
      <c r="C421" s="1">
        <f t="shared" si="42"/>
        <v>7.7625000000000055E-2</v>
      </c>
      <c r="D421" s="1">
        <f t="shared" si="38"/>
        <v>1.0066992187500005E-3</v>
      </c>
      <c r="E421" s="1">
        <f t="shared" si="41"/>
        <v>1.5525000000000261E-2</v>
      </c>
      <c r="F421" s="1">
        <f t="shared" si="39"/>
        <v>4.0257648953300456E-3</v>
      </c>
      <c r="G421" s="1">
        <f t="shared" si="40"/>
        <v>161030.59581320183</v>
      </c>
    </row>
    <row r="422" spans="2:7">
      <c r="B422" s="1">
        <f t="shared" si="37"/>
        <v>2.593750000000002E-2</v>
      </c>
      <c r="C422" s="1">
        <f t="shared" si="42"/>
        <v>7.7812500000000062E-2</v>
      </c>
      <c r="D422" s="1">
        <f t="shared" si="38"/>
        <v>1.0115625000000005E-3</v>
      </c>
      <c r="E422" s="1">
        <f t="shared" si="41"/>
        <v>1.5562499999999951E-2</v>
      </c>
      <c r="F422" s="1">
        <f t="shared" si="39"/>
        <v>4.0160642570281251E-3</v>
      </c>
      <c r="G422" s="1">
        <f t="shared" si="40"/>
        <v>160642.57028112502</v>
      </c>
    </row>
    <row r="423" spans="2:7">
      <c r="B423" s="1">
        <f t="shared" si="37"/>
        <v>2.600000000000002E-2</v>
      </c>
      <c r="C423" s="1">
        <f t="shared" si="42"/>
        <v>7.8000000000000055E-2</v>
      </c>
      <c r="D423" s="1">
        <f t="shared" si="38"/>
        <v>1.0164375000000006E-3</v>
      </c>
      <c r="E423" s="1">
        <f t="shared" si="41"/>
        <v>1.5600000000000336E-2</v>
      </c>
      <c r="F423" s="1">
        <f t="shared" si="39"/>
        <v>4.0064102564101702E-3</v>
      </c>
      <c r="G423" s="1">
        <f t="shared" si="40"/>
        <v>160256.41025640682</v>
      </c>
    </row>
    <row r="424" spans="2:7">
      <c r="B424" s="1">
        <f t="shared" si="37"/>
        <v>2.606250000000002E-2</v>
      </c>
      <c r="C424" s="1">
        <f t="shared" si="42"/>
        <v>7.8187500000000063E-2</v>
      </c>
      <c r="D424" s="1">
        <f t="shared" si="38"/>
        <v>1.0213242187500006E-3</v>
      </c>
      <c r="E424" s="1">
        <f t="shared" si="41"/>
        <v>1.5637500000000026E-2</v>
      </c>
      <c r="F424" s="1">
        <f t="shared" si="39"/>
        <v>3.9968025579536302E-3</v>
      </c>
      <c r="G424" s="1">
        <f t="shared" si="40"/>
        <v>159872.10231814522</v>
      </c>
    </row>
    <row r="425" spans="2:7">
      <c r="B425" s="1">
        <f t="shared" si="37"/>
        <v>2.612500000000002E-2</v>
      </c>
      <c r="C425" s="1">
        <f t="shared" si="42"/>
        <v>7.8375000000000056E-2</v>
      </c>
      <c r="D425" s="1">
        <f t="shared" si="38"/>
        <v>1.0262226562500006E-3</v>
      </c>
      <c r="E425" s="1">
        <f t="shared" si="41"/>
        <v>1.5674999999999717E-2</v>
      </c>
      <c r="F425" s="1">
        <f t="shared" si="39"/>
        <v>3.9872408293461642E-3</v>
      </c>
      <c r="G425" s="1">
        <f t="shared" si="40"/>
        <v>159489.63317384658</v>
      </c>
    </row>
    <row r="426" spans="2:7">
      <c r="B426" s="1">
        <f t="shared" si="37"/>
        <v>2.618750000000002E-2</v>
      </c>
      <c r="C426" s="1">
        <f t="shared" si="42"/>
        <v>7.8562500000000063E-2</v>
      </c>
      <c r="D426" s="1">
        <f t="shared" si="38"/>
        <v>1.0311328125000006E-3</v>
      </c>
      <c r="E426" s="1">
        <f t="shared" si="41"/>
        <v>1.5712500000000101E-2</v>
      </c>
      <c r="F426" s="1">
        <f t="shared" si="39"/>
        <v>3.977724741447866E-3</v>
      </c>
      <c r="G426" s="1">
        <f t="shared" si="40"/>
        <v>159108.98965791464</v>
      </c>
    </row>
    <row r="427" spans="2:7">
      <c r="B427" s="1">
        <f t="shared" si="37"/>
        <v>2.625000000000002E-2</v>
      </c>
      <c r="C427" s="1">
        <f t="shared" si="42"/>
        <v>7.8750000000000056E-2</v>
      </c>
      <c r="D427" s="1">
        <f t="shared" si="38"/>
        <v>1.0360546875000005E-3</v>
      </c>
      <c r="E427" s="1">
        <f t="shared" si="41"/>
        <v>1.5749999999999792E-2</v>
      </c>
      <c r="F427" s="1">
        <f t="shared" si="39"/>
        <v>3.9682539682540209E-3</v>
      </c>
      <c r="G427" s="1">
        <f t="shared" si="40"/>
        <v>158730.15873016085</v>
      </c>
    </row>
    <row r="428" spans="2:7">
      <c r="B428" s="1">
        <f t="shared" si="37"/>
        <v>2.631250000000002E-2</v>
      </c>
      <c r="C428" s="1">
        <f t="shared" si="42"/>
        <v>7.8937500000000063E-2</v>
      </c>
      <c r="D428" s="1">
        <f t="shared" si="38"/>
        <v>1.0409882812500006E-3</v>
      </c>
      <c r="E428" s="1">
        <f t="shared" si="41"/>
        <v>1.5787500000000176E-2</v>
      </c>
      <c r="F428" s="1">
        <f t="shared" si="39"/>
        <v>3.9588281868566466E-3</v>
      </c>
      <c r="G428" s="1">
        <f t="shared" si="40"/>
        <v>158353.12747426587</v>
      </c>
    </row>
    <row r="429" spans="2:7">
      <c r="B429" s="1">
        <f t="shared" si="37"/>
        <v>2.637500000000002E-2</v>
      </c>
      <c r="C429" s="1">
        <f t="shared" si="42"/>
        <v>7.9125000000000056E-2</v>
      </c>
      <c r="D429" s="1">
        <f t="shared" si="38"/>
        <v>1.0459335937500005E-3</v>
      </c>
      <c r="E429" s="1">
        <f t="shared" si="41"/>
        <v>1.5824999999999867E-2</v>
      </c>
      <c r="F429" s="1">
        <f t="shared" si="39"/>
        <v>3.9494470774091963E-3</v>
      </c>
      <c r="G429" s="1">
        <f t="shared" si="40"/>
        <v>157977.88309636785</v>
      </c>
    </row>
    <row r="430" spans="2:7">
      <c r="B430" s="1">
        <f t="shared" si="37"/>
        <v>2.643750000000002E-2</v>
      </c>
      <c r="C430" s="1">
        <f t="shared" si="42"/>
        <v>7.9312500000000064E-2</v>
      </c>
      <c r="D430" s="1">
        <f t="shared" si="38"/>
        <v>1.0508906250000006E-3</v>
      </c>
      <c r="E430" s="1">
        <f t="shared" si="41"/>
        <v>1.5862500000000251E-2</v>
      </c>
      <c r="F430" s="1">
        <f t="shared" si="39"/>
        <v>3.9401103230889845E-3</v>
      </c>
      <c r="G430" s="1">
        <f t="shared" si="40"/>
        <v>157604.4129235594</v>
      </c>
    </row>
    <row r="431" spans="2:7">
      <c r="B431" s="1">
        <f t="shared" si="37"/>
        <v>2.650000000000002E-2</v>
      </c>
      <c r="C431" s="1">
        <f t="shared" si="42"/>
        <v>7.9500000000000057E-2</v>
      </c>
      <c r="D431" s="1">
        <f t="shared" si="38"/>
        <v>1.0558593750000006E-3</v>
      </c>
      <c r="E431" s="1">
        <f t="shared" si="41"/>
        <v>1.5899999999999942E-2</v>
      </c>
      <c r="F431" s="1">
        <f t="shared" si="39"/>
        <v>3.9308176100629078E-3</v>
      </c>
      <c r="G431" s="1">
        <f t="shared" si="40"/>
        <v>157232.70440251633</v>
      </c>
    </row>
    <row r="432" spans="2:7">
      <c r="B432" s="1">
        <f t="shared" si="37"/>
        <v>2.656250000000002E-2</v>
      </c>
      <c r="C432" s="1">
        <f t="shared" si="42"/>
        <v>7.9687500000000064E-2</v>
      </c>
      <c r="D432" s="1">
        <f t="shared" si="38"/>
        <v>1.0608398437500007E-3</v>
      </c>
      <c r="E432" s="1">
        <f t="shared" si="41"/>
        <v>1.5937500000000326E-2</v>
      </c>
      <c r="F432" s="1">
        <f t="shared" si="39"/>
        <v>3.9215686274509005E-3</v>
      </c>
      <c r="G432" s="1">
        <f t="shared" si="40"/>
        <v>156862.74509803602</v>
      </c>
    </row>
    <row r="433" spans="2:7">
      <c r="B433" s="1">
        <f t="shared" si="37"/>
        <v>2.662500000000002E-2</v>
      </c>
      <c r="C433" s="1">
        <f t="shared" si="42"/>
        <v>7.9875000000000057E-2</v>
      </c>
      <c r="D433" s="1">
        <f t="shared" si="38"/>
        <v>1.0658320312500007E-3</v>
      </c>
      <c r="E433" s="1">
        <f t="shared" si="41"/>
        <v>1.5975000000000017E-2</v>
      </c>
      <c r="F433" s="1">
        <f t="shared" si="39"/>
        <v>3.9123630672926405E-3</v>
      </c>
      <c r="G433" s="1">
        <f t="shared" si="40"/>
        <v>156494.52269170561</v>
      </c>
    </row>
    <row r="434" spans="2:7">
      <c r="B434" s="1">
        <f t="shared" si="37"/>
        <v>2.668750000000002E-2</v>
      </c>
      <c r="C434" s="1">
        <f t="shared" si="42"/>
        <v>8.0062500000000064E-2</v>
      </c>
      <c r="D434" s="1">
        <f t="shared" si="38"/>
        <v>1.0708359375000006E-3</v>
      </c>
      <c r="E434" s="1">
        <f t="shared" si="41"/>
        <v>1.6012499999999708E-2</v>
      </c>
      <c r="F434" s="1">
        <f t="shared" si="39"/>
        <v>3.9032006245121715E-3</v>
      </c>
      <c r="G434" s="1">
        <f t="shared" si="40"/>
        <v>156128.02498048687</v>
      </c>
    </row>
    <row r="435" spans="2:7">
      <c r="B435" s="1">
        <f t="shared" si="37"/>
        <v>2.675000000000002E-2</v>
      </c>
      <c r="C435" s="1">
        <f t="shared" si="42"/>
        <v>8.0250000000000057E-2</v>
      </c>
      <c r="D435" s="1">
        <f t="shared" si="38"/>
        <v>1.0758515625000006E-3</v>
      </c>
      <c r="E435" s="1">
        <f t="shared" si="41"/>
        <v>1.6050000000000092E-2</v>
      </c>
      <c r="F435" s="1">
        <f t="shared" si="39"/>
        <v>3.8940809968847131E-3</v>
      </c>
      <c r="G435" s="1">
        <f t="shared" si="40"/>
        <v>155763.23987538854</v>
      </c>
    </row>
    <row r="436" spans="2:7">
      <c r="B436" s="1">
        <f t="shared" si="37"/>
        <v>2.681250000000002E-2</v>
      </c>
      <c r="C436" s="1">
        <f t="shared" si="42"/>
        <v>8.0437500000000065E-2</v>
      </c>
      <c r="D436" s="1">
        <f t="shared" si="38"/>
        <v>1.0808789062500006E-3</v>
      </c>
      <c r="E436" s="1">
        <f t="shared" si="41"/>
        <v>1.6087499999999783E-2</v>
      </c>
      <c r="F436" s="1">
        <f t="shared" si="39"/>
        <v>3.8850038850039375E-3</v>
      </c>
      <c r="G436" s="1">
        <f t="shared" si="40"/>
        <v>155400.1554001575</v>
      </c>
    </row>
    <row r="437" spans="2:7">
      <c r="B437" s="1">
        <f t="shared" si="37"/>
        <v>2.687500000000002E-2</v>
      </c>
      <c r="C437" s="1">
        <f t="shared" si="42"/>
        <v>8.0625000000000058E-2</v>
      </c>
      <c r="D437" s="1">
        <f t="shared" si="38"/>
        <v>1.0859179687500006E-3</v>
      </c>
      <c r="E437" s="1">
        <f t="shared" si="41"/>
        <v>1.6125000000000167E-2</v>
      </c>
      <c r="F437" s="1">
        <f t="shared" si="39"/>
        <v>3.8759689922480221E-3</v>
      </c>
      <c r="G437" s="1">
        <f t="shared" si="40"/>
        <v>155038.7596899209</v>
      </c>
    </row>
    <row r="438" spans="2:7">
      <c r="B438" s="1">
        <f t="shared" si="37"/>
        <v>2.693750000000002E-2</v>
      </c>
      <c r="C438" s="1">
        <f t="shared" si="42"/>
        <v>8.0812500000000065E-2</v>
      </c>
      <c r="D438" s="1">
        <f t="shared" si="38"/>
        <v>1.0909687500000006E-3</v>
      </c>
      <c r="E438" s="1">
        <f t="shared" si="41"/>
        <v>1.6162499999999858E-2</v>
      </c>
      <c r="F438" s="1">
        <f t="shared" si="39"/>
        <v>3.8669760247486808E-3</v>
      </c>
      <c r="G438" s="1">
        <f t="shared" si="40"/>
        <v>154679.04098994724</v>
      </c>
    </row>
    <row r="439" spans="2:7">
      <c r="B439" s="1">
        <f t="shared" si="37"/>
        <v>2.7000000000000021E-2</v>
      </c>
      <c r="C439" s="1">
        <f t="shared" si="42"/>
        <v>8.1000000000000058E-2</v>
      </c>
      <c r="D439" s="1">
        <f t="shared" si="38"/>
        <v>1.0960312500000007E-3</v>
      </c>
      <c r="E439" s="1">
        <f t="shared" si="41"/>
        <v>1.6200000000000242E-2</v>
      </c>
      <c r="F439" s="1">
        <f t="shared" si="39"/>
        <v>3.8580246913579672E-3</v>
      </c>
      <c r="G439" s="1">
        <f t="shared" si="40"/>
        <v>154320.98765431868</v>
      </c>
    </row>
    <row r="440" spans="2:7">
      <c r="B440" s="1">
        <f t="shared" si="37"/>
        <v>2.7062500000000021E-2</v>
      </c>
      <c r="C440" s="1">
        <f t="shared" si="42"/>
        <v>8.1187500000000065E-2</v>
      </c>
      <c r="D440" s="1">
        <f t="shared" si="38"/>
        <v>1.1011054687500006E-3</v>
      </c>
      <c r="E440" s="1">
        <f t="shared" si="41"/>
        <v>1.6237499999999933E-2</v>
      </c>
      <c r="F440" s="1">
        <f t="shared" si="39"/>
        <v>3.849114703618184E-3</v>
      </c>
      <c r="G440" s="1">
        <f t="shared" si="40"/>
        <v>153964.58814472737</v>
      </c>
    </row>
    <row r="441" spans="2:7">
      <c r="B441" s="1">
        <f t="shared" si="37"/>
        <v>2.7125000000000021E-2</v>
      </c>
      <c r="C441" s="1">
        <f t="shared" si="42"/>
        <v>8.1375000000000058E-2</v>
      </c>
      <c r="D441" s="1">
        <f t="shared" si="38"/>
        <v>1.1061914062500007E-3</v>
      </c>
      <c r="E441" s="1">
        <f t="shared" si="41"/>
        <v>1.6275000000000317E-2</v>
      </c>
      <c r="F441" s="1">
        <f t="shared" si="39"/>
        <v>3.8402457757295721E-3</v>
      </c>
      <c r="G441" s="1">
        <f t="shared" si="40"/>
        <v>153609.83102918288</v>
      </c>
    </row>
    <row r="442" spans="2:7">
      <c r="B442" s="1">
        <f t="shared" si="37"/>
        <v>2.7187500000000021E-2</v>
      </c>
      <c r="C442" s="1">
        <f t="shared" si="42"/>
        <v>8.1562500000000066E-2</v>
      </c>
      <c r="D442" s="1">
        <f t="shared" si="38"/>
        <v>1.1112890625000007E-3</v>
      </c>
      <c r="E442" s="1">
        <f t="shared" si="41"/>
        <v>1.6312500000000008E-2</v>
      </c>
      <c r="F442" s="1">
        <f t="shared" si="39"/>
        <v>3.8314176245210713E-3</v>
      </c>
      <c r="G442" s="1">
        <f t="shared" si="40"/>
        <v>153256.70498084286</v>
      </c>
    </row>
    <row r="443" spans="2:7">
      <c r="B443" s="1">
        <f t="shared" ref="B443:B500" si="43">B442+$B$6</f>
        <v>2.7250000000000021E-2</v>
      </c>
      <c r="C443" s="1">
        <f t="shared" si="42"/>
        <v>8.1750000000000059E-2</v>
      </c>
      <c r="D443" s="1">
        <f t="shared" ref="D443:D500" si="44">$B$6*(C443)+D442</f>
        <v>1.1163984375000006E-3</v>
      </c>
      <c r="E443" s="1">
        <f t="shared" si="41"/>
        <v>1.6349999999999698E-2</v>
      </c>
      <c r="F443" s="1">
        <f t="shared" si="39"/>
        <v>3.8226299694190309E-3</v>
      </c>
      <c r="G443" s="1">
        <f t="shared" si="40"/>
        <v>152905.19877676124</v>
      </c>
    </row>
    <row r="444" spans="2:7">
      <c r="B444" s="1">
        <f t="shared" si="43"/>
        <v>2.7312500000000021E-2</v>
      </c>
      <c r="C444" s="1">
        <f t="shared" si="42"/>
        <v>8.1937500000000066E-2</v>
      </c>
      <c r="D444" s="1">
        <f t="shared" si="44"/>
        <v>1.1215195312500007E-3</v>
      </c>
      <c r="E444" s="1">
        <f t="shared" si="41"/>
        <v>1.6387500000000083E-2</v>
      </c>
      <c r="F444" s="1">
        <f t="shared" si="39"/>
        <v>3.8138825324179823E-3</v>
      </c>
      <c r="G444" s="1">
        <f t="shared" si="40"/>
        <v>152555.30129671929</v>
      </c>
    </row>
    <row r="445" spans="2:7">
      <c r="B445" s="1">
        <f t="shared" si="43"/>
        <v>2.7375000000000021E-2</v>
      </c>
      <c r="C445" s="1">
        <f t="shared" si="42"/>
        <v>8.2125000000000059E-2</v>
      </c>
      <c r="D445" s="1">
        <f t="shared" si="44"/>
        <v>1.1266523437500006E-3</v>
      </c>
      <c r="E445" s="1">
        <f t="shared" si="41"/>
        <v>1.6424999999999773E-2</v>
      </c>
      <c r="F445" s="1">
        <f t="shared" si="39"/>
        <v>3.8051750380518031E-3</v>
      </c>
      <c r="G445" s="1">
        <f t="shared" si="40"/>
        <v>152207.00152207213</v>
      </c>
    </row>
    <row r="446" spans="2:7">
      <c r="B446" s="1">
        <f t="shared" si="43"/>
        <v>2.7437500000000021E-2</v>
      </c>
      <c r="C446" s="1">
        <f t="shared" si="42"/>
        <v>8.2312500000000066E-2</v>
      </c>
      <c r="D446" s="1">
        <f t="shared" si="44"/>
        <v>1.1317968750000006E-3</v>
      </c>
      <c r="E446" s="1">
        <f t="shared" si="41"/>
        <v>1.6462500000000158E-2</v>
      </c>
      <c r="F446" s="1">
        <f t="shared" si="39"/>
        <v>3.7965072133636689E-3</v>
      </c>
      <c r="G446" s="1">
        <f t="shared" si="40"/>
        <v>151860.28853454677</v>
      </c>
    </row>
    <row r="447" spans="2:7">
      <c r="B447" s="1">
        <f t="shared" si="43"/>
        <v>2.7500000000000021E-2</v>
      </c>
      <c r="C447" s="1">
        <f t="shared" si="42"/>
        <v>8.2500000000000059E-2</v>
      </c>
      <c r="D447" s="1">
        <f t="shared" si="44"/>
        <v>1.1369531250000006E-3</v>
      </c>
      <c r="E447" s="1">
        <f t="shared" si="41"/>
        <v>1.6499999999999848E-2</v>
      </c>
      <c r="F447" s="1">
        <f t="shared" si="39"/>
        <v>3.7878787878788227E-3</v>
      </c>
      <c r="G447" s="1">
        <f t="shared" si="40"/>
        <v>151515.15151515292</v>
      </c>
    </row>
    <row r="448" spans="2:7">
      <c r="B448" s="1">
        <f t="shared" si="43"/>
        <v>2.7562500000000021E-2</v>
      </c>
      <c r="C448" s="1">
        <f t="shared" si="42"/>
        <v>8.2687500000000067E-2</v>
      </c>
      <c r="D448" s="1">
        <f t="shared" si="44"/>
        <v>1.1421210937500007E-3</v>
      </c>
      <c r="E448" s="1">
        <f t="shared" si="41"/>
        <v>1.6537500000000233E-2</v>
      </c>
      <c r="F448" s="1">
        <f t="shared" si="39"/>
        <v>3.7792894935751546E-3</v>
      </c>
      <c r="G448" s="1">
        <f t="shared" si="40"/>
        <v>151171.57974300618</v>
      </c>
    </row>
    <row r="449" spans="2:7">
      <c r="B449" s="1">
        <f t="shared" si="43"/>
        <v>2.7625000000000021E-2</v>
      </c>
      <c r="C449" s="1">
        <f t="shared" si="42"/>
        <v>8.287500000000006E-2</v>
      </c>
      <c r="D449" s="1">
        <f t="shared" si="44"/>
        <v>1.1473007812500006E-3</v>
      </c>
      <c r="E449" s="1">
        <f t="shared" si="41"/>
        <v>1.6574999999999923E-2</v>
      </c>
      <c r="F449" s="1">
        <f t="shared" si="39"/>
        <v>3.7707390648567293E-3</v>
      </c>
      <c r="G449" s="1">
        <f t="shared" si="40"/>
        <v>150829.56259426917</v>
      </c>
    </row>
    <row r="450" spans="2:7">
      <c r="B450" s="1">
        <f t="shared" si="43"/>
        <v>2.7687500000000021E-2</v>
      </c>
      <c r="C450" s="1">
        <f t="shared" si="42"/>
        <v>8.3062500000000067E-2</v>
      </c>
      <c r="D450" s="1">
        <f t="shared" si="44"/>
        <v>1.1524921875000007E-3</v>
      </c>
      <c r="E450" s="1">
        <f t="shared" si="41"/>
        <v>1.6612500000000308E-2</v>
      </c>
      <c r="F450" s="1">
        <f t="shared" si="39"/>
        <v>3.7622272385251375E-3</v>
      </c>
      <c r="G450" s="1">
        <f t="shared" si="40"/>
        <v>150489.08954100549</v>
      </c>
    </row>
    <row r="451" spans="2:7">
      <c r="B451" s="1">
        <f t="shared" si="43"/>
        <v>2.7750000000000021E-2</v>
      </c>
      <c r="C451" s="1">
        <f t="shared" si="42"/>
        <v>8.325000000000006E-2</v>
      </c>
      <c r="D451" s="1">
        <f t="shared" si="44"/>
        <v>1.1576953125000007E-3</v>
      </c>
      <c r="E451" s="1">
        <f t="shared" si="41"/>
        <v>1.6649999999999998E-2</v>
      </c>
      <c r="F451" s="1">
        <f t="shared" si="39"/>
        <v>3.7537537537537542E-3</v>
      </c>
      <c r="G451" s="1">
        <f t="shared" si="40"/>
        <v>150150.15015015018</v>
      </c>
    </row>
    <row r="452" spans="2:7">
      <c r="B452" s="1">
        <f t="shared" si="43"/>
        <v>2.7812500000000021E-2</v>
      </c>
      <c r="C452" s="1">
        <f t="shared" si="42"/>
        <v>8.3437500000000067E-2</v>
      </c>
      <c r="D452" s="1">
        <f t="shared" si="44"/>
        <v>1.1629101562500006E-3</v>
      </c>
      <c r="E452" s="1">
        <f t="shared" si="41"/>
        <v>1.6687499999999689E-2</v>
      </c>
      <c r="F452" s="1">
        <f t="shared" si="39"/>
        <v>3.745318352059995E-3</v>
      </c>
      <c r="G452" s="1">
        <f t="shared" si="40"/>
        <v>149812.73408239981</v>
      </c>
    </row>
    <row r="453" spans="2:7">
      <c r="B453" s="1">
        <f t="shared" si="43"/>
        <v>2.7875000000000021E-2</v>
      </c>
      <c r="C453" s="1">
        <f t="shared" si="42"/>
        <v>8.362500000000006E-2</v>
      </c>
      <c r="D453" s="1">
        <f t="shared" si="44"/>
        <v>1.1681367187500007E-3</v>
      </c>
      <c r="E453" s="1">
        <f t="shared" si="41"/>
        <v>1.6725000000000073E-2</v>
      </c>
      <c r="F453" s="1">
        <f t="shared" si="39"/>
        <v>3.7369207772795054E-3</v>
      </c>
      <c r="G453" s="1">
        <f t="shared" si="40"/>
        <v>149476.83109118021</v>
      </c>
    </row>
    <row r="454" spans="2:7">
      <c r="B454" s="1">
        <f t="shared" si="43"/>
        <v>2.7937500000000021E-2</v>
      </c>
      <c r="C454" s="1">
        <f t="shared" si="42"/>
        <v>8.3812500000000068E-2</v>
      </c>
      <c r="D454" s="1">
        <f t="shared" si="44"/>
        <v>1.1733750000000006E-3</v>
      </c>
      <c r="E454" s="1">
        <f t="shared" si="41"/>
        <v>1.6762499999999764E-2</v>
      </c>
      <c r="F454" s="1">
        <f t="shared" si="39"/>
        <v>3.7285607755406939E-3</v>
      </c>
      <c r="G454" s="1">
        <f t="shared" si="40"/>
        <v>149142.43102162777</v>
      </c>
    </row>
    <row r="455" spans="2:7">
      <c r="B455" s="1">
        <f t="shared" si="43"/>
        <v>2.8000000000000021E-2</v>
      </c>
      <c r="C455" s="1">
        <f t="shared" si="42"/>
        <v>8.4000000000000061E-2</v>
      </c>
      <c r="D455" s="1">
        <f t="shared" si="44"/>
        <v>1.1786250000000006E-3</v>
      </c>
      <c r="E455" s="1">
        <f t="shared" si="41"/>
        <v>1.6800000000000148E-2</v>
      </c>
      <c r="F455" s="1">
        <f t="shared" si="39"/>
        <v>3.7202380952380625E-3</v>
      </c>
      <c r="G455" s="1">
        <f t="shared" si="40"/>
        <v>148809.52380952251</v>
      </c>
    </row>
    <row r="456" spans="2:7">
      <c r="B456" s="1">
        <f t="shared" si="43"/>
        <v>2.8062500000000021E-2</v>
      </c>
      <c r="C456" s="1">
        <f t="shared" si="42"/>
        <v>8.4187500000000068E-2</v>
      </c>
      <c r="D456" s="1">
        <f t="shared" si="44"/>
        <v>1.1838867187500006E-3</v>
      </c>
      <c r="E456" s="1">
        <f t="shared" si="41"/>
        <v>1.6837499999999839E-2</v>
      </c>
      <c r="F456" s="1">
        <f t="shared" si="39"/>
        <v>3.7119524870082021E-3</v>
      </c>
      <c r="G456" s="1">
        <f t="shared" si="40"/>
        <v>148478.09948032809</v>
      </c>
    </row>
    <row r="457" spans="2:7">
      <c r="B457" s="1">
        <f t="shared" si="43"/>
        <v>2.8125000000000022E-2</v>
      </c>
      <c r="C457" s="1">
        <f t="shared" si="42"/>
        <v>8.4375000000000061E-2</v>
      </c>
      <c r="D457" s="1">
        <f t="shared" si="44"/>
        <v>1.1891601562500007E-3</v>
      </c>
      <c r="E457" s="1">
        <f t="shared" si="41"/>
        <v>1.6875000000000223E-2</v>
      </c>
      <c r="F457" s="1">
        <f t="shared" ref="F457:F499" si="45">$B$6/E457</f>
        <v>3.7037037037036548E-3</v>
      </c>
      <c r="G457" s="1">
        <f t="shared" ref="G457:G499" si="46">F457/$G$3</f>
        <v>148148.1481481462</v>
      </c>
    </row>
    <row r="458" spans="2:7">
      <c r="B458" s="1">
        <f t="shared" si="43"/>
        <v>2.8187500000000022E-2</v>
      </c>
      <c r="C458" s="1">
        <f t="shared" si="42"/>
        <v>8.4562500000000068E-2</v>
      </c>
      <c r="D458" s="1">
        <f t="shared" si="44"/>
        <v>1.1944453125000006E-3</v>
      </c>
      <c r="E458" s="1">
        <f t="shared" ref="E458:E500" si="47">(D458-D457)*16*200</f>
        <v>1.6912499999999914E-2</v>
      </c>
      <c r="F458" s="1">
        <f t="shared" si="45"/>
        <v>3.6954915003695682E-3</v>
      </c>
      <c r="G458" s="1">
        <f t="shared" si="46"/>
        <v>147819.66001478274</v>
      </c>
    </row>
    <row r="459" spans="2:7">
      <c r="B459" s="1">
        <f t="shared" si="43"/>
        <v>2.8250000000000022E-2</v>
      </c>
      <c r="C459" s="1">
        <f t="shared" si="42"/>
        <v>8.4750000000000061E-2</v>
      </c>
      <c r="D459" s="1">
        <f t="shared" si="44"/>
        <v>1.1997421875000007E-3</v>
      </c>
      <c r="E459" s="1">
        <f t="shared" si="47"/>
        <v>1.6950000000000298E-2</v>
      </c>
      <c r="F459" s="1">
        <f t="shared" si="45"/>
        <v>3.6873156342182244E-3</v>
      </c>
      <c r="G459" s="1">
        <f t="shared" si="46"/>
        <v>147492.62536872897</v>
      </c>
    </row>
    <row r="460" spans="2:7">
      <c r="B460" s="1">
        <f t="shared" si="43"/>
        <v>2.8312500000000022E-2</v>
      </c>
      <c r="C460" s="1">
        <f t="shared" si="42"/>
        <v>8.4937500000000069E-2</v>
      </c>
      <c r="D460" s="1">
        <f t="shared" si="44"/>
        <v>1.2050507812500007E-3</v>
      </c>
      <c r="E460" s="1">
        <f t="shared" si="47"/>
        <v>1.6987499999999989E-2</v>
      </c>
      <c r="F460" s="1">
        <f t="shared" si="45"/>
        <v>3.6791758646063308E-3</v>
      </c>
      <c r="G460" s="1">
        <f t="shared" si="46"/>
        <v>147167.03458425324</v>
      </c>
    </row>
    <row r="461" spans="2:7">
      <c r="B461" s="1">
        <f t="shared" si="43"/>
        <v>2.8375000000000022E-2</v>
      </c>
      <c r="C461" s="1">
        <f t="shared" si="42"/>
        <v>8.5125000000000062E-2</v>
      </c>
      <c r="D461" s="1">
        <f t="shared" si="44"/>
        <v>1.2103710937500006E-3</v>
      </c>
      <c r="E461" s="1">
        <f t="shared" si="47"/>
        <v>1.7024999999999679E-2</v>
      </c>
      <c r="F461" s="1">
        <f t="shared" si="45"/>
        <v>3.6710719530103483E-3</v>
      </c>
      <c r="G461" s="1">
        <f t="shared" si="46"/>
        <v>146842.87812041395</v>
      </c>
    </row>
    <row r="462" spans="2:7">
      <c r="B462" s="1">
        <f t="shared" si="43"/>
        <v>2.8437500000000022E-2</v>
      </c>
      <c r="C462" s="1">
        <f t="shared" si="42"/>
        <v>8.5312500000000069E-2</v>
      </c>
      <c r="D462" s="1">
        <f t="shared" si="44"/>
        <v>1.2157031250000006E-3</v>
      </c>
      <c r="E462" s="1">
        <f t="shared" si="47"/>
        <v>1.7062500000000064E-2</v>
      </c>
      <c r="F462" s="1">
        <f t="shared" si="45"/>
        <v>3.6630036630036496E-3</v>
      </c>
      <c r="G462" s="1">
        <f t="shared" si="46"/>
        <v>146520.14652014599</v>
      </c>
    </row>
    <row r="463" spans="2:7">
      <c r="B463" s="1">
        <f t="shared" si="43"/>
        <v>2.8500000000000022E-2</v>
      </c>
      <c r="C463" s="1">
        <f t="shared" si="42"/>
        <v>8.5500000000000062E-2</v>
      </c>
      <c r="D463" s="1">
        <f t="shared" si="44"/>
        <v>1.2210468750000006E-3</v>
      </c>
      <c r="E463" s="1">
        <f t="shared" si="47"/>
        <v>1.7099999999999754E-2</v>
      </c>
      <c r="F463" s="1">
        <f t="shared" si="45"/>
        <v>3.6549707602339708E-3</v>
      </c>
      <c r="G463" s="1">
        <f t="shared" si="46"/>
        <v>146198.83040935884</v>
      </c>
    </row>
    <row r="464" spans="2:7">
      <c r="B464" s="1">
        <f t="shared" si="43"/>
        <v>2.8562500000000022E-2</v>
      </c>
      <c r="C464" s="1">
        <f t="shared" si="42"/>
        <v>8.5687500000000069E-2</v>
      </c>
      <c r="D464" s="1">
        <f t="shared" si="44"/>
        <v>1.2264023437500006E-3</v>
      </c>
      <c r="E464" s="1">
        <f t="shared" si="47"/>
        <v>1.7137500000000139E-2</v>
      </c>
      <c r="F464" s="1">
        <f t="shared" si="45"/>
        <v>3.6469730123996789E-3</v>
      </c>
      <c r="G464" s="1">
        <f t="shared" si="46"/>
        <v>145878.92049598717</v>
      </c>
    </row>
    <row r="465" spans="2:7">
      <c r="B465" s="1">
        <f t="shared" si="43"/>
        <v>2.8625000000000022E-2</v>
      </c>
      <c r="C465" s="1">
        <f t="shared" si="42"/>
        <v>8.5875000000000062E-2</v>
      </c>
      <c r="D465" s="1">
        <f t="shared" si="44"/>
        <v>1.2317695312500006E-3</v>
      </c>
      <c r="E465" s="1">
        <f t="shared" si="47"/>
        <v>1.7174999999999829E-2</v>
      </c>
      <c r="F465" s="1">
        <f t="shared" si="45"/>
        <v>3.6390101892285662E-3</v>
      </c>
      <c r="G465" s="1">
        <f t="shared" si="46"/>
        <v>145560.40756914267</v>
      </c>
    </row>
    <row r="466" spans="2:7">
      <c r="B466" s="1">
        <f t="shared" si="43"/>
        <v>2.8687500000000022E-2</v>
      </c>
      <c r="C466" s="1">
        <f t="shared" si="42"/>
        <v>8.6062500000000069E-2</v>
      </c>
      <c r="D466" s="1">
        <f t="shared" si="44"/>
        <v>1.2371484375000006E-3</v>
      </c>
      <c r="E466" s="1">
        <f t="shared" si="47"/>
        <v>1.7212500000000214E-2</v>
      </c>
      <c r="F466" s="1">
        <f t="shared" si="45"/>
        <v>3.6310820624545666E-3</v>
      </c>
      <c r="G466" s="1">
        <f t="shared" si="46"/>
        <v>145243.28249818267</v>
      </c>
    </row>
    <row r="467" spans="2:7">
      <c r="B467" s="1">
        <f t="shared" si="43"/>
        <v>2.8750000000000022E-2</v>
      </c>
      <c r="C467" s="1">
        <f t="shared" si="42"/>
        <v>8.6250000000000063E-2</v>
      </c>
      <c r="D467" s="1">
        <f t="shared" si="44"/>
        <v>1.2425390625000006E-3</v>
      </c>
      <c r="E467" s="1">
        <f t="shared" si="47"/>
        <v>1.7249999999999904E-2</v>
      </c>
      <c r="F467" s="1">
        <f t="shared" si="45"/>
        <v>3.6231884057971214E-3</v>
      </c>
      <c r="G467" s="1">
        <f t="shared" si="46"/>
        <v>144927.53623188488</v>
      </c>
    </row>
    <row r="468" spans="2:7">
      <c r="B468" s="1">
        <f t="shared" si="43"/>
        <v>2.8812500000000022E-2</v>
      </c>
      <c r="C468" s="1">
        <f t="shared" si="42"/>
        <v>8.643750000000007E-2</v>
      </c>
      <c r="D468" s="1">
        <f t="shared" si="44"/>
        <v>1.2479414062500007E-3</v>
      </c>
      <c r="E468" s="1">
        <f t="shared" si="47"/>
        <v>1.7287500000000289E-2</v>
      </c>
      <c r="F468" s="1">
        <f t="shared" si="45"/>
        <v>3.6153289949384789E-3</v>
      </c>
      <c r="G468" s="1">
        <f t="shared" si="46"/>
        <v>144613.15979753918</v>
      </c>
    </row>
    <row r="469" spans="2:7">
      <c r="B469" s="1">
        <f t="shared" si="43"/>
        <v>2.8875000000000022E-2</v>
      </c>
      <c r="C469" s="1">
        <f t="shared" si="42"/>
        <v>8.6625000000000063E-2</v>
      </c>
      <c r="D469" s="1">
        <f t="shared" si="44"/>
        <v>1.2533554687500007E-3</v>
      </c>
      <c r="E469" s="1">
        <f t="shared" si="47"/>
        <v>1.7324999999999979E-2</v>
      </c>
      <c r="F469" s="1">
        <f t="shared" si="45"/>
        <v>3.6075036075036118E-3</v>
      </c>
      <c r="G469" s="1">
        <f t="shared" si="46"/>
        <v>144300.14430014449</v>
      </c>
    </row>
    <row r="470" spans="2:7">
      <c r="B470" s="1">
        <f t="shared" si="43"/>
        <v>2.8937500000000022E-2</v>
      </c>
      <c r="C470" s="1">
        <f t="shared" si="42"/>
        <v>8.681250000000007E-2</v>
      </c>
      <c r="D470" s="1">
        <f t="shared" si="44"/>
        <v>1.2587812500000006E-3</v>
      </c>
      <c r="E470" s="1">
        <f t="shared" si="47"/>
        <v>1.736249999999967E-2</v>
      </c>
      <c r="F470" s="1">
        <f t="shared" si="45"/>
        <v>3.5997120230382255E-3</v>
      </c>
      <c r="G470" s="1">
        <f t="shared" si="46"/>
        <v>143988.48092152903</v>
      </c>
    </row>
    <row r="471" spans="2:7">
      <c r="B471" s="1">
        <f t="shared" si="43"/>
        <v>2.9000000000000022E-2</v>
      </c>
      <c r="C471" s="1">
        <f t="shared" si="42"/>
        <v>8.7000000000000063E-2</v>
      </c>
      <c r="D471" s="1">
        <f t="shared" si="44"/>
        <v>1.2642187500000006E-3</v>
      </c>
      <c r="E471" s="1">
        <f t="shared" si="47"/>
        <v>1.7400000000000054E-2</v>
      </c>
      <c r="F471" s="1">
        <f t="shared" si="45"/>
        <v>3.5919540229884944E-3</v>
      </c>
      <c r="G471" s="1">
        <f t="shared" si="46"/>
        <v>143678.16091953978</v>
      </c>
    </row>
    <row r="472" spans="2:7">
      <c r="B472" s="1">
        <f t="shared" si="43"/>
        <v>2.9062500000000022E-2</v>
      </c>
      <c r="C472" s="1">
        <f t="shared" ref="C472:C500" si="48">IF(B472&lt;=$D$1,IF($D$3+B472*$D$4&gt;=$D$5,$D$5,$D$3+B472*$D$4),IF($D$5+(B472-$D$1)*(-$D$4)&gt;$F$5,$D$5+(B472-$D$1)*(-$D$4),$F$5))</f>
        <v>8.718750000000007E-2</v>
      </c>
      <c r="D472" s="1">
        <f t="shared" si="44"/>
        <v>1.2696679687500005E-3</v>
      </c>
      <c r="E472" s="1">
        <f t="shared" si="47"/>
        <v>1.7437499999999745E-2</v>
      </c>
      <c r="F472" s="1">
        <f t="shared" si="45"/>
        <v>3.5842293906810561E-3</v>
      </c>
      <c r="G472" s="1">
        <f t="shared" si="46"/>
        <v>143369.17562724225</v>
      </c>
    </row>
    <row r="473" spans="2:7">
      <c r="B473" s="1">
        <f t="shared" si="43"/>
        <v>2.9125000000000022E-2</v>
      </c>
      <c r="C473" s="1">
        <f t="shared" si="48"/>
        <v>8.7375000000000064E-2</v>
      </c>
      <c r="D473" s="1">
        <f t="shared" si="44"/>
        <v>1.2751289062500005E-3</v>
      </c>
      <c r="E473" s="1">
        <f t="shared" si="47"/>
        <v>1.7475000000000129E-2</v>
      </c>
      <c r="F473" s="1">
        <f t="shared" si="45"/>
        <v>3.5765379113018333E-3</v>
      </c>
      <c r="G473" s="1">
        <f t="shared" si="46"/>
        <v>143061.51645207335</v>
      </c>
    </row>
    <row r="474" spans="2:7">
      <c r="B474" s="1">
        <f t="shared" si="43"/>
        <v>2.9187500000000022E-2</v>
      </c>
      <c r="C474" s="1">
        <f t="shared" si="48"/>
        <v>8.7562500000000071E-2</v>
      </c>
      <c r="D474" s="1">
        <f t="shared" si="44"/>
        <v>1.2806015625000005E-3</v>
      </c>
      <c r="E474" s="1">
        <f t="shared" si="47"/>
        <v>1.751249999999982E-2</v>
      </c>
      <c r="F474" s="1">
        <f t="shared" si="45"/>
        <v>3.5688793718772673E-3</v>
      </c>
      <c r="G474" s="1">
        <f t="shared" si="46"/>
        <v>142755.17487509071</v>
      </c>
    </row>
    <row r="475" spans="2:7">
      <c r="B475" s="1">
        <f t="shared" si="43"/>
        <v>2.9250000000000023E-2</v>
      </c>
      <c r="C475" s="1">
        <f t="shared" si="48"/>
        <v>8.7750000000000064E-2</v>
      </c>
      <c r="D475" s="1">
        <f t="shared" si="44"/>
        <v>1.2860859375000006E-3</v>
      </c>
      <c r="E475" s="1">
        <f t="shared" si="47"/>
        <v>1.7550000000000204E-2</v>
      </c>
      <c r="F475" s="1">
        <f t="shared" si="45"/>
        <v>3.5612535612535197E-3</v>
      </c>
      <c r="G475" s="1">
        <f t="shared" si="46"/>
        <v>142450.14245014079</v>
      </c>
    </row>
    <row r="476" spans="2:7">
      <c r="B476" s="1">
        <f t="shared" si="43"/>
        <v>2.9312500000000023E-2</v>
      </c>
      <c r="C476" s="1">
        <f t="shared" si="48"/>
        <v>8.7937500000000071E-2</v>
      </c>
      <c r="D476" s="1">
        <f t="shared" si="44"/>
        <v>1.2915820312500005E-3</v>
      </c>
      <c r="E476" s="1">
        <f t="shared" si="47"/>
        <v>1.7587499999999895E-2</v>
      </c>
      <c r="F476" s="1">
        <f t="shared" si="45"/>
        <v>3.5536602700782017E-3</v>
      </c>
      <c r="G476" s="1">
        <f t="shared" si="46"/>
        <v>142146.41080312806</v>
      </c>
    </row>
    <row r="477" spans="2:7">
      <c r="B477" s="1">
        <f t="shared" si="43"/>
        <v>2.9375000000000023E-2</v>
      </c>
      <c r="C477" s="1">
        <f t="shared" si="48"/>
        <v>8.8125000000000064E-2</v>
      </c>
      <c r="D477" s="1">
        <f t="shared" si="44"/>
        <v>1.2970898437500006E-3</v>
      </c>
      <c r="E477" s="1">
        <f t="shared" si="47"/>
        <v>1.7625000000000279E-2</v>
      </c>
      <c r="F477" s="1">
        <f t="shared" si="45"/>
        <v>3.5460992907800858E-3</v>
      </c>
      <c r="G477" s="1">
        <f t="shared" si="46"/>
        <v>141843.97163120343</v>
      </c>
    </row>
    <row r="478" spans="2:7">
      <c r="B478" s="1">
        <f t="shared" si="43"/>
        <v>2.9437500000000023E-2</v>
      </c>
      <c r="C478" s="1">
        <f t="shared" si="48"/>
        <v>8.8312500000000071E-2</v>
      </c>
      <c r="D478" s="1">
        <f t="shared" si="44"/>
        <v>1.3026093750000006E-3</v>
      </c>
      <c r="E478" s="1">
        <f t="shared" si="47"/>
        <v>1.766249999999997E-2</v>
      </c>
      <c r="F478" s="1">
        <f t="shared" si="45"/>
        <v>3.5385704175513156E-3</v>
      </c>
      <c r="G478" s="1">
        <f t="shared" si="46"/>
        <v>141542.81670205263</v>
      </c>
    </row>
    <row r="479" spans="2:7">
      <c r="B479" s="1">
        <f t="shared" si="43"/>
        <v>2.9500000000000023E-2</v>
      </c>
      <c r="C479" s="1">
        <f t="shared" si="48"/>
        <v>8.8500000000000065E-2</v>
      </c>
      <c r="D479" s="1">
        <f t="shared" si="44"/>
        <v>1.3081406250000007E-3</v>
      </c>
      <c r="E479" s="1">
        <f t="shared" si="47"/>
        <v>1.7700000000000354E-2</v>
      </c>
      <c r="F479" s="1">
        <f t="shared" si="45"/>
        <v>3.5310734463276129E-3</v>
      </c>
      <c r="G479" s="1">
        <f t="shared" si="46"/>
        <v>141242.93785310452</v>
      </c>
    </row>
    <row r="480" spans="2:7">
      <c r="B480" s="1">
        <f t="shared" si="43"/>
        <v>2.9562500000000023E-2</v>
      </c>
      <c r="C480" s="1">
        <f t="shared" si="48"/>
        <v>8.8687500000000072E-2</v>
      </c>
      <c r="D480" s="1">
        <f t="shared" si="44"/>
        <v>1.3136835937500007E-3</v>
      </c>
      <c r="E480" s="1">
        <f t="shared" si="47"/>
        <v>1.7737500000000045E-2</v>
      </c>
      <c r="F480" s="1">
        <f t="shared" si="45"/>
        <v>3.5236081747709565E-3</v>
      </c>
      <c r="G480" s="1">
        <f t="shared" si="46"/>
        <v>140944.32699083828</v>
      </c>
    </row>
    <row r="481" spans="2:7">
      <c r="B481" s="1">
        <f t="shared" si="43"/>
        <v>2.9625000000000023E-2</v>
      </c>
      <c r="C481" s="1">
        <f t="shared" si="48"/>
        <v>8.8875000000000065E-2</v>
      </c>
      <c r="D481" s="1">
        <f t="shared" si="44"/>
        <v>1.3192382812500006E-3</v>
      </c>
      <c r="E481" s="1">
        <f t="shared" si="47"/>
        <v>1.7774999999999735E-2</v>
      </c>
      <c r="F481" s="1">
        <f t="shared" si="45"/>
        <v>3.5161744022504039E-3</v>
      </c>
      <c r="G481" s="1">
        <f t="shared" si="46"/>
        <v>140646.97609001616</v>
      </c>
    </row>
    <row r="482" spans="2:7">
      <c r="B482" s="1">
        <f t="shared" si="43"/>
        <v>2.9687500000000023E-2</v>
      </c>
      <c r="C482" s="1">
        <f t="shared" si="48"/>
        <v>8.9062500000000072E-2</v>
      </c>
      <c r="D482" s="1">
        <f t="shared" si="44"/>
        <v>1.3248046875000007E-3</v>
      </c>
      <c r="E482" s="1">
        <f t="shared" si="47"/>
        <v>1.781250000000012E-2</v>
      </c>
      <c r="F482" s="1">
        <f t="shared" si="45"/>
        <v>3.5087719298245381E-3</v>
      </c>
      <c r="G482" s="1">
        <f t="shared" si="46"/>
        <v>140350.87719298154</v>
      </c>
    </row>
    <row r="483" spans="2:7">
      <c r="B483" s="1">
        <f t="shared" si="43"/>
        <v>2.9750000000000023E-2</v>
      </c>
      <c r="C483" s="1">
        <f t="shared" si="48"/>
        <v>8.9250000000000065E-2</v>
      </c>
      <c r="D483" s="1">
        <f t="shared" si="44"/>
        <v>1.3303828125000006E-3</v>
      </c>
      <c r="E483" s="1">
        <f t="shared" si="47"/>
        <v>1.784999999999981E-2</v>
      </c>
      <c r="F483" s="1">
        <f t="shared" si="45"/>
        <v>3.5014005602241271E-3</v>
      </c>
      <c r="G483" s="1">
        <f t="shared" si="46"/>
        <v>140056.0224089651</v>
      </c>
    </row>
    <row r="484" spans="2:7">
      <c r="B484" s="1">
        <f t="shared" si="43"/>
        <v>2.9812500000000023E-2</v>
      </c>
      <c r="C484" s="1">
        <f t="shared" si="48"/>
        <v>8.9437500000000072E-2</v>
      </c>
      <c r="D484" s="1">
        <f t="shared" si="44"/>
        <v>1.3359726562500007E-3</v>
      </c>
      <c r="E484" s="1">
        <f t="shared" si="47"/>
        <v>1.7887500000000195E-2</v>
      </c>
      <c r="F484" s="1">
        <f t="shared" si="45"/>
        <v>3.4940600978336446E-3</v>
      </c>
      <c r="G484" s="1">
        <f t="shared" si="46"/>
        <v>139762.4039133458</v>
      </c>
    </row>
    <row r="485" spans="2:7">
      <c r="B485" s="1">
        <f t="shared" si="43"/>
        <v>2.9875000000000023E-2</v>
      </c>
      <c r="C485" s="1">
        <f t="shared" si="48"/>
        <v>8.9625000000000066E-2</v>
      </c>
      <c r="D485" s="1">
        <f t="shared" si="44"/>
        <v>1.3415742187500006E-3</v>
      </c>
      <c r="E485" s="1">
        <f t="shared" si="47"/>
        <v>1.7924999999999885E-2</v>
      </c>
      <c r="F485" s="1">
        <f t="shared" si="45"/>
        <v>3.4867503486750574E-3</v>
      </c>
      <c r="G485" s="1">
        <f t="shared" si="46"/>
        <v>139470.0139470023</v>
      </c>
    </row>
    <row r="486" spans="2:7">
      <c r="B486" s="1">
        <f t="shared" si="43"/>
        <v>2.9937500000000023E-2</v>
      </c>
      <c r="C486" s="1">
        <f t="shared" si="48"/>
        <v>8.9812500000000073E-2</v>
      </c>
      <c r="D486" s="1">
        <f t="shared" si="44"/>
        <v>1.3471875000000007E-3</v>
      </c>
      <c r="E486" s="1">
        <f t="shared" si="47"/>
        <v>1.796250000000027E-2</v>
      </c>
      <c r="F486" s="1">
        <f t="shared" si="45"/>
        <v>3.4794711203896484E-3</v>
      </c>
      <c r="G486" s="1">
        <f t="shared" si="46"/>
        <v>139178.84481558594</v>
      </c>
    </row>
    <row r="487" spans="2:7">
      <c r="B487" s="1">
        <f t="shared" si="43"/>
        <v>3.0000000000000023E-2</v>
      </c>
      <c r="C487" s="1">
        <f t="shared" si="48"/>
        <v>9.0000000000000066E-2</v>
      </c>
      <c r="D487" s="1">
        <f t="shared" si="44"/>
        <v>1.3528125000000007E-3</v>
      </c>
      <c r="E487" s="1">
        <f t="shared" si="47"/>
        <v>1.799999999999996E-2</v>
      </c>
      <c r="F487" s="1">
        <f t="shared" si="45"/>
        <v>3.4722222222222298E-3</v>
      </c>
      <c r="G487" s="1">
        <f t="shared" si="46"/>
        <v>138888.8888888892</v>
      </c>
    </row>
    <row r="488" spans="2:7">
      <c r="B488" s="1">
        <f t="shared" si="43"/>
        <v>3.0062500000000023E-2</v>
      </c>
      <c r="C488" s="1">
        <f t="shared" si="48"/>
        <v>9.0187500000000073E-2</v>
      </c>
      <c r="D488" s="1">
        <f t="shared" si="44"/>
        <v>1.3584492187500008E-3</v>
      </c>
      <c r="E488" s="1">
        <f t="shared" si="47"/>
        <v>1.8037500000000345E-2</v>
      </c>
      <c r="F488" s="1">
        <f t="shared" si="45"/>
        <v>3.465003465003399E-3</v>
      </c>
      <c r="G488" s="1">
        <f t="shared" si="46"/>
        <v>138600.13860013598</v>
      </c>
    </row>
    <row r="489" spans="2:7">
      <c r="B489" s="1">
        <f t="shared" si="43"/>
        <v>3.0125000000000023E-2</v>
      </c>
      <c r="C489" s="1">
        <f t="shared" si="48"/>
        <v>9.0375000000000066E-2</v>
      </c>
      <c r="D489" s="1">
        <f t="shared" si="44"/>
        <v>1.3640976562500008E-3</v>
      </c>
      <c r="E489" s="1">
        <f t="shared" si="47"/>
        <v>1.8075000000000035E-2</v>
      </c>
      <c r="F489" s="1">
        <f t="shared" si="45"/>
        <v>3.4578146611341566E-3</v>
      </c>
      <c r="G489" s="1">
        <f t="shared" si="46"/>
        <v>138312.58644536627</v>
      </c>
    </row>
    <row r="490" spans="2:7">
      <c r="B490" s="1">
        <f t="shared" si="43"/>
        <v>3.0187500000000023E-2</v>
      </c>
      <c r="C490" s="1">
        <f t="shared" si="48"/>
        <v>9.0562500000000073E-2</v>
      </c>
      <c r="D490" s="1">
        <f t="shared" si="44"/>
        <v>1.3697578125000007E-3</v>
      </c>
      <c r="E490" s="1">
        <f t="shared" si="47"/>
        <v>1.8112499999999726E-2</v>
      </c>
      <c r="F490" s="1">
        <f t="shared" si="45"/>
        <v>3.4506556245687205E-3</v>
      </c>
      <c r="G490" s="1">
        <f t="shared" si="46"/>
        <v>138026.22498274883</v>
      </c>
    </row>
    <row r="491" spans="2:7">
      <c r="B491" s="1">
        <f t="shared" si="43"/>
        <v>3.0250000000000023E-2</v>
      </c>
      <c r="C491" s="1">
        <f t="shared" si="48"/>
        <v>9.0750000000000067E-2</v>
      </c>
      <c r="D491" s="1">
        <f t="shared" si="44"/>
        <v>1.3754296875000008E-3</v>
      </c>
      <c r="E491" s="1">
        <f t="shared" si="47"/>
        <v>1.815000000000011E-2</v>
      </c>
      <c r="F491" s="1">
        <f t="shared" si="45"/>
        <v>3.4435261707988774E-3</v>
      </c>
      <c r="G491" s="1">
        <f t="shared" si="46"/>
        <v>137741.04683195511</v>
      </c>
    </row>
    <row r="492" spans="2:7">
      <c r="B492" s="1">
        <f t="shared" si="43"/>
        <v>3.0312500000000023E-2</v>
      </c>
      <c r="C492" s="1">
        <f t="shared" si="48"/>
        <v>9.0937500000000074E-2</v>
      </c>
      <c r="D492" s="1">
        <f t="shared" si="44"/>
        <v>1.3811132812500007E-3</v>
      </c>
      <c r="E492" s="1">
        <f t="shared" si="47"/>
        <v>1.8187499999999801E-2</v>
      </c>
      <c r="F492" s="1">
        <f t="shared" si="45"/>
        <v>3.4364261168385256E-3</v>
      </c>
      <c r="G492" s="1">
        <f t="shared" si="46"/>
        <v>137457.04467354104</v>
      </c>
    </row>
    <row r="493" spans="2:7">
      <c r="B493" s="1">
        <f t="shared" si="43"/>
        <v>3.0375000000000024E-2</v>
      </c>
      <c r="C493" s="1">
        <f t="shared" si="48"/>
        <v>9.1125000000000067E-2</v>
      </c>
      <c r="D493" s="1">
        <f t="shared" si="44"/>
        <v>1.3868085937500008E-3</v>
      </c>
      <c r="E493" s="1">
        <f t="shared" si="47"/>
        <v>1.8225000000000185E-2</v>
      </c>
      <c r="F493" s="1">
        <f t="shared" si="45"/>
        <v>3.4293552812070982E-3</v>
      </c>
      <c r="G493" s="1">
        <f t="shared" si="46"/>
        <v>137174.21124828394</v>
      </c>
    </row>
    <row r="494" spans="2:7">
      <c r="B494" s="1">
        <f t="shared" si="43"/>
        <v>3.0437500000000024E-2</v>
      </c>
      <c r="C494" s="1">
        <f t="shared" si="48"/>
        <v>9.1312500000000074E-2</v>
      </c>
      <c r="D494" s="1">
        <f t="shared" si="44"/>
        <v>1.3925156250000007E-3</v>
      </c>
      <c r="E494" s="1">
        <f t="shared" si="47"/>
        <v>1.8262499999999876E-2</v>
      </c>
      <c r="F494" s="1">
        <f t="shared" si="45"/>
        <v>3.4223134839151499E-3</v>
      </c>
      <c r="G494" s="1">
        <f t="shared" si="46"/>
        <v>136892.53935660599</v>
      </c>
    </row>
    <row r="495" spans="2:7">
      <c r="B495" s="1">
        <f t="shared" si="43"/>
        <v>3.0500000000000024E-2</v>
      </c>
      <c r="C495" s="1">
        <f t="shared" si="48"/>
        <v>9.1500000000000067E-2</v>
      </c>
      <c r="D495" s="1">
        <f t="shared" si="44"/>
        <v>1.3982343750000008E-3</v>
      </c>
      <c r="E495" s="1">
        <f t="shared" si="47"/>
        <v>1.8300000000000261E-2</v>
      </c>
      <c r="F495" s="1">
        <f t="shared" si="45"/>
        <v>3.4153005464480387E-3</v>
      </c>
      <c r="G495" s="1">
        <f t="shared" si="46"/>
        <v>136612.02185792156</v>
      </c>
    </row>
    <row r="496" spans="2:7">
      <c r="B496" s="1">
        <f t="shared" si="43"/>
        <v>3.0562500000000024E-2</v>
      </c>
      <c r="C496" s="1">
        <f t="shared" si="48"/>
        <v>9.1687500000000074E-2</v>
      </c>
      <c r="D496" s="1">
        <f t="shared" si="44"/>
        <v>1.4039648437500008E-3</v>
      </c>
      <c r="E496" s="1">
        <f t="shared" si="47"/>
        <v>1.8337499999999951E-2</v>
      </c>
      <c r="F496" s="1">
        <f t="shared" si="45"/>
        <v>3.4083162917518837E-3</v>
      </c>
      <c r="G496" s="1">
        <f t="shared" si="46"/>
        <v>136332.65167007534</v>
      </c>
    </row>
    <row r="497" spans="2:7">
      <c r="B497" s="1">
        <f t="shared" si="43"/>
        <v>3.0625000000000024E-2</v>
      </c>
      <c r="C497" s="1">
        <f t="shared" si="48"/>
        <v>9.1875000000000068E-2</v>
      </c>
      <c r="D497" s="1">
        <f t="shared" si="44"/>
        <v>1.4097070312500009E-3</v>
      </c>
      <c r="E497" s="1">
        <f t="shared" si="47"/>
        <v>1.8375000000000336E-2</v>
      </c>
      <c r="F497" s="1">
        <f t="shared" si="45"/>
        <v>3.4013605442176249E-3</v>
      </c>
      <c r="G497" s="1">
        <f t="shared" si="46"/>
        <v>136054.42176870501</v>
      </c>
    </row>
    <row r="498" spans="2:7">
      <c r="B498" s="1">
        <f t="shared" si="43"/>
        <v>3.0687500000000024E-2</v>
      </c>
      <c r="C498" s="1">
        <f t="shared" si="48"/>
        <v>9.2062500000000075E-2</v>
      </c>
      <c r="D498" s="1">
        <f t="shared" si="44"/>
        <v>1.4154609375000009E-3</v>
      </c>
      <c r="E498" s="1">
        <f t="shared" si="47"/>
        <v>1.8412500000000026E-2</v>
      </c>
      <c r="F498" s="1">
        <f t="shared" si="45"/>
        <v>3.3944331296673408E-3</v>
      </c>
      <c r="G498" s="1">
        <f t="shared" si="46"/>
        <v>135777.32518669363</v>
      </c>
    </row>
    <row r="499" spans="2:7">
      <c r="B499" s="1">
        <f t="shared" si="43"/>
        <v>3.0750000000000024E-2</v>
      </c>
      <c r="C499" s="1">
        <f t="shared" si="48"/>
        <v>9.2250000000000068E-2</v>
      </c>
      <c r="D499" s="1">
        <f t="shared" si="44"/>
        <v>1.4212265625000008E-3</v>
      </c>
      <c r="E499" s="1">
        <f t="shared" si="47"/>
        <v>1.8449999999999717E-2</v>
      </c>
      <c r="F499" s="1">
        <f t="shared" si="45"/>
        <v>3.3875338753388056E-3</v>
      </c>
      <c r="G499" s="1">
        <f t="shared" si="46"/>
        <v>135501.35501355224</v>
      </c>
    </row>
    <row r="500" spans="2:7">
      <c r="B500" s="1">
        <f t="shared" si="43"/>
        <v>3.0812500000000024E-2</v>
      </c>
      <c r="C500" s="1">
        <f t="shared" si="48"/>
        <v>9.2437500000000075E-2</v>
      </c>
      <c r="D500" s="1">
        <f t="shared" si="44"/>
        <v>1.4270039062500009E-3</v>
      </c>
      <c r="E500" s="1">
        <f t="shared" si="47"/>
        <v>1.8487500000000101E-2</v>
      </c>
    </row>
    <row r="501" spans="2:7">
      <c r="E501" s="1">
        <f>SUM(E8:E500)</f>
        <v>4.5664125000000029</v>
      </c>
      <c r="F501" s="1">
        <f>E501/3200</f>
        <v>1.4270039062500009E-3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4:E22"/>
  <sheetViews>
    <sheetView workbookViewId="0">
      <selection activeCell="J27" sqref="J27"/>
    </sheetView>
  </sheetViews>
  <sheetFormatPr defaultRowHeight="15"/>
  <cols>
    <col min="5" max="5" width="9.140625" style="29"/>
  </cols>
  <sheetData>
    <row r="4" spans="3:4">
      <c r="C4">
        <v>500</v>
      </c>
      <c r="D4">
        <v>0.18</v>
      </c>
    </row>
    <row r="5" spans="3:4">
      <c r="C5">
        <v>1000</v>
      </c>
      <c r="D5">
        <v>0.15</v>
      </c>
    </row>
    <row r="6" spans="3:4">
      <c r="C6">
        <v>1500</v>
      </c>
      <c r="D6">
        <v>0.14000000000000001</v>
      </c>
    </row>
    <row r="7" spans="3:4">
      <c r="C7">
        <v>2000</v>
      </c>
      <c r="D7">
        <v>0.13</v>
      </c>
    </row>
    <row r="8" spans="3:4">
      <c r="C8">
        <v>3500</v>
      </c>
      <c r="D8">
        <v>0.12</v>
      </c>
    </row>
    <row r="9" spans="3:4">
      <c r="C9">
        <v>5000</v>
      </c>
      <c r="D9">
        <v>0.11</v>
      </c>
    </row>
    <row r="10" spans="3:4">
      <c r="C10">
        <v>6000</v>
      </c>
      <c r="D10">
        <v>0.09</v>
      </c>
    </row>
    <row r="11" spans="3:4">
      <c r="C11">
        <v>6500</v>
      </c>
      <c r="D11">
        <v>0.08</v>
      </c>
    </row>
    <row r="12" spans="3:4">
      <c r="C12">
        <v>7000</v>
      </c>
      <c r="D12">
        <v>0.06</v>
      </c>
    </row>
    <row r="15" spans="3:4">
      <c r="C15">
        <v>250</v>
      </c>
      <c r="D15">
        <v>0.67</v>
      </c>
    </row>
    <row r="16" spans="3:4">
      <c r="C16">
        <v>500</v>
      </c>
      <c r="D16">
        <v>0.6</v>
      </c>
    </row>
    <row r="17" spans="3:4">
      <c r="C17">
        <v>750</v>
      </c>
      <c r="D17">
        <v>0.54</v>
      </c>
    </row>
    <row r="18" spans="3:4">
      <c r="C18">
        <v>1000</v>
      </c>
      <c r="D18">
        <v>0.46</v>
      </c>
    </row>
    <row r="19" spans="3:4">
      <c r="C19">
        <v>1250</v>
      </c>
      <c r="D19">
        <v>0.4</v>
      </c>
    </row>
    <row r="20" spans="3:4">
      <c r="C20">
        <v>1500</v>
      </c>
      <c r="D20">
        <v>0.32</v>
      </c>
    </row>
    <row r="21" spans="3:4">
      <c r="C21">
        <v>1750</v>
      </c>
      <c r="D21">
        <v>0.23</v>
      </c>
    </row>
    <row r="22" spans="3:4">
      <c r="C22">
        <v>2000</v>
      </c>
      <c r="D22">
        <v>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M27"/>
  <sheetViews>
    <sheetView topLeftCell="F1" workbookViewId="0">
      <selection activeCell="K16" sqref="K16"/>
    </sheetView>
  </sheetViews>
  <sheetFormatPr defaultRowHeight="15"/>
  <cols>
    <col min="4" max="4" width="15.28515625" bestFit="1" customWidth="1"/>
    <col min="5" max="5" width="10" bestFit="1" customWidth="1"/>
    <col min="6" max="6" width="11" customWidth="1"/>
    <col min="10" max="10" width="17.5703125" customWidth="1"/>
    <col min="11" max="11" width="21.7109375" customWidth="1"/>
    <col min="12" max="13" width="18" bestFit="1" customWidth="1"/>
  </cols>
  <sheetData>
    <row r="1" spans="3:13">
      <c r="J1" s="40"/>
      <c r="K1" s="41"/>
      <c r="L1" s="41">
        <f ca="1">NOW()</f>
        <v>40802.049099305557</v>
      </c>
      <c r="M1" s="42">
        <v>36526.5</v>
      </c>
    </row>
    <row r="2" spans="3:13">
      <c r="D2" s="31"/>
      <c r="J2" s="43" t="s">
        <v>49</v>
      </c>
      <c r="K2" s="34" t="s">
        <v>58</v>
      </c>
      <c r="L2" s="35">
        <f ca="1">L1</f>
        <v>40802.049099305557</v>
      </c>
      <c r="M2" s="44">
        <f>M1</f>
        <v>36526.5</v>
      </c>
    </row>
    <row r="3" spans="3:13">
      <c r="J3" s="43" t="s">
        <v>50</v>
      </c>
      <c r="K3" s="34">
        <f>-4713</f>
        <v>-4713</v>
      </c>
      <c r="L3" s="34">
        <f ca="1">YEAR(L2)</f>
        <v>2011</v>
      </c>
      <c r="M3" s="15">
        <f>YEAR(M2)</f>
        <v>2000</v>
      </c>
    </row>
    <row r="4" spans="3:13">
      <c r="J4" s="43" t="s">
        <v>51</v>
      </c>
      <c r="K4" s="34">
        <v>11</v>
      </c>
      <c r="L4" s="34">
        <f ca="1">MONTH(L2)</f>
        <v>9</v>
      </c>
      <c r="M4" s="15">
        <f>MONTH(M2)</f>
        <v>1</v>
      </c>
    </row>
    <row r="5" spans="3:13">
      <c r="J5" s="43" t="s">
        <v>52</v>
      </c>
      <c r="K5" s="34">
        <v>23</v>
      </c>
      <c r="L5" s="34">
        <f ca="1">DAY(L2)</f>
        <v>16</v>
      </c>
      <c r="M5" s="15">
        <f>DAY(M2)</f>
        <v>1</v>
      </c>
    </row>
    <row r="6" spans="3:13">
      <c r="J6" s="43" t="s">
        <v>53</v>
      </c>
      <c r="K6" s="34">
        <v>12</v>
      </c>
      <c r="L6" s="34">
        <f ca="1">HOUR(L2)</f>
        <v>1</v>
      </c>
      <c r="M6" s="15">
        <f>HOUR(M2)</f>
        <v>12</v>
      </c>
    </row>
    <row r="7" spans="3:13">
      <c r="J7" s="43" t="s">
        <v>54</v>
      </c>
      <c r="K7" s="34">
        <v>0</v>
      </c>
      <c r="L7" s="34">
        <f ca="1">MINUTE(L2)</f>
        <v>10</v>
      </c>
      <c r="M7" s="15">
        <f>MINUTE(M2)</f>
        <v>0</v>
      </c>
    </row>
    <row r="8" spans="3:13">
      <c r="J8" s="43" t="s">
        <v>55</v>
      </c>
      <c r="K8" s="34">
        <v>0</v>
      </c>
      <c r="L8" s="34">
        <f ca="1">SECOND(L2)</f>
        <v>42</v>
      </c>
      <c r="M8" s="15">
        <f>SECOND(M2)</f>
        <v>0</v>
      </c>
    </row>
    <row r="9" spans="3:13">
      <c r="J9" s="43" t="s">
        <v>56</v>
      </c>
      <c r="K9" s="34">
        <f>TRUNC((1461*(K3+4800+(K4-14)/12))/4+(367*(K4-2-12*((K4-14)/12)))/12-3*((K3+4900+(K4-14)/12)/100)/4+K5-32075)</f>
        <v>0</v>
      </c>
      <c r="L9" s="34">
        <f ca="1">TRUNC((1461*(L3+4800+(L4-14)/12))/4+(367*(L4-2-12*((L4-14)/12)))/12-3*((L3+4900+(L4-14)/12)/100)/4+L5-32075)</f>
        <v>2455821</v>
      </c>
      <c r="M9" s="15">
        <f>TRUNC((1461*(M3+4800+(M4-14)/12))/4+(367*(M4-2-12*((M4-14)/12)))/12-3*((M3+4900+(M4-14)/12)/100)/4+M5-32075)</f>
        <v>2451545</v>
      </c>
    </row>
    <row r="10" spans="3:13" ht="17.25">
      <c r="C10" t="s">
        <v>46</v>
      </c>
      <c r="D10" s="3">
        <v>0.3</v>
      </c>
      <c r="E10" s="23" t="s">
        <v>48</v>
      </c>
      <c r="F10" s="3">
        <f>IF(D10&lt;0.000001,D10*1000000000,IF(D10&lt;0.001,D10*1000000,IF(D10&lt;1,D10*1000,IF(D10&gt;1000000,D10/1000000,IF(D10&gt;1000,D10/1000,D10)))))</f>
        <v>300</v>
      </c>
      <c r="G10" t="str">
        <f>CONCATENATE(IF(D10&lt;0.000001,"n",IF(D10&lt;0.001,"u",IF(D10&lt;1,"m",IF(D10&gt;1000000,"M",IF(D10&gt;1000,"K",""))))),E10)</f>
        <v>mm/s2</v>
      </c>
      <c r="J10" s="43" t="s">
        <v>57</v>
      </c>
      <c r="K10" s="36">
        <f>K9+(K6-12)/24+K7/1440+K8/86400</f>
        <v>0</v>
      </c>
      <c r="L10" s="37">
        <f ca="1">L9+(L6-12)/24+L7/1440+L8/86400</f>
        <v>2455820.5490972223</v>
      </c>
      <c r="M10" s="45">
        <f>M9+(M6-12)/24+M7/1440+M8/86400</f>
        <v>2451545</v>
      </c>
    </row>
    <row r="11" spans="3:13" ht="18.75" thickBot="1">
      <c r="C11" t="s">
        <v>47</v>
      </c>
      <c r="D11" s="30">
        <f>Лист2!I7</f>
        <v>2.4999999999999999E-8</v>
      </c>
      <c r="E11" t="s">
        <v>13</v>
      </c>
      <c r="F11" s="3">
        <f>IF(D11&lt;0.000001,D11*1000000000,IF(D11&lt;0.001,D11*1000000,IF(D11&lt;1,D11*1000,IF(D11&gt;1000000,D11/1000000,IF(D11&gt;1000,D11/1000,D11)))))</f>
        <v>25</v>
      </c>
      <c r="G11" t="str">
        <f>CONCATENATE(IF(D11&lt;0.000001,"n",IF(D11&lt;0.001,"u",IF(D11&lt;1,"m",IF(D11&gt;1000000,"M",IF(D11&gt;1000,"K",""))))),E11)</f>
        <v>ns</v>
      </c>
      <c r="I11" s="32"/>
      <c r="J11" s="46"/>
      <c r="K11" s="47"/>
      <c r="L11" s="48"/>
      <c r="M11" s="49">
        <v>2451545</v>
      </c>
    </row>
    <row r="12" spans="3:13">
      <c r="J12" s="38"/>
      <c r="K12" s="39"/>
      <c r="L12" s="38"/>
      <c r="M12" s="38"/>
    </row>
    <row r="13" spans="3:13">
      <c r="E13" t="s">
        <v>22</v>
      </c>
      <c r="F13" t="s">
        <v>44</v>
      </c>
      <c r="G13" t="s">
        <v>45</v>
      </c>
    </row>
    <row r="20" spans="8:8" ht="15.75">
      <c r="H20" s="33"/>
    </row>
    <row r="21" spans="8:8" ht="15.75">
      <c r="H21" s="33"/>
    </row>
    <row r="22" spans="8:8" ht="15.75">
      <c r="H22" s="33"/>
    </row>
    <row r="23" spans="8:8" ht="15.75">
      <c r="H23" s="33"/>
    </row>
    <row r="24" spans="8:8" ht="15.75">
      <c r="H24" s="33"/>
    </row>
    <row r="25" spans="8:8" ht="15.75">
      <c r="H25" s="33"/>
    </row>
    <row r="26" spans="8:8" ht="15.75">
      <c r="H26" s="33"/>
    </row>
    <row r="27" spans="8:8" ht="15.75">
      <c r="H27" s="33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5:J312"/>
  <sheetViews>
    <sheetView topLeftCell="D265" zoomScale="160" zoomScaleNormal="160" workbookViewId="0">
      <selection activeCell="E275" sqref="E275:J284"/>
    </sheetView>
  </sheetViews>
  <sheetFormatPr defaultRowHeight="15"/>
  <cols>
    <col min="3" max="3" width="46.7109375" bestFit="1" customWidth="1"/>
    <col min="7" max="7" width="12" bestFit="1" customWidth="1"/>
  </cols>
  <sheetData>
    <row r="5" spans="3:6">
      <c r="C5" t="s">
        <v>59</v>
      </c>
      <c r="D5" t="s">
        <v>60</v>
      </c>
      <c r="E5">
        <v>0.5</v>
      </c>
      <c r="F5">
        <v>3.0000000000000001E-3</v>
      </c>
    </row>
    <row r="6" spans="3:6">
      <c r="C6" t="s">
        <v>61</v>
      </c>
      <c r="D6" t="s">
        <v>60</v>
      </c>
      <c r="E6">
        <f>PI()*E5</f>
        <v>1.5707963267948966</v>
      </c>
      <c r="F6">
        <f>PI()*2*F5</f>
        <v>1.8849555921538759E-2</v>
      </c>
    </row>
    <row r="7" spans="3:6">
      <c r="C7" t="s">
        <v>62</v>
      </c>
      <c r="D7" t="s">
        <v>65</v>
      </c>
      <c r="E7">
        <v>3.0000000000000001E-5</v>
      </c>
      <c r="F7">
        <v>3.0000000000000001E-5</v>
      </c>
    </row>
    <row r="8" spans="3:6">
      <c r="C8" t="s">
        <v>63</v>
      </c>
      <c r="E8">
        <f>E6/E7</f>
        <v>52359.877559829882</v>
      </c>
      <c r="F8">
        <f>F6/F7</f>
        <v>628.31853071795865</v>
      </c>
    </row>
    <row r="9" spans="3:6">
      <c r="C9" t="s">
        <v>64</v>
      </c>
      <c r="E9">
        <f>E8/(180*60*60)</f>
        <v>8.0802280184922651E-2</v>
      </c>
      <c r="F9">
        <f>F8/(180*60*60)</f>
        <v>9.6962736221907204E-4</v>
      </c>
    </row>
    <row r="10" spans="3:6">
      <c r="C10" t="s">
        <v>66</v>
      </c>
      <c r="D10" t="s">
        <v>60</v>
      </c>
      <c r="E10">
        <f>180*60*60*E7</f>
        <v>19.440000000000001</v>
      </c>
    </row>
    <row r="11" spans="3:6">
      <c r="C11" t="s">
        <v>67</v>
      </c>
      <c r="D11" t="s">
        <v>60</v>
      </c>
      <c r="E11">
        <f>180*60*4*E7</f>
        <v>1.296</v>
      </c>
    </row>
    <row r="14" spans="3:6">
      <c r="C14" t="s">
        <v>68</v>
      </c>
      <c r="D14" t="s">
        <v>65</v>
      </c>
      <c r="E14">
        <v>25</v>
      </c>
    </row>
    <row r="15" spans="3:6">
      <c r="C15" t="s">
        <v>69</v>
      </c>
      <c r="D15" t="s">
        <v>65</v>
      </c>
      <c r="E15">
        <v>20</v>
      </c>
    </row>
    <row r="16" spans="3:6">
      <c r="C16" t="s">
        <v>70</v>
      </c>
      <c r="D16" t="s">
        <v>65</v>
      </c>
      <c r="E16">
        <f>2*PI()*E14</f>
        <v>157.07963267948966</v>
      </c>
    </row>
    <row r="17" spans="3:10">
      <c r="C17" t="s">
        <v>71</v>
      </c>
      <c r="D17" t="s">
        <v>65</v>
      </c>
      <c r="E17">
        <f>2*PI()*E15</f>
        <v>125.66370614359172</v>
      </c>
    </row>
    <row r="18" spans="3:10">
      <c r="C18" t="s">
        <v>72</v>
      </c>
      <c r="E18">
        <v>2096</v>
      </c>
    </row>
    <row r="19" spans="3:10">
      <c r="C19" t="s">
        <v>77</v>
      </c>
      <c r="D19" t="s">
        <v>79</v>
      </c>
      <c r="E19">
        <f>360/E18</f>
        <v>0.1717557251908397</v>
      </c>
      <c r="F19">
        <f>E19*PI()/180</f>
        <v>2.9977029137307184E-3</v>
      </c>
    </row>
    <row r="20" spans="3:10">
      <c r="C20" t="s">
        <v>80</v>
      </c>
      <c r="D20" t="s">
        <v>65</v>
      </c>
      <c r="E20">
        <f>E17/E18</f>
        <v>5.995405827461437E-2</v>
      </c>
    </row>
    <row r="21" spans="3:10">
      <c r="F21" t="s">
        <v>78</v>
      </c>
      <c r="G21" t="s">
        <v>75</v>
      </c>
      <c r="H21" t="s">
        <v>76</v>
      </c>
      <c r="I21" t="s">
        <v>73</v>
      </c>
      <c r="J21" t="s">
        <v>74</v>
      </c>
    </row>
    <row r="22" spans="3:10">
      <c r="D22">
        <v>1</v>
      </c>
      <c r="E22" s="50">
        <f>F22*180/PI()</f>
        <v>0</v>
      </c>
      <c r="F22" s="50">
        <f>0</f>
        <v>0</v>
      </c>
      <c r="G22" s="51">
        <f>100+$E$15*COS(F22)</f>
        <v>120</v>
      </c>
      <c r="H22" s="51">
        <f>100+$E$15*SIN(F22)</f>
        <v>100</v>
      </c>
      <c r="I22" s="51">
        <f>100+$E$14*COS(F22)</f>
        <v>125</v>
      </c>
      <c r="J22" s="51">
        <f>100+$E$14*SIN(F22)</f>
        <v>100</v>
      </c>
    </row>
    <row r="23" spans="3:10">
      <c r="D23">
        <v>2</v>
      </c>
      <c r="E23" s="50">
        <f>F23*180/PI()</f>
        <v>0.34351145038167935</v>
      </c>
      <c r="F23" s="50">
        <f>F22+$F$19*2</f>
        <v>5.9954058274614367E-3</v>
      </c>
      <c r="G23" s="51">
        <f>100+$E$15*COS(F23)</f>
        <v>119.99964055216634</v>
      </c>
      <c r="H23" s="51">
        <f>100+$E$15*SIN(F23)</f>
        <v>100.11990739820315</v>
      </c>
      <c r="I23" s="51">
        <f>100+$E$14*COS(F23)</f>
        <v>124.99955069020791</v>
      </c>
      <c r="J23" s="51">
        <f>100+$E$14*SIN(F23)</f>
        <v>100.14988424775395</v>
      </c>
    </row>
    <row r="24" spans="3:10">
      <c r="D24">
        <v>3</v>
      </c>
      <c r="E24" s="50">
        <f t="shared" ref="E24:E86" si="0">F24*180/PI()</f>
        <v>0.6870229007633587</v>
      </c>
      <c r="F24" s="50">
        <f t="shared" ref="F24:F37" si="1">F23+$F$19*2</f>
        <v>1.1990811654922873E-2</v>
      </c>
      <c r="G24" s="51">
        <f t="shared" ref="G24:G87" si="2">100+$E$15*COS(F24)</f>
        <v>119.99856222158562</v>
      </c>
      <c r="H24" s="51">
        <f t="shared" ref="H24:H37" si="3">100+$E$15*SIN(F24)</f>
        <v>100.23981048636085</v>
      </c>
      <c r="I24" s="51">
        <f t="shared" ref="I24:I37" si="4">100+$E$14*COS(F24)</f>
        <v>124.99820277698203</v>
      </c>
      <c r="J24" s="51">
        <f t="shared" ref="J24:J37" si="5">100+$E$14*SIN(F24)</f>
        <v>100.29976310795108</v>
      </c>
    </row>
    <row r="25" spans="3:10">
      <c r="D25">
        <v>4</v>
      </c>
      <c r="E25" s="50">
        <f t="shared" si="0"/>
        <v>1.0305343511450382</v>
      </c>
      <c r="F25" s="50">
        <f t="shared" si="1"/>
        <v>1.7986217482384312E-2</v>
      </c>
      <c r="G25" s="51">
        <f t="shared" si="2"/>
        <v>119.9967650470182</v>
      </c>
      <c r="H25" s="51">
        <f t="shared" si="3"/>
        <v>100.35970495458258</v>
      </c>
      <c r="I25" s="51">
        <f t="shared" si="4"/>
        <v>124.99595630877275</v>
      </c>
      <c r="J25" s="51">
        <f t="shared" si="5"/>
        <v>100.44963119322823</v>
      </c>
    </row>
    <row r="26" spans="3:10">
      <c r="D26">
        <v>5</v>
      </c>
      <c r="E26" s="50">
        <f t="shared" si="0"/>
        <v>1.3740458015267174</v>
      </c>
      <c r="F26" s="50">
        <f t="shared" si="1"/>
        <v>2.3981623309845747E-2</v>
      </c>
      <c r="G26" s="51">
        <f t="shared" si="2"/>
        <v>119.99424909306313</v>
      </c>
      <c r="H26" s="51">
        <f t="shared" si="3"/>
        <v>100.47958649328764</v>
      </c>
      <c r="I26" s="51">
        <f t="shared" si="4"/>
        <v>124.99281136632892</v>
      </c>
      <c r="J26" s="51">
        <f t="shared" si="5"/>
        <v>100.59948311660955</v>
      </c>
    </row>
    <row r="27" spans="3:10">
      <c r="D27">
        <v>6</v>
      </c>
      <c r="E27" s="50">
        <f t="shared" si="0"/>
        <v>1.7175572519083968</v>
      </c>
      <c r="F27" s="50">
        <f t="shared" si="1"/>
        <v>2.9977029137307182E-2</v>
      </c>
      <c r="G27" s="51">
        <f t="shared" si="2"/>
        <v>119.99101445015584</v>
      </c>
      <c r="H27" s="51">
        <f t="shared" si="3"/>
        <v>100.59945079336008</v>
      </c>
      <c r="I27" s="51">
        <f t="shared" si="4"/>
        <v>124.98876806269482</v>
      </c>
      <c r="J27" s="51">
        <f t="shared" si="5"/>
        <v>100.74931349170011</v>
      </c>
    </row>
    <row r="28" spans="3:10">
      <c r="D28">
        <v>7</v>
      </c>
      <c r="E28" s="50">
        <f t="shared" si="0"/>
        <v>2.061068702290076</v>
      </c>
      <c r="F28" s="50">
        <f t="shared" si="1"/>
        <v>3.5972434964768617E-2</v>
      </c>
      <c r="G28" s="51">
        <f t="shared" si="2"/>
        <v>119.98706123456488</v>
      </c>
      <c r="H28" s="51">
        <f t="shared" si="3"/>
        <v>100.71929354630362</v>
      </c>
      <c r="I28" s="51">
        <f t="shared" si="4"/>
        <v>124.98382654320609</v>
      </c>
      <c r="J28" s="51">
        <f t="shared" si="5"/>
        <v>100.89911693287952</v>
      </c>
    </row>
    <row r="29" spans="3:10">
      <c r="D29">
        <v>8</v>
      </c>
      <c r="E29" s="50">
        <f t="shared" si="0"/>
        <v>2.404580152671755</v>
      </c>
      <c r="F29" s="50">
        <f t="shared" si="1"/>
        <v>4.1967840792230052E-2</v>
      </c>
      <c r="G29" s="51">
        <f t="shared" si="2"/>
        <v>119.98238958838769</v>
      </c>
      <c r="H29" s="51">
        <f t="shared" si="3"/>
        <v>100.83911044439647</v>
      </c>
      <c r="I29" s="51">
        <f t="shared" si="4"/>
        <v>124.97798698548462</v>
      </c>
      <c r="J29" s="51">
        <f t="shared" si="5"/>
        <v>101.04888805549558</v>
      </c>
    </row>
    <row r="30" spans="3:10">
      <c r="D30">
        <v>9</v>
      </c>
      <c r="E30" s="50">
        <f t="shared" si="0"/>
        <v>2.7480916030534344</v>
      </c>
      <c r="F30" s="50">
        <f t="shared" si="1"/>
        <v>4.7963246619691487E-2</v>
      </c>
      <c r="G30" s="51">
        <f t="shared" si="2"/>
        <v>119.9769996795456</v>
      </c>
      <c r="H30" s="51">
        <f t="shared" si="3"/>
        <v>100.95889718084617</v>
      </c>
      <c r="I30" s="51">
        <f t="shared" si="4"/>
        <v>124.97124959943201</v>
      </c>
      <c r="J30" s="51">
        <f t="shared" si="5"/>
        <v>101.19862147605771</v>
      </c>
    </row>
    <row r="31" spans="3:10">
      <c r="D31">
        <v>10</v>
      </c>
      <c r="E31" s="50">
        <f t="shared" si="0"/>
        <v>3.0916030534351138</v>
      </c>
      <c r="F31" s="50">
        <f t="shared" si="1"/>
        <v>5.3958652447152922E-2</v>
      </c>
      <c r="G31" s="51">
        <f t="shared" si="2"/>
        <v>119.97089170177773</v>
      </c>
      <c r="H31" s="51">
        <f t="shared" si="3"/>
        <v>101.07864944994442</v>
      </c>
      <c r="I31" s="51">
        <f t="shared" si="4"/>
        <v>124.96361462722216</v>
      </c>
      <c r="J31" s="51">
        <f t="shared" si="5"/>
        <v>101.34831181243052</v>
      </c>
    </row>
    <row r="32" spans="3:10">
      <c r="D32">
        <v>11</v>
      </c>
      <c r="E32" s="50">
        <f t="shared" si="0"/>
        <v>3.4351145038167932</v>
      </c>
      <c r="F32" s="50">
        <f t="shared" si="1"/>
        <v>5.9954058274614357E-2</v>
      </c>
      <c r="G32" s="51">
        <f t="shared" si="2"/>
        <v>119.964065874634</v>
      </c>
      <c r="H32" s="51">
        <f t="shared" si="3"/>
        <v>101.19836294722188</v>
      </c>
      <c r="I32" s="51">
        <f t="shared" si="4"/>
        <v>124.9550823432925</v>
      </c>
      <c r="J32" s="51">
        <f t="shared" si="5"/>
        <v>101.49795368402735</v>
      </c>
    </row>
    <row r="33" spans="4:10">
      <c r="D33">
        <v>12</v>
      </c>
      <c r="E33" s="50">
        <f t="shared" si="0"/>
        <v>3.7786259541984721</v>
      </c>
      <c r="F33" s="50">
        <f t="shared" si="1"/>
        <v>6.5949464102075792E-2</v>
      </c>
      <c r="G33" s="51">
        <f t="shared" si="2"/>
        <v>119.95652244346729</v>
      </c>
      <c r="H33" s="51">
        <f t="shared" si="3"/>
        <v>101.3180333696028</v>
      </c>
      <c r="I33" s="51">
        <f t="shared" si="4"/>
        <v>124.94565305433412</v>
      </c>
      <c r="J33" s="51">
        <f t="shared" si="5"/>
        <v>101.6475417120035</v>
      </c>
    </row>
    <row r="34" spans="4:10">
      <c r="D34">
        <v>13</v>
      </c>
      <c r="E34" s="50">
        <f t="shared" si="0"/>
        <v>4.122137404580152</v>
      </c>
      <c r="F34" s="50">
        <f t="shared" si="1"/>
        <v>7.1944869929537233E-2</v>
      </c>
      <c r="G34" s="51">
        <f t="shared" si="2"/>
        <v>119.94826167942459</v>
      </c>
      <c r="H34" s="51">
        <f t="shared" si="3"/>
        <v>101.43765641555979</v>
      </c>
      <c r="I34" s="51">
        <f t="shared" si="4"/>
        <v>124.93532709928074</v>
      </c>
      <c r="J34" s="51">
        <f t="shared" si="5"/>
        <v>101.79707051944973</v>
      </c>
    </row>
    <row r="35" spans="4:10">
      <c r="D35">
        <v>14</v>
      </c>
      <c r="E35" s="50">
        <f t="shared" si="0"/>
        <v>4.4656488549618318</v>
      </c>
      <c r="F35" s="50">
        <f t="shared" si="1"/>
        <v>7.7940275756998675E-2</v>
      </c>
      <c r="G35" s="51">
        <f t="shared" si="2"/>
        <v>119.9392838794373</v>
      </c>
      <c r="H35" s="51">
        <f t="shared" si="3"/>
        <v>101.55722778526835</v>
      </c>
      <c r="I35" s="51">
        <f t="shared" si="4"/>
        <v>124.92410484929663</v>
      </c>
      <c r="J35" s="51">
        <f t="shared" si="5"/>
        <v>101.94653473158544</v>
      </c>
    </row>
    <row r="36" spans="4:10">
      <c r="D36">
        <v>15</v>
      </c>
      <c r="E36" s="50">
        <f t="shared" si="0"/>
        <v>4.8091603053435117</v>
      </c>
      <c r="F36" s="50">
        <f t="shared" si="1"/>
        <v>8.3935681584460117E-2</v>
      </c>
      <c r="G36" s="51">
        <f t="shared" si="2"/>
        <v>119.92958936621048</v>
      </c>
      <c r="H36" s="51">
        <f t="shared" si="3"/>
        <v>101.67674318076153</v>
      </c>
      <c r="I36" s="51">
        <f t="shared" si="4"/>
        <v>124.91198670776309</v>
      </c>
      <c r="J36" s="51">
        <f t="shared" si="5"/>
        <v>102.09592897595191</v>
      </c>
    </row>
    <row r="37" spans="4:10">
      <c r="D37">
        <v>16</v>
      </c>
      <c r="E37" s="50">
        <f t="shared" si="0"/>
        <v>5.1526717557251906</v>
      </c>
      <c r="F37" s="50">
        <f t="shared" si="1"/>
        <v>8.9931087411921559E-2</v>
      </c>
      <c r="G37" s="51">
        <f t="shared" si="2"/>
        <v>119.9191784882113</v>
      </c>
      <c r="H37" s="51">
        <f t="shared" si="3"/>
        <v>101.79619830608431</v>
      </c>
      <c r="I37" s="51">
        <f t="shared" si="4"/>
        <v>124.89897311026412</v>
      </c>
      <c r="J37" s="51">
        <f t="shared" si="5"/>
        <v>102.24524788260538</v>
      </c>
    </row>
    <row r="38" spans="4:10">
      <c r="D38">
        <v>17</v>
      </c>
      <c r="E38" s="50">
        <f t="shared" si="0"/>
        <v>5.4961832061068696</v>
      </c>
      <c r="F38" s="50">
        <f t="shared" ref="F38:F67" si="6">F37+$F$19*2</f>
        <v>9.5926493239383001E-2</v>
      </c>
      <c r="G38" s="51">
        <f t="shared" si="2"/>
        <v>119.90805161965653</v>
      </c>
      <c r="H38" s="51">
        <f t="shared" ref="H38:H67" si="7">100+$E$15*SIN(F38)</f>
        <v>101.91558886744809</v>
      </c>
      <c r="I38" s="51">
        <f t="shared" ref="I38:I67" si="8">100+$E$14*COS(F38)</f>
        <v>124.88506452457065</v>
      </c>
      <c r="J38" s="51">
        <f t="shared" ref="J38:J67" si="9">100+$E$14*SIN(F38)</f>
        <v>102.39448608431012</v>
      </c>
    </row>
    <row r="39" spans="4:10">
      <c r="D39">
        <v>18</v>
      </c>
      <c r="E39" s="50">
        <f t="shared" si="0"/>
        <v>5.8396946564885504</v>
      </c>
      <c r="F39" s="50">
        <f t="shared" si="6"/>
        <v>0.10192189906684444</v>
      </c>
      <c r="G39" s="51">
        <f t="shared" si="2"/>
        <v>119.89620916049904</v>
      </c>
      <c r="H39" s="51">
        <f t="shared" si="7"/>
        <v>102.03491057338502</v>
      </c>
      <c r="I39" s="51">
        <f t="shared" si="8"/>
        <v>124.8702614506238</v>
      </c>
      <c r="J39" s="51">
        <f t="shared" si="9"/>
        <v>102.54363821673128</v>
      </c>
    </row>
    <row r="40" spans="4:10">
      <c r="D40">
        <v>19</v>
      </c>
      <c r="E40" s="50">
        <f t="shared" si="0"/>
        <v>6.1832061068702293</v>
      </c>
      <c r="F40" s="50">
        <f t="shared" si="6"/>
        <v>0.10791730489430588</v>
      </c>
      <c r="G40" s="51">
        <f t="shared" si="2"/>
        <v>119.88365153641345</v>
      </c>
      <c r="H40" s="51">
        <f t="shared" si="7"/>
        <v>102.15415913490222</v>
      </c>
      <c r="I40" s="51">
        <f t="shared" si="8"/>
        <v>124.85456442051682</v>
      </c>
      <c r="J40" s="51">
        <f t="shared" si="9"/>
        <v>102.69269891862778</v>
      </c>
    </row>
    <row r="41" spans="4:10">
      <c r="D41">
        <v>20</v>
      </c>
      <c r="E41" s="50">
        <f t="shared" si="0"/>
        <v>6.5267175572519092</v>
      </c>
      <c r="F41" s="50">
        <f t="shared" si="6"/>
        <v>0.11391271072176733</v>
      </c>
      <c r="G41" s="51">
        <f t="shared" si="2"/>
        <v>119.87037919878087</v>
      </c>
      <c r="H41" s="51">
        <f t="shared" si="7"/>
        <v>102.27333026563598</v>
      </c>
      <c r="I41" s="51">
        <f t="shared" si="8"/>
        <v>124.83797399847609</v>
      </c>
      <c r="J41" s="51">
        <f t="shared" si="9"/>
        <v>102.84166283204497</v>
      </c>
    </row>
    <row r="42" spans="4:10">
      <c r="D42">
        <v>21</v>
      </c>
      <c r="E42" s="50">
        <f t="shared" si="0"/>
        <v>6.870229007633589</v>
      </c>
      <c r="F42" s="50">
        <f t="shared" si="6"/>
        <v>0.11990811654922877</v>
      </c>
      <c r="G42" s="51">
        <f t="shared" si="2"/>
        <v>119.85639262467257</v>
      </c>
      <c r="H42" s="51">
        <f t="shared" si="7"/>
        <v>102.39241968200581</v>
      </c>
      <c r="I42" s="51">
        <f t="shared" si="8"/>
        <v>124.82049078084071</v>
      </c>
      <c r="J42" s="51">
        <f t="shared" si="9"/>
        <v>102.99052460250726</v>
      </c>
    </row>
    <row r="43" spans="4:10">
      <c r="D43">
        <v>22</v>
      </c>
      <c r="E43" s="50">
        <f t="shared" si="0"/>
        <v>7.213740458015268</v>
      </c>
      <c r="F43" s="50">
        <f t="shared" si="6"/>
        <v>0.1259035223766902</v>
      </c>
      <c r="G43" s="51">
        <f t="shared" si="2"/>
        <v>119.84169231683293</v>
      </c>
      <c r="H43" s="51">
        <f t="shared" si="7"/>
        <v>102.51142310336846</v>
      </c>
      <c r="I43" s="51">
        <f t="shared" si="8"/>
        <v>124.80211539604117</v>
      </c>
      <c r="J43" s="51">
        <f t="shared" si="9"/>
        <v>103.13927887921058</v>
      </c>
    </row>
    <row r="44" spans="4:10">
      <c r="D44">
        <v>23</v>
      </c>
      <c r="E44" s="50">
        <f t="shared" si="0"/>
        <v>7.5572519083969478</v>
      </c>
      <c r="F44" s="50">
        <f t="shared" si="6"/>
        <v>0.13189892820415164</v>
      </c>
      <c r="G44" s="51">
        <f t="shared" si="2"/>
        <v>119.82627880366135</v>
      </c>
      <c r="H44" s="51">
        <f t="shared" si="7"/>
        <v>102.63033625217172</v>
      </c>
      <c r="I44" s="51">
        <f t="shared" si="8"/>
        <v>124.78284850457669</v>
      </c>
      <c r="J44" s="51">
        <f t="shared" si="9"/>
        <v>103.28792031521463</v>
      </c>
    </row>
    <row r="45" spans="4:10">
      <c r="D45">
        <v>24</v>
      </c>
      <c r="E45" s="50">
        <f t="shared" si="0"/>
        <v>7.9007633587786277</v>
      </c>
      <c r="F45" s="50">
        <f t="shared" si="6"/>
        <v>0.13789433403161308</v>
      </c>
      <c r="G45" s="51">
        <f t="shared" si="2"/>
        <v>119.81015263919321</v>
      </c>
      <c r="H45" s="51">
        <f t="shared" si="7"/>
        <v>102.7491548541082</v>
      </c>
      <c r="I45" s="51">
        <f t="shared" si="8"/>
        <v>124.7626907989915</v>
      </c>
      <c r="J45" s="51">
        <f t="shared" si="9"/>
        <v>103.43644356763525</v>
      </c>
    </row>
    <row r="46" spans="4:10">
      <c r="D46">
        <v>25</v>
      </c>
      <c r="E46" s="50">
        <f t="shared" si="0"/>
        <v>8.2442748091603075</v>
      </c>
      <c r="F46" s="50">
        <f t="shared" si="6"/>
        <v>0.14388973985907452</v>
      </c>
      <c r="G46" s="51">
        <f t="shared" si="2"/>
        <v>119.79331440307998</v>
      </c>
      <c r="H46" s="51">
        <f t="shared" si="7"/>
        <v>102.86787463826902</v>
      </c>
      <c r="I46" s="51">
        <f t="shared" si="8"/>
        <v>124.74164300384997</v>
      </c>
      <c r="J46" s="51">
        <f t="shared" si="9"/>
        <v>103.58484329783627</v>
      </c>
    </row>
    <row r="47" spans="4:10">
      <c r="D47">
        <v>26</v>
      </c>
      <c r="E47" s="50">
        <f t="shared" si="0"/>
        <v>8.5877862595419874</v>
      </c>
      <c r="F47" s="50">
        <f t="shared" si="6"/>
        <v>0.14988514568653596</v>
      </c>
      <c r="G47" s="51">
        <f t="shared" si="2"/>
        <v>119.77576470056843</v>
      </c>
      <c r="H47" s="51">
        <f t="shared" si="7"/>
        <v>102.98649133729724</v>
      </c>
      <c r="I47" s="51">
        <f t="shared" si="8"/>
        <v>124.71970587571055</v>
      </c>
      <c r="J47" s="51">
        <f t="shared" si="9"/>
        <v>103.73311417162155</v>
      </c>
    </row>
    <row r="48" spans="4:10">
      <c r="D48">
        <v>27</v>
      </c>
      <c r="E48" s="50">
        <f t="shared" si="0"/>
        <v>8.9312977099236672</v>
      </c>
      <c r="F48" s="50">
        <f t="shared" si="6"/>
        <v>0.15588055151399741</v>
      </c>
      <c r="G48" s="51">
        <f t="shared" si="2"/>
        <v>119.75750416247882</v>
      </c>
      <c r="H48" s="51">
        <f t="shared" si="7"/>
        <v>103.10500068754132</v>
      </c>
      <c r="I48" s="51">
        <f t="shared" si="8"/>
        <v>124.69688020309853</v>
      </c>
      <c r="J48" s="51">
        <f t="shared" si="9"/>
        <v>103.88125085942664</v>
      </c>
    </row>
    <row r="49" spans="4:10">
      <c r="D49">
        <v>28</v>
      </c>
      <c r="E49" s="50">
        <f t="shared" si="0"/>
        <v>9.2748091603053453</v>
      </c>
      <c r="F49" s="50">
        <f t="shared" si="6"/>
        <v>0.16187595734145885</v>
      </c>
      <c r="G49" s="51">
        <f t="shared" si="2"/>
        <v>119.73853344518223</v>
      </c>
      <c r="H49" s="51">
        <f t="shared" si="7"/>
        <v>103.22339842920833</v>
      </c>
      <c r="I49" s="51">
        <f t="shared" si="8"/>
        <v>124.67316680647778</v>
      </c>
      <c r="J49" s="51">
        <f t="shared" si="9"/>
        <v>104.02924803651041</v>
      </c>
    </row>
    <row r="50" spans="4:10">
      <c r="D50">
        <v>29</v>
      </c>
      <c r="E50" s="50">
        <f t="shared" si="0"/>
        <v>9.6183206106870269</v>
      </c>
      <c r="F50" s="50">
        <f t="shared" si="6"/>
        <v>0.16787136316892029</v>
      </c>
      <c r="G50" s="51">
        <f t="shared" si="2"/>
        <v>119.71885323057697</v>
      </c>
      <c r="H50" s="51">
        <f t="shared" si="7"/>
        <v>103.34168030651709</v>
      </c>
      <c r="I50" s="51">
        <f t="shared" si="8"/>
        <v>124.64856653822122</v>
      </c>
      <c r="J50" s="51">
        <f t="shared" si="9"/>
        <v>104.17710038314637</v>
      </c>
    </row>
    <row r="51" spans="4:10">
      <c r="D51">
        <v>30</v>
      </c>
      <c r="E51" s="50">
        <f t="shared" si="0"/>
        <v>9.961832061068705</v>
      </c>
      <c r="F51" s="50">
        <f t="shared" si="6"/>
        <v>0.17386676899638173</v>
      </c>
      <c r="G51" s="51">
        <f t="shared" si="2"/>
        <v>119.6984642260641</v>
      </c>
      <c r="H51" s="51">
        <f t="shared" si="7"/>
        <v>103.45984206785116</v>
      </c>
      <c r="I51" s="51">
        <f t="shared" si="8"/>
        <v>124.62308028258013</v>
      </c>
      <c r="J51" s="51">
        <f t="shared" si="9"/>
        <v>104.32480258481395</v>
      </c>
    </row>
    <row r="52" spans="4:10">
      <c r="D52">
        <v>31</v>
      </c>
      <c r="E52" s="50">
        <f t="shared" si="0"/>
        <v>10.305343511450387</v>
      </c>
      <c r="F52" s="50">
        <f t="shared" si="6"/>
        <v>0.17986217482384317</v>
      </c>
      <c r="G52" s="51">
        <f t="shared" si="2"/>
        <v>119.67736716452198</v>
      </c>
      <c r="H52" s="51">
        <f t="shared" si="7"/>
        <v>103.57787946591162</v>
      </c>
      <c r="I52" s="51">
        <f t="shared" si="8"/>
        <v>124.59670895565247</v>
      </c>
      <c r="J52" s="51">
        <f t="shared" si="9"/>
        <v>104.47234933238953</v>
      </c>
    </row>
    <row r="53" spans="4:10">
      <c r="D53">
        <v>32</v>
      </c>
      <c r="E53" s="50">
        <f t="shared" si="0"/>
        <v>10.648854961832065</v>
      </c>
      <c r="F53" s="50">
        <f t="shared" si="6"/>
        <v>0.18585758065130462</v>
      </c>
      <c r="G53" s="51">
        <f t="shared" si="2"/>
        <v>119.65556280427991</v>
      </c>
      <c r="H53" s="51">
        <f t="shared" si="7"/>
        <v>103.69578825786976</v>
      </c>
      <c r="I53" s="51">
        <f t="shared" si="8"/>
        <v>124.56945350534988</v>
      </c>
      <c r="J53" s="51">
        <f t="shared" si="9"/>
        <v>104.61973532233721</v>
      </c>
    </row>
    <row r="54" spans="4:10">
      <c r="D54">
        <v>33</v>
      </c>
      <c r="E54" s="50">
        <f t="shared" si="0"/>
        <v>10.992366412213745</v>
      </c>
      <c r="F54" s="50">
        <f t="shared" si="6"/>
        <v>0.19185298647876606</v>
      </c>
      <c r="G54" s="51">
        <f t="shared" si="2"/>
        <v>119.6330519290909</v>
      </c>
      <c r="H54" s="51">
        <f t="shared" si="7"/>
        <v>103.81356420551961</v>
      </c>
      <c r="I54" s="51">
        <f t="shared" si="8"/>
        <v>124.54131491136361</v>
      </c>
      <c r="J54" s="51">
        <f t="shared" si="9"/>
        <v>104.76695525689952</v>
      </c>
    </row>
    <row r="55" spans="4:10">
      <c r="D55">
        <v>34</v>
      </c>
      <c r="E55" s="50">
        <f t="shared" si="0"/>
        <v>11.335877862595424</v>
      </c>
      <c r="F55" s="50">
        <f t="shared" si="6"/>
        <v>0.1978483923062275</v>
      </c>
      <c r="G55" s="51">
        <f t="shared" si="2"/>
        <v>119.60983534810346</v>
      </c>
      <c r="H55" s="51">
        <f t="shared" si="7"/>
        <v>103.93120307543025</v>
      </c>
      <c r="I55" s="51">
        <f t="shared" si="8"/>
        <v>124.51229418512932</v>
      </c>
      <c r="J55" s="51">
        <f t="shared" si="9"/>
        <v>104.91400384428781</v>
      </c>
    </row>
    <row r="56" spans="4:10">
      <c r="D56">
        <v>35</v>
      </c>
      <c r="E56" s="50">
        <f t="shared" si="0"/>
        <v>11.679389312977102</v>
      </c>
      <c r="F56" s="50">
        <f t="shared" si="6"/>
        <v>0.20384379813368894</v>
      </c>
      <c r="G56" s="51">
        <f t="shared" si="2"/>
        <v>119.58591389583259</v>
      </c>
      <c r="H56" s="51">
        <f t="shared" si="7"/>
        <v>104.04870063909794</v>
      </c>
      <c r="I56" s="51">
        <f t="shared" si="8"/>
        <v>124.48239236979073</v>
      </c>
      <c r="J56" s="51">
        <f t="shared" si="9"/>
        <v>105.06087579887244</v>
      </c>
    </row>
    <row r="57" spans="4:10">
      <c r="D57">
        <v>36</v>
      </c>
      <c r="E57" s="50">
        <f t="shared" si="0"/>
        <v>12.022900763358784</v>
      </c>
      <c r="F57" s="50">
        <f t="shared" si="6"/>
        <v>0.20983920396115038</v>
      </c>
      <c r="G57" s="51">
        <f t="shared" si="2"/>
        <v>119.56128843212969</v>
      </c>
      <c r="H57" s="51">
        <f t="shared" si="7"/>
        <v>104.16605267309828</v>
      </c>
      <c r="I57" s="51">
        <f t="shared" si="8"/>
        <v>124.45161054016211</v>
      </c>
      <c r="J57" s="51">
        <f t="shared" si="9"/>
        <v>105.20756584137284</v>
      </c>
    </row>
    <row r="58" spans="4:10">
      <c r="D58">
        <v>37</v>
      </c>
      <c r="E58" s="50">
        <f t="shared" si="0"/>
        <v>12.366412213740464</v>
      </c>
      <c r="F58" s="50">
        <f t="shared" si="6"/>
        <v>0.21583460978861183</v>
      </c>
      <c r="G58" s="51">
        <f t="shared" si="2"/>
        <v>119.53595984215173</v>
      </c>
      <c r="H58" s="51">
        <f t="shared" si="7"/>
        <v>104.28325495923777</v>
      </c>
      <c r="I58" s="51">
        <f t="shared" si="8"/>
        <v>124.41994980268967</v>
      </c>
      <c r="J58" s="51">
        <f t="shared" si="9"/>
        <v>105.3540686990472</v>
      </c>
    </row>
    <row r="59" spans="4:10">
      <c r="D59">
        <v>38</v>
      </c>
      <c r="E59" s="50">
        <f t="shared" si="0"/>
        <v>12.709923664122142</v>
      </c>
      <c r="F59" s="50">
        <f t="shared" si="6"/>
        <v>0.22183001561607327</v>
      </c>
      <c r="G59" s="51">
        <f t="shared" si="2"/>
        <v>119.5099290363294</v>
      </c>
      <c r="H59" s="51">
        <f t="shared" si="7"/>
        <v>104.40030328470564</v>
      </c>
      <c r="I59" s="51">
        <f t="shared" si="8"/>
        <v>124.38741129541174</v>
      </c>
      <c r="J59" s="51">
        <f t="shared" si="9"/>
        <v>105.50037910588206</v>
      </c>
    </row>
    <row r="60" spans="4:10">
      <c r="D60">
        <v>39</v>
      </c>
      <c r="E60" s="50">
        <f t="shared" si="0"/>
        <v>13.053435114503822</v>
      </c>
      <c r="F60" s="50">
        <f t="shared" si="6"/>
        <v>0.22782542144353471</v>
      </c>
      <c r="G60" s="51">
        <f t="shared" si="2"/>
        <v>119.48319695033435</v>
      </c>
      <c r="H60" s="51">
        <f t="shared" si="7"/>
        <v>104.51719344222521</v>
      </c>
      <c r="I60" s="51">
        <f t="shared" si="8"/>
        <v>124.35399618791793</v>
      </c>
      <c r="J60" s="51">
        <f t="shared" si="9"/>
        <v>105.64649180278151</v>
      </c>
    </row>
    <row r="61" spans="4:10">
      <c r="D61">
        <v>40</v>
      </c>
      <c r="E61" s="50">
        <f t="shared" si="0"/>
        <v>13.3969465648855</v>
      </c>
      <c r="F61" s="50">
        <f t="shared" si="6"/>
        <v>0.23382082727099615</v>
      </c>
      <c r="G61" s="51">
        <f t="shared" si="2"/>
        <v>119.45576454504564</v>
      </c>
      <c r="H61" s="51">
        <f t="shared" si="7"/>
        <v>104.63392123020508</v>
      </c>
      <c r="I61" s="51">
        <f t="shared" si="8"/>
        <v>124.31970568130704</v>
      </c>
      <c r="J61" s="51">
        <f t="shared" si="9"/>
        <v>105.79240153775635</v>
      </c>
    </row>
    <row r="62" spans="4:10">
      <c r="D62">
        <v>41</v>
      </c>
      <c r="E62" s="50">
        <f t="shared" si="0"/>
        <v>13.740458015267182</v>
      </c>
      <c r="F62" s="50">
        <f t="shared" si="6"/>
        <v>0.23981623309845759</v>
      </c>
      <c r="G62" s="51">
        <f t="shared" si="2"/>
        <v>119.42763280651512</v>
      </c>
      <c r="H62" s="51">
        <f t="shared" si="7"/>
        <v>104.75048245289018</v>
      </c>
      <c r="I62" s="51">
        <f t="shared" si="8"/>
        <v>124.2845410081439</v>
      </c>
      <c r="J62" s="51">
        <f t="shared" si="9"/>
        <v>105.93810306611272</v>
      </c>
    </row>
    <row r="63" spans="4:10">
      <c r="D63">
        <v>42</v>
      </c>
      <c r="E63" s="50">
        <f t="shared" si="0"/>
        <v>14.083969465648861</v>
      </c>
      <c r="F63" s="50">
        <f t="shared" si="6"/>
        <v>0.24581163892591903</v>
      </c>
      <c r="G63" s="51">
        <f t="shared" si="2"/>
        <v>119.39880274593204</v>
      </c>
      <c r="H63" s="51">
        <f t="shared" si="7"/>
        <v>104.86687292051262</v>
      </c>
      <c r="I63" s="51">
        <f t="shared" si="8"/>
        <v>124.24850343241506</v>
      </c>
      <c r="J63" s="51">
        <f t="shared" si="9"/>
        <v>106.08359115064079</v>
      </c>
    </row>
    <row r="64" spans="4:10">
      <c r="D64">
        <v>43</v>
      </c>
      <c r="E64" s="50">
        <f t="shared" si="0"/>
        <v>14.42748091603054</v>
      </c>
      <c r="F64" s="50">
        <f t="shared" si="6"/>
        <v>0.25180704475338045</v>
      </c>
      <c r="G64" s="51">
        <f t="shared" si="2"/>
        <v>119.36927539958671</v>
      </c>
      <c r="H64" s="51">
        <f t="shared" si="7"/>
        <v>104.98308844944228</v>
      </c>
      <c r="I64" s="51">
        <f t="shared" si="8"/>
        <v>124.2115942494834</v>
      </c>
      <c r="J64" s="51">
        <f t="shared" si="9"/>
        <v>106.22886056180283</v>
      </c>
    </row>
    <row r="65" spans="4:10">
      <c r="D65">
        <v>44</v>
      </c>
      <c r="E65" s="50">
        <f t="shared" si="0"/>
        <v>14.770992366412218</v>
      </c>
      <c r="F65" s="50">
        <f t="shared" si="6"/>
        <v>0.25780245058084189</v>
      </c>
      <c r="G65" s="51">
        <f t="shared" si="2"/>
        <v>119.33905182883316</v>
      </c>
      <c r="H65" s="51">
        <f t="shared" si="7"/>
        <v>105.09912486233711</v>
      </c>
      <c r="I65" s="51">
        <f t="shared" si="8"/>
        <v>124.17381478604146</v>
      </c>
      <c r="J65" s="51">
        <f t="shared" si="9"/>
        <v>106.37390607792139</v>
      </c>
    </row>
    <row r="66" spans="4:10">
      <c r="D66">
        <v>45</v>
      </c>
      <c r="E66" s="50">
        <f t="shared" si="0"/>
        <v>15.114503816793899</v>
      </c>
      <c r="F66" s="50">
        <f t="shared" si="6"/>
        <v>0.26379785640830333</v>
      </c>
      <c r="G66" s="51">
        <f t="shared" si="2"/>
        <v>119.30813312005112</v>
      </c>
      <c r="H66" s="51">
        <f t="shared" si="7"/>
        <v>105.21497798829341</v>
      </c>
      <c r="I66" s="51">
        <f t="shared" si="8"/>
        <v>124.13516640006391</v>
      </c>
      <c r="J66" s="51">
        <f t="shared" si="9"/>
        <v>106.51872248536677</v>
      </c>
    </row>
    <row r="67" spans="4:10">
      <c r="D67">
        <v>46</v>
      </c>
      <c r="E67" s="50">
        <f t="shared" si="0"/>
        <v>15.458015267175579</v>
      </c>
      <c r="F67" s="50">
        <f t="shared" si="6"/>
        <v>0.26979326223576477</v>
      </c>
      <c r="G67" s="51">
        <f t="shared" si="2"/>
        <v>119.27652038460687</v>
      </c>
      <c r="H67" s="51">
        <f t="shared" si="7"/>
        <v>105.33064366299566</v>
      </c>
      <c r="I67" s="51">
        <f t="shared" si="8"/>
        <v>124.09565048075859</v>
      </c>
      <c r="J67" s="51">
        <f t="shared" si="9"/>
        <v>106.66330457874457</v>
      </c>
    </row>
    <row r="68" spans="4:10">
      <c r="D68">
        <v>47</v>
      </c>
      <c r="E68" s="50">
        <f t="shared" si="0"/>
        <v>15.801526717557257</v>
      </c>
      <c r="F68" s="50">
        <f t="shared" ref="F68:F125" si="10">F67+$F$19*2</f>
        <v>0.27578866806322622</v>
      </c>
      <c r="G68" s="51">
        <f t="shared" si="2"/>
        <v>119.24421475881333</v>
      </c>
      <c r="H68" s="51">
        <f t="shared" ref="H68:H125" si="11">100+$E$15*SIN(F68)</f>
        <v>105.44611772886624</v>
      </c>
      <c r="I68" s="51">
        <f t="shared" ref="I68:I125" si="12">100+$E$14*COS(F68)</f>
        <v>124.05526844851667</v>
      </c>
      <c r="J68" s="51">
        <f t="shared" ref="J68:J125" si="13">100+$E$14*SIN(F68)</f>
        <v>106.8076471610828</v>
      </c>
    </row>
    <row r="69" spans="4:10">
      <c r="D69">
        <v>48</v>
      </c>
      <c r="E69" s="50">
        <f t="shared" si="0"/>
        <v>16.145038167938939</v>
      </c>
      <c r="F69" s="50">
        <f t="shared" si="10"/>
        <v>0.28178407389068766</v>
      </c>
      <c r="G69" s="51">
        <f t="shared" si="2"/>
        <v>119.21121740388922</v>
      </c>
      <c r="H69" s="51">
        <f t="shared" si="11"/>
        <v>105.56139603521487</v>
      </c>
      <c r="I69" s="51">
        <f t="shared" si="12"/>
        <v>124.01402175486153</v>
      </c>
      <c r="J69" s="51">
        <f t="shared" si="13"/>
        <v>106.95174504401858</v>
      </c>
    </row>
    <row r="70" spans="4:10">
      <c r="D70">
        <v>49</v>
      </c>
      <c r="E70" s="50">
        <f t="shared" si="0"/>
        <v>16.488549618320619</v>
      </c>
      <c r="F70" s="50">
        <f t="shared" si="10"/>
        <v>0.2877794797181491</v>
      </c>
      <c r="G70" s="51">
        <f t="shared" si="2"/>
        <v>119.17752950591733</v>
      </c>
      <c r="H70" s="51">
        <f t="shared" si="11"/>
        <v>105.6764744383878</v>
      </c>
      <c r="I70" s="51">
        <f t="shared" si="12"/>
        <v>123.97191188239667</v>
      </c>
      <c r="J70" s="51">
        <f t="shared" si="13"/>
        <v>107.09559304798474</v>
      </c>
    </row>
    <row r="71" spans="4:10">
      <c r="D71">
        <v>50</v>
      </c>
      <c r="E71" s="50">
        <f t="shared" si="0"/>
        <v>16.832061068702295</v>
      </c>
      <c r="F71" s="50">
        <f t="shared" si="10"/>
        <v>0.29377488554561054</v>
      </c>
      <c r="G71" s="51">
        <f t="shared" si="2"/>
        <v>119.14315227580184</v>
      </c>
      <c r="H71" s="51">
        <f t="shared" si="11"/>
        <v>105.79134880191674</v>
      </c>
      <c r="I71" s="51">
        <f t="shared" si="12"/>
        <v>123.92894034475231</v>
      </c>
      <c r="J71" s="51">
        <f t="shared" si="13"/>
        <v>107.23918600239594</v>
      </c>
    </row>
    <row r="72" spans="4:10">
      <c r="D72">
        <v>51</v>
      </c>
      <c r="E72" s="50">
        <f t="shared" si="0"/>
        <v>17.175572519083975</v>
      </c>
      <c r="F72" s="50">
        <f t="shared" si="10"/>
        <v>0.29977029137307198</v>
      </c>
      <c r="G72" s="51">
        <f t="shared" si="2"/>
        <v>119.10808694922486</v>
      </c>
      <c r="H72" s="51">
        <f t="shared" si="11"/>
        <v>105.90601499666762</v>
      </c>
      <c r="I72" s="51">
        <f t="shared" si="12"/>
        <v>123.88510868653107</v>
      </c>
      <c r="J72" s="51">
        <f t="shared" si="13"/>
        <v>107.38251874583452</v>
      </c>
    </row>
    <row r="73" spans="4:10">
      <c r="D73">
        <v>52</v>
      </c>
      <c r="E73" s="50">
        <f t="shared" si="0"/>
        <v>17.519083969465658</v>
      </c>
      <c r="F73" s="50">
        <f t="shared" si="10"/>
        <v>0.30576569720053343</v>
      </c>
      <c r="G73" s="51">
        <f t="shared" si="2"/>
        <v>119.07233478660193</v>
      </c>
      <c r="H73" s="51">
        <f t="shared" si="11"/>
        <v>106.02046890098887</v>
      </c>
      <c r="I73" s="51">
        <f t="shared" si="12"/>
        <v>123.84041848325241</v>
      </c>
      <c r="J73" s="51">
        <f t="shared" si="13"/>
        <v>107.52558612623609</v>
      </c>
    </row>
    <row r="74" spans="4:10">
      <c r="D74">
        <v>53</v>
      </c>
      <c r="E74" s="50">
        <f t="shared" si="0"/>
        <v>17.862595419847334</v>
      </c>
      <c r="F74" s="50">
        <f t="shared" si="10"/>
        <v>0.31176110302799487</v>
      </c>
      <c r="G74" s="51">
        <f t="shared" si="2"/>
        <v>119.03589707303679</v>
      </c>
      <c r="H74" s="51">
        <f t="shared" si="11"/>
        <v>106.13470640085971</v>
      </c>
      <c r="I74" s="51">
        <f t="shared" si="12"/>
        <v>123.79487134129599</v>
      </c>
      <c r="J74" s="51">
        <f t="shared" si="13"/>
        <v>107.66838300107464</v>
      </c>
    </row>
    <row r="75" spans="4:10">
      <c r="D75">
        <v>54</v>
      </c>
      <c r="E75" s="50">
        <f t="shared" si="0"/>
        <v>18.206106870229014</v>
      </c>
      <c r="F75" s="50">
        <f t="shared" si="10"/>
        <v>0.31775650885545631</v>
      </c>
      <c r="G75" s="51">
        <f t="shared" si="2"/>
        <v>118.99877511827519</v>
      </c>
      <c r="H75" s="51">
        <f t="shared" si="11"/>
        <v>106.24872339003797</v>
      </c>
      <c r="I75" s="51">
        <f t="shared" si="12"/>
        <v>123.74846889784399</v>
      </c>
      <c r="J75" s="51">
        <f t="shared" si="13"/>
        <v>107.81090423754745</v>
      </c>
    </row>
    <row r="76" spans="4:10">
      <c r="D76">
        <v>55</v>
      </c>
      <c r="E76" s="50">
        <f t="shared" si="0"/>
        <v>18.549618320610698</v>
      </c>
      <c r="F76" s="50">
        <f t="shared" si="10"/>
        <v>0.32375191468291775</v>
      </c>
      <c r="G76" s="51">
        <f t="shared" si="2"/>
        <v>118.96097025665773</v>
      </c>
      <c r="H76" s="51">
        <f t="shared" si="11"/>
        <v>106.36251577020764</v>
      </c>
      <c r="I76" s="51">
        <f t="shared" si="12"/>
        <v>123.70121282082216</v>
      </c>
      <c r="J76" s="51">
        <f t="shared" si="13"/>
        <v>107.95314471275955</v>
      </c>
    </row>
    <row r="77" spans="4:10">
      <c r="D77">
        <v>56</v>
      </c>
      <c r="E77" s="50">
        <f t="shared" si="0"/>
        <v>18.893129770992374</v>
      </c>
      <c r="F77" s="50">
        <f t="shared" si="10"/>
        <v>0.32974732051037919</v>
      </c>
      <c r="G77" s="51">
        <f t="shared" si="2"/>
        <v>118.92248384707197</v>
      </c>
      <c r="H77" s="51">
        <f t="shared" si="11"/>
        <v>106.47607945112628</v>
      </c>
      <c r="I77" s="51">
        <f t="shared" si="12"/>
        <v>123.65310480883997</v>
      </c>
      <c r="J77" s="51">
        <f t="shared" si="13"/>
        <v>108.09509931390785</v>
      </c>
    </row>
    <row r="78" spans="4:10">
      <c r="D78">
        <v>57</v>
      </c>
      <c r="E78" s="50">
        <f t="shared" si="0"/>
        <v>19.236641221374054</v>
      </c>
      <c r="F78" s="50">
        <f t="shared" si="10"/>
        <v>0.33574272633784064</v>
      </c>
      <c r="G78" s="51">
        <f t="shared" si="2"/>
        <v>118.88331727290358</v>
      </c>
      <c r="H78" s="51">
        <f t="shared" si="11"/>
        <v>106.589410350772</v>
      </c>
      <c r="I78" s="51">
        <f t="shared" si="12"/>
        <v>123.60414659112948</v>
      </c>
      <c r="J78" s="51">
        <f t="shared" si="13"/>
        <v>108.23676293846501</v>
      </c>
    </row>
    <row r="79" spans="4:10">
      <c r="D79">
        <v>58</v>
      </c>
      <c r="E79" s="50">
        <f t="shared" si="0"/>
        <v>19.580152671755734</v>
      </c>
      <c r="F79" s="50">
        <f t="shared" si="10"/>
        <v>0.34173813216530208</v>
      </c>
      <c r="G79" s="51">
        <f t="shared" si="2"/>
        <v>118.84347194198658</v>
      </c>
      <c r="H79" s="51">
        <f t="shared" si="11"/>
        <v>106.70250439549014</v>
      </c>
      <c r="I79" s="51">
        <f t="shared" si="12"/>
        <v>123.55433992748321</v>
      </c>
      <c r="J79" s="51">
        <f t="shared" si="13"/>
        <v>108.37813049436268</v>
      </c>
    </row>
    <row r="80" spans="4:10">
      <c r="D80">
        <v>59</v>
      </c>
      <c r="E80" s="50">
        <f t="shared" si="0"/>
        <v>19.923664122137414</v>
      </c>
      <c r="F80" s="50">
        <f t="shared" si="10"/>
        <v>0.34773353799276352</v>
      </c>
      <c r="G80" s="51">
        <f t="shared" si="2"/>
        <v>118.80294928655275</v>
      </c>
      <c r="H80" s="51">
        <f t="shared" si="11"/>
        <v>106.81535752013978</v>
      </c>
      <c r="I80" s="51">
        <f t="shared" si="12"/>
        <v>123.50368660819092</v>
      </c>
      <c r="J80" s="51">
        <f t="shared" si="13"/>
        <v>108.51919690017472</v>
      </c>
    </row>
    <row r="81" spans="4:10">
      <c r="D81">
        <v>60</v>
      </c>
      <c r="E81" s="50">
        <f t="shared" si="0"/>
        <v>20.267175572519093</v>
      </c>
      <c r="F81" s="50">
        <f t="shared" si="10"/>
        <v>0.35372894382022496</v>
      </c>
      <c r="G81" s="51">
        <f t="shared" si="2"/>
        <v>118.76175076318015</v>
      </c>
      <c r="H81" s="51">
        <f t="shared" si="11"/>
        <v>106.92796566823979</v>
      </c>
      <c r="I81" s="51">
        <f t="shared" si="12"/>
        <v>123.45218845397518</v>
      </c>
      <c r="J81" s="51">
        <f t="shared" si="13"/>
        <v>108.65995708529974</v>
      </c>
    </row>
    <row r="82" spans="4:10">
      <c r="D82">
        <v>61</v>
      </c>
      <c r="E82" s="50">
        <f t="shared" si="0"/>
        <v>20.610687022900773</v>
      </c>
      <c r="F82" s="50">
        <f t="shared" si="10"/>
        <v>0.3597243496476864</v>
      </c>
      <c r="G82" s="51">
        <f t="shared" si="2"/>
        <v>118.71987785274079</v>
      </c>
      <c r="H82" s="51">
        <f t="shared" si="11"/>
        <v>107.04032479211467</v>
      </c>
      <c r="I82" s="51">
        <f t="shared" si="12"/>
        <v>123.399847315926</v>
      </c>
      <c r="J82" s="51">
        <f t="shared" si="13"/>
        <v>108.80040599014335</v>
      </c>
    </row>
    <row r="83" spans="4:10">
      <c r="D83">
        <v>62</v>
      </c>
      <c r="E83" s="50">
        <f t="shared" si="0"/>
        <v>20.954198473282453</v>
      </c>
      <c r="F83" s="50">
        <f t="shared" si="10"/>
        <v>0.36571975547514785</v>
      </c>
      <c r="G83" s="51">
        <f t="shared" si="2"/>
        <v>118.67733206034738</v>
      </c>
      <c r="H83" s="51">
        <f t="shared" si="11"/>
        <v>107.15243085304009</v>
      </c>
      <c r="I83" s="51">
        <f t="shared" si="12"/>
        <v>123.34666507543423</v>
      </c>
      <c r="J83" s="51">
        <f t="shared" si="13"/>
        <v>108.94053856630012</v>
      </c>
    </row>
    <row r="84" spans="4:10">
      <c r="D84">
        <v>63</v>
      </c>
      <c r="E84" s="50">
        <f t="shared" si="0"/>
        <v>21.297709923664133</v>
      </c>
      <c r="F84" s="50">
        <f t="shared" si="10"/>
        <v>0.37171516130260929</v>
      </c>
      <c r="G84" s="51">
        <f t="shared" si="2"/>
        <v>118.63411491529919</v>
      </c>
      <c r="H84" s="51">
        <f t="shared" si="11"/>
        <v>107.26427982138794</v>
      </c>
      <c r="I84" s="51">
        <f t="shared" si="12"/>
        <v>123.292643644124</v>
      </c>
      <c r="J84" s="51">
        <f t="shared" si="13"/>
        <v>109.08034977673493</v>
      </c>
    </row>
    <row r="85" spans="4:10">
      <c r="D85">
        <v>64</v>
      </c>
      <c r="E85" s="50">
        <f t="shared" si="0"/>
        <v>21.641221374045813</v>
      </c>
      <c r="F85" s="50">
        <f t="shared" si="10"/>
        <v>0.37771056713007073</v>
      </c>
      <c r="G85" s="51">
        <f t="shared" si="2"/>
        <v>118.59022797102715</v>
      </c>
      <c r="H85" s="51">
        <f t="shared" si="11"/>
        <v>107.37586767677131</v>
      </c>
      <c r="I85" s="51">
        <f t="shared" si="12"/>
        <v>123.23778496378394</v>
      </c>
      <c r="J85" s="51">
        <f t="shared" si="13"/>
        <v>109.21983459596413</v>
      </c>
    </row>
    <row r="86" spans="4:10">
      <c r="D86">
        <v>65</v>
      </c>
      <c r="E86" s="50">
        <f t="shared" si="0"/>
        <v>21.984732824427493</v>
      </c>
      <c r="F86" s="50">
        <f t="shared" si="10"/>
        <v>0.38370597295753217</v>
      </c>
      <c r="G86" s="51">
        <f t="shared" si="2"/>
        <v>118.54567280503795</v>
      </c>
      <c r="H86" s="51">
        <f t="shared" si="11"/>
        <v>107.48719040818888</v>
      </c>
      <c r="I86" s="51">
        <f t="shared" si="12"/>
        <v>123.18209100629744</v>
      </c>
      <c r="J86" s="51">
        <f t="shared" si="13"/>
        <v>109.3589880102361</v>
      </c>
    </row>
    <row r="87" spans="4:10">
      <c r="D87">
        <v>66</v>
      </c>
      <c r="E87" s="50">
        <f t="shared" ref="E87:E150" si="14">F87*180/PI()</f>
        <v>22.328244274809169</v>
      </c>
      <c r="F87" s="50">
        <f t="shared" si="10"/>
        <v>0.38970137878499361</v>
      </c>
      <c r="G87" s="51">
        <f t="shared" si="2"/>
        <v>118.5004510188574</v>
      </c>
      <c r="H87" s="51">
        <f t="shared" si="11"/>
        <v>107.59824401416921</v>
      </c>
      <c r="I87" s="51">
        <f t="shared" si="12"/>
        <v>123.12556377357174</v>
      </c>
      <c r="J87" s="51">
        <f t="shared" si="13"/>
        <v>109.49780501771153</v>
      </c>
    </row>
    <row r="88" spans="4:10">
      <c r="D88">
        <v>67</v>
      </c>
      <c r="E88" s="50">
        <f t="shared" si="14"/>
        <v>22.671755725190849</v>
      </c>
      <c r="F88" s="50">
        <f t="shared" si="10"/>
        <v>0.39569678461245505</v>
      </c>
      <c r="G88" s="51">
        <f t="shared" ref="G88:G151" si="15">100+$E$15*COS(F88)</f>
        <v>118.45456423797279</v>
      </c>
      <c r="H88" s="51">
        <f t="shared" si="11"/>
        <v>107.7090245029145</v>
      </c>
      <c r="I88" s="51">
        <f t="shared" si="12"/>
        <v>123.06820529746598</v>
      </c>
      <c r="J88" s="51">
        <f t="shared" si="13"/>
        <v>109.63628062864312</v>
      </c>
    </row>
    <row r="89" spans="4:10">
      <c r="D89">
        <v>68</v>
      </c>
      <c r="E89" s="50">
        <f t="shared" si="14"/>
        <v>23.015267175572529</v>
      </c>
      <c r="F89" s="50">
        <f t="shared" si="10"/>
        <v>0.4016921904399165</v>
      </c>
      <c r="G89" s="51">
        <f t="shared" si="15"/>
        <v>118.40801411177452</v>
      </c>
      <c r="H89" s="51">
        <f t="shared" si="11"/>
        <v>107.81952789244406</v>
      </c>
      <c r="I89" s="51">
        <f t="shared" si="12"/>
        <v>123.01001763971814</v>
      </c>
      <c r="J89" s="51">
        <f t="shared" si="13"/>
        <v>109.77440986555506</v>
      </c>
    </row>
    <row r="90" spans="4:10">
      <c r="D90">
        <v>69</v>
      </c>
      <c r="E90" s="50">
        <f t="shared" si="14"/>
        <v>23.358778625954212</v>
      </c>
      <c r="F90" s="50">
        <f t="shared" si="10"/>
        <v>0.40768759626737794</v>
      </c>
      <c r="G90" s="51">
        <f t="shared" si="15"/>
        <v>118.36080231349678</v>
      </c>
      <c r="H90" s="51">
        <f t="shared" si="11"/>
        <v>107.92975021073748</v>
      </c>
      <c r="I90" s="51">
        <f t="shared" si="12"/>
        <v>122.95100289187098</v>
      </c>
      <c r="J90" s="51">
        <f t="shared" si="13"/>
        <v>109.91218776342185</v>
      </c>
    </row>
    <row r="91" spans="4:10">
      <c r="D91">
        <v>70</v>
      </c>
      <c r="E91" s="50">
        <f t="shared" si="14"/>
        <v>23.702290076335892</v>
      </c>
      <c r="F91" s="50">
        <f t="shared" si="10"/>
        <v>0.41368300209483938</v>
      </c>
      <c r="G91" s="51">
        <f t="shared" si="15"/>
        <v>118.31293054015747</v>
      </c>
      <c r="H91" s="51">
        <f t="shared" si="11"/>
        <v>108.03968749587744</v>
      </c>
      <c r="I91" s="51">
        <f t="shared" si="12"/>
        <v>122.89116317519682</v>
      </c>
      <c r="J91" s="51">
        <f t="shared" si="13"/>
        <v>110.04960936984679</v>
      </c>
    </row>
    <row r="92" spans="4:10">
      <c r="D92">
        <v>71</v>
      </c>
      <c r="E92" s="50">
        <f t="shared" si="14"/>
        <v>24.045801526717572</v>
      </c>
      <c r="F92" s="50">
        <f t="shared" si="10"/>
        <v>0.41967840792230082</v>
      </c>
      <c r="G92" s="51">
        <f t="shared" si="15"/>
        <v>118.26440051249708</v>
      </c>
      <c r="H92" s="51">
        <f t="shared" si="11"/>
        <v>108.14933579619202</v>
      </c>
      <c r="I92" s="51">
        <f t="shared" si="12"/>
        <v>122.83050064062134</v>
      </c>
      <c r="J92" s="51">
        <f t="shared" si="13"/>
        <v>110.18666974524002</v>
      </c>
    </row>
    <row r="93" spans="4:10">
      <c r="D93">
        <v>72</v>
      </c>
      <c r="E93" s="50">
        <f t="shared" si="14"/>
        <v>24.389312977099248</v>
      </c>
      <c r="F93" s="50">
        <f t="shared" si="10"/>
        <v>0.42567381374976226</v>
      </c>
      <c r="G93" s="51">
        <f t="shared" si="15"/>
        <v>118.21521397491694</v>
      </c>
      <c r="H93" s="51">
        <f t="shared" si="11"/>
        <v>108.25869117039683</v>
      </c>
      <c r="I93" s="51">
        <f t="shared" si="12"/>
        <v>122.76901746864618</v>
      </c>
      <c r="J93" s="51">
        <f t="shared" si="13"/>
        <v>110.32336396299604</v>
      </c>
    </row>
    <row r="94" spans="4:10">
      <c r="D94">
        <v>73</v>
      </c>
      <c r="E94" s="50">
        <f t="shared" si="14"/>
        <v>24.732824427480928</v>
      </c>
      <c r="F94" s="50">
        <f t="shared" si="10"/>
        <v>0.43166921957722371</v>
      </c>
      <c r="G94" s="51">
        <f t="shared" si="15"/>
        <v>118.16537269541651</v>
      </c>
      <c r="H94" s="51">
        <f t="shared" si="11"/>
        <v>108.36774968773662</v>
      </c>
      <c r="I94" s="51">
        <f t="shared" si="12"/>
        <v>122.70671586927062</v>
      </c>
      <c r="J94" s="51">
        <f t="shared" si="13"/>
        <v>110.45968710967078</v>
      </c>
    </row>
    <row r="95" spans="4:10">
      <c r="D95">
        <v>74</v>
      </c>
      <c r="E95" s="50">
        <f t="shared" si="14"/>
        <v>25.076335877862608</v>
      </c>
      <c r="F95" s="50">
        <f t="shared" si="10"/>
        <v>0.43766462540468515</v>
      </c>
      <c r="G95" s="51">
        <f t="shared" si="15"/>
        <v>118.11487846552976</v>
      </c>
      <c r="H95" s="51">
        <f t="shared" si="11"/>
        <v>108.47650742812664</v>
      </c>
      <c r="I95" s="51">
        <f t="shared" si="12"/>
        <v>122.6435980819122</v>
      </c>
      <c r="J95" s="51">
        <f t="shared" si="13"/>
        <v>110.5956342851583</v>
      </c>
    </row>
    <row r="96" spans="4:10">
      <c r="D96">
        <v>75</v>
      </c>
      <c r="E96" s="50">
        <f t="shared" si="14"/>
        <v>25.419847328244288</v>
      </c>
      <c r="F96" s="50">
        <f t="shared" si="10"/>
        <v>0.44366003123214659</v>
      </c>
      <c r="G96" s="51">
        <f t="shared" si="15"/>
        <v>118.06373310026086</v>
      </c>
      <c r="H96" s="51">
        <f t="shared" si="11"/>
        <v>108.58496048229344</v>
      </c>
      <c r="I96" s="51">
        <f t="shared" si="12"/>
        <v>122.57966637532608</v>
      </c>
      <c r="J96" s="51">
        <f t="shared" si="13"/>
        <v>110.73120060286679</v>
      </c>
    </row>
    <row r="97" spans="4:10">
      <c r="D97">
        <v>76</v>
      </c>
      <c r="E97" s="50">
        <f t="shared" si="14"/>
        <v>25.763358778625967</v>
      </c>
      <c r="F97" s="50">
        <f t="shared" si="10"/>
        <v>0.44965543705960803</v>
      </c>
      <c r="G97" s="51">
        <f t="shared" si="15"/>
        <v>118.01193843801889</v>
      </c>
      <c r="H97" s="51">
        <f t="shared" si="11"/>
        <v>108.69310495191549</v>
      </c>
      <c r="I97" s="51">
        <f t="shared" si="12"/>
        <v>122.51492304752361</v>
      </c>
      <c r="J97" s="51">
        <f t="shared" si="13"/>
        <v>110.86638118989435</v>
      </c>
    </row>
    <row r="98" spans="4:10">
      <c r="D98">
        <v>77</v>
      </c>
      <c r="E98" s="50">
        <f t="shared" si="14"/>
        <v>26.106870229007651</v>
      </c>
      <c r="F98" s="50">
        <f t="shared" si="10"/>
        <v>0.45565084288706947</v>
      </c>
      <c r="G98" s="51">
        <f t="shared" si="15"/>
        <v>117.95949634055175</v>
      </c>
      <c r="H98" s="51">
        <f t="shared" si="11"/>
        <v>108.80093694976325</v>
      </c>
      <c r="I98" s="51">
        <f t="shared" si="12"/>
        <v>122.44937042568969</v>
      </c>
      <c r="J98" s="51">
        <f t="shared" si="13"/>
        <v>111.00117118720408</v>
      </c>
    </row>
    <row r="99" spans="4:10">
      <c r="D99">
        <v>78</v>
      </c>
      <c r="E99" s="50">
        <f t="shared" si="14"/>
        <v>26.450381679389327</v>
      </c>
      <c r="F99" s="50">
        <f t="shared" si="10"/>
        <v>0.46164624871453092</v>
      </c>
      <c r="G99" s="51">
        <f t="shared" si="15"/>
        <v>117.90640869287928</v>
      </c>
      <c r="H99" s="51">
        <f t="shared" si="11"/>
        <v>108.90845259983895</v>
      </c>
      <c r="I99" s="51">
        <f t="shared" si="12"/>
        <v>122.3830108660991</v>
      </c>
      <c r="J99" s="51">
        <f t="shared" si="13"/>
        <v>111.13556574979869</v>
      </c>
    </row>
    <row r="100" spans="4:10">
      <c r="D100">
        <v>79</v>
      </c>
      <c r="E100" s="50">
        <f t="shared" si="14"/>
        <v>26.793893129771007</v>
      </c>
      <c r="F100" s="50">
        <f t="shared" si="10"/>
        <v>0.46764165454199236</v>
      </c>
      <c r="G100" s="51">
        <f t="shared" si="15"/>
        <v>117.85267740322547</v>
      </c>
      <c r="H100" s="51">
        <f t="shared" si="11"/>
        <v>109.01564803751582</v>
      </c>
      <c r="I100" s="51">
        <f t="shared" si="12"/>
        <v>122.31584675403184</v>
      </c>
      <c r="J100" s="51">
        <f t="shared" si="13"/>
        <v>111.26956004689477</v>
      </c>
    </row>
    <row r="101" spans="4:10">
      <c r="D101">
        <v>80</v>
      </c>
      <c r="E101" s="50">
        <f t="shared" si="14"/>
        <v>27.137404580152687</v>
      </c>
      <c r="F101" s="50">
        <f t="shared" si="10"/>
        <v>0.4736370603694538</v>
      </c>
      <c r="G101" s="51">
        <f t="shared" si="15"/>
        <v>117.7983044029499</v>
      </c>
      <c r="H101" s="51">
        <f t="shared" si="11"/>
        <v>109.12251940967705</v>
      </c>
      <c r="I101" s="51">
        <f t="shared" si="12"/>
        <v>122.24788050368736</v>
      </c>
      <c r="J101" s="51">
        <f t="shared" si="13"/>
        <v>111.40314926209632</v>
      </c>
    </row>
    <row r="102" spans="4:10">
      <c r="D102">
        <v>81</v>
      </c>
      <c r="E102" s="50">
        <f t="shared" si="14"/>
        <v>27.480916030534367</v>
      </c>
      <c r="F102" s="50">
        <f t="shared" si="10"/>
        <v>0.47963246619691524</v>
      </c>
      <c r="G102" s="51">
        <f t="shared" si="15"/>
        <v>117.74329164647826</v>
      </c>
      <c r="H102" s="51">
        <f t="shared" si="11"/>
        <v>109.22906287485436</v>
      </c>
      <c r="I102" s="51">
        <f t="shared" si="12"/>
        <v>122.17911455809781</v>
      </c>
      <c r="J102" s="51">
        <f t="shared" si="13"/>
        <v>111.53632859356796</v>
      </c>
    </row>
    <row r="103" spans="4:10">
      <c r="D103">
        <v>82</v>
      </c>
      <c r="E103" s="50">
        <f t="shared" si="14"/>
        <v>27.824427480916047</v>
      </c>
      <c r="F103" s="50">
        <f t="shared" si="10"/>
        <v>0.48562787202437668</v>
      </c>
      <c r="G103" s="51">
        <f t="shared" si="15"/>
        <v>117.68764111123218</v>
      </c>
      <c r="H103" s="51">
        <f t="shared" si="11"/>
        <v>109.33527460336596</v>
      </c>
      <c r="I103" s="51">
        <f t="shared" si="12"/>
        <v>122.10955138904022</v>
      </c>
      <c r="J103" s="51">
        <f t="shared" si="13"/>
        <v>111.66909325420744</v>
      </c>
    </row>
    <row r="104" spans="4:10">
      <c r="D104">
        <v>83</v>
      </c>
      <c r="E104" s="50">
        <f t="shared" si="14"/>
        <v>28.167938931297723</v>
      </c>
      <c r="F104" s="50">
        <f t="shared" si="10"/>
        <v>0.49162327785183813</v>
      </c>
      <c r="G104" s="51">
        <f t="shared" si="15"/>
        <v>117.63135479755809</v>
      </c>
      <c r="H104" s="51">
        <f t="shared" si="11"/>
        <v>109.44115077745427</v>
      </c>
      <c r="I104" s="51">
        <f t="shared" si="12"/>
        <v>122.03919349694762</v>
      </c>
      <c r="J104" s="51">
        <f t="shared" si="13"/>
        <v>111.80143847181783</v>
      </c>
    </row>
    <row r="105" spans="4:10">
      <c r="D105">
        <v>84</v>
      </c>
      <c r="E105" s="50">
        <f t="shared" si="14"/>
        <v>28.511450381679403</v>
      </c>
      <c r="F105" s="50">
        <f t="shared" si="10"/>
        <v>0.49761868367929957</v>
      </c>
      <c r="G105" s="51">
        <f t="shared" si="15"/>
        <v>117.57443472865535</v>
      </c>
      <c r="H105" s="51">
        <f t="shared" si="11"/>
        <v>109.54668759142315</v>
      </c>
      <c r="I105" s="51">
        <f t="shared" si="12"/>
        <v>121.96804341081919</v>
      </c>
      <c r="J105" s="51">
        <f t="shared" si="13"/>
        <v>111.93335948927893</v>
      </c>
    </row>
    <row r="106" spans="4:10">
      <c r="D106">
        <v>85</v>
      </c>
      <c r="E106" s="50">
        <f t="shared" si="14"/>
        <v>28.854961832061083</v>
      </c>
      <c r="F106" s="50">
        <f t="shared" si="10"/>
        <v>0.50361408950676101</v>
      </c>
      <c r="G106" s="51">
        <f t="shared" si="15"/>
        <v>117.5168829505035</v>
      </c>
      <c r="H106" s="51">
        <f t="shared" si="11"/>
        <v>109.65188125177468</v>
      </c>
      <c r="I106" s="51">
        <f t="shared" si="12"/>
        <v>121.89610368812939</v>
      </c>
      <c r="J106" s="51">
        <f t="shared" si="13"/>
        <v>112.06485156471837</v>
      </c>
    </row>
    <row r="107" spans="4:10">
      <c r="D107">
        <v>86</v>
      </c>
      <c r="E107" s="50">
        <f t="shared" si="14"/>
        <v>29.198473282442759</v>
      </c>
      <c r="F107" s="50">
        <f t="shared" si="10"/>
        <v>0.5096094953342224</v>
      </c>
      <c r="G107" s="51">
        <f t="shared" si="15"/>
        <v>117.45870153178873</v>
      </c>
      <c r="H107" s="51">
        <f t="shared" si="11"/>
        <v>109.75672797734555</v>
      </c>
      <c r="I107" s="51">
        <f t="shared" si="12"/>
        <v>121.82337691473592</v>
      </c>
      <c r="J107" s="51">
        <f t="shared" si="13"/>
        <v>112.19590997168194</v>
      </c>
    </row>
    <row r="108" spans="4:10">
      <c r="D108">
        <v>87</v>
      </c>
      <c r="E108" s="50">
        <f t="shared" si="14"/>
        <v>29.541984732824435</v>
      </c>
      <c r="F108" s="50">
        <f t="shared" si="10"/>
        <v>0.51560490116168378</v>
      </c>
      <c r="G108" s="51">
        <f t="shared" si="15"/>
        <v>117.39989256382955</v>
      </c>
      <c r="H108" s="51">
        <f t="shared" si="11"/>
        <v>109.86122399944291</v>
      </c>
      <c r="I108" s="51">
        <f t="shared" si="12"/>
        <v>121.74986570478694</v>
      </c>
      <c r="J108" s="51">
        <f t="shared" si="13"/>
        <v>112.32652999930363</v>
      </c>
    </row>
    <row r="109" spans="4:10">
      <c r="D109">
        <v>88</v>
      </c>
      <c r="E109" s="50">
        <f t="shared" si="14"/>
        <v>29.885496183206115</v>
      </c>
      <c r="F109" s="50">
        <f t="shared" si="10"/>
        <v>0.52160030698914517</v>
      </c>
      <c r="G109" s="51">
        <f t="shared" si="15"/>
        <v>117.34045816050157</v>
      </c>
      <c r="H109" s="51">
        <f t="shared" si="11"/>
        <v>109.96536556197988</v>
      </c>
      <c r="I109" s="51">
        <f t="shared" si="12"/>
        <v>121.67557270062696</v>
      </c>
      <c r="J109" s="51">
        <f t="shared" si="13"/>
        <v>112.45670695247485</v>
      </c>
    </row>
    <row r="110" spans="4:10">
      <c r="D110">
        <v>89</v>
      </c>
      <c r="E110" s="50">
        <f t="shared" si="14"/>
        <v>30.229007633587791</v>
      </c>
      <c r="F110" s="50">
        <f t="shared" si="10"/>
        <v>0.52759571281660655</v>
      </c>
      <c r="G110" s="51">
        <f t="shared" si="15"/>
        <v>117.28040045816152</v>
      </c>
      <c r="H110" s="51">
        <f t="shared" si="11"/>
        <v>110.06914892161055</v>
      </c>
      <c r="I110" s="51">
        <f t="shared" si="12"/>
        <v>121.6005005727019</v>
      </c>
      <c r="J110" s="51">
        <f t="shared" si="13"/>
        <v>112.58643615201319</v>
      </c>
    </row>
    <row r="111" spans="4:10">
      <c r="D111">
        <v>90</v>
      </c>
      <c r="E111" s="50">
        <f t="shared" si="14"/>
        <v>30.572519083969468</v>
      </c>
      <c r="F111" s="50">
        <f t="shared" si="10"/>
        <v>0.53359111864406794</v>
      </c>
      <c r="G111" s="51">
        <f t="shared" si="15"/>
        <v>117.21972161557053</v>
      </c>
      <c r="H111" s="51">
        <f t="shared" si="11"/>
        <v>110.17257034786455</v>
      </c>
      <c r="I111" s="51">
        <f t="shared" si="12"/>
        <v>121.52465201946316</v>
      </c>
      <c r="J111" s="51">
        <f t="shared" si="13"/>
        <v>112.71571293483069</v>
      </c>
    </row>
    <row r="112" spans="4:10">
      <c r="D112">
        <v>91</v>
      </c>
      <c r="E112" s="50">
        <f t="shared" si="14"/>
        <v>30.916030534351144</v>
      </c>
      <c r="F112" s="50">
        <f t="shared" si="10"/>
        <v>0.53958652447152933</v>
      </c>
      <c r="G112" s="51">
        <f t="shared" si="15"/>
        <v>117.15842381381643</v>
      </c>
      <c r="H112" s="51">
        <f t="shared" si="11"/>
        <v>110.27562612328111</v>
      </c>
      <c r="I112" s="51">
        <f t="shared" si="12"/>
        <v>121.44802976727053</v>
      </c>
      <c r="J112" s="51">
        <f t="shared" si="13"/>
        <v>112.8445326541014</v>
      </c>
    </row>
    <row r="113" spans="4:10">
      <c r="D113">
        <v>92</v>
      </c>
      <c r="E113" s="50">
        <f t="shared" si="14"/>
        <v>31.25954198473282</v>
      </c>
      <c r="F113" s="50">
        <f t="shared" si="10"/>
        <v>0.54558193029899071</v>
      </c>
      <c r="G113" s="51">
        <f t="shared" si="15"/>
        <v>117.09650925623542</v>
      </c>
      <c r="H113" s="51">
        <f t="shared" si="11"/>
        <v>110.37831254354273</v>
      </c>
      <c r="I113" s="51">
        <f t="shared" si="12"/>
        <v>121.37063657029428</v>
      </c>
      <c r="J113" s="51">
        <f t="shared" si="13"/>
        <v>112.97289067942842</v>
      </c>
    </row>
    <row r="114" spans="4:10">
      <c r="D114">
        <v>93</v>
      </c>
      <c r="E114" s="50">
        <f t="shared" si="14"/>
        <v>31.603053435114496</v>
      </c>
      <c r="F114" s="50">
        <f t="shared" si="10"/>
        <v>0.5515773361264521</v>
      </c>
      <c r="G114" s="51">
        <f t="shared" si="15"/>
        <v>117.03398016833289</v>
      </c>
      <c r="H114" s="51">
        <f t="shared" si="11"/>
        <v>110.48062591760825</v>
      </c>
      <c r="I114" s="51">
        <f t="shared" si="12"/>
        <v>121.29247521041611</v>
      </c>
      <c r="J114" s="51">
        <f t="shared" si="13"/>
        <v>113.10078239701032</v>
      </c>
    </row>
    <row r="115" spans="4:10">
      <c r="D115">
        <v>94</v>
      </c>
      <c r="E115" s="50">
        <f t="shared" si="14"/>
        <v>31.946564885496173</v>
      </c>
      <c r="F115" s="50">
        <f t="shared" si="10"/>
        <v>0.55757274195391349</v>
      </c>
      <c r="G115" s="51">
        <f t="shared" si="15"/>
        <v>116.97083879770332</v>
      </c>
      <c r="H115" s="51">
        <f t="shared" si="11"/>
        <v>110.58256256784563</v>
      </c>
      <c r="I115" s="51">
        <f t="shared" si="12"/>
        <v>121.21354849712915</v>
      </c>
      <c r="J115" s="51">
        <f t="shared" si="13"/>
        <v>113.22820320980703</v>
      </c>
    </row>
    <row r="116" spans="4:10">
      <c r="D116">
        <v>95</v>
      </c>
      <c r="E116" s="50">
        <f t="shared" si="14"/>
        <v>32.290076335877849</v>
      </c>
      <c r="F116" s="50">
        <f t="shared" si="10"/>
        <v>0.56356814778137487</v>
      </c>
      <c r="G116" s="51">
        <f t="shared" si="15"/>
        <v>116.90708741394964</v>
      </c>
      <c r="H116" s="51">
        <f t="shared" si="11"/>
        <v>110.68411883016404</v>
      </c>
      <c r="I116" s="51">
        <f t="shared" si="12"/>
        <v>121.13385926743706</v>
      </c>
      <c r="J116" s="51">
        <f t="shared" si="13"/>
        <v>113.35514853770503</v>
      </c>
    </row>
    <row r="117" spans="4:10">
      <c r="D117">
        <v>96</v>
      </c>
      <c r="E117" s="50">
        <f t="shared" si="14"/>
        <v>32.633587786259525</v>
      </c>
      <c r="F117" s="50">
        <f t="shared" si="10"/>
        <v>0.56956355360883626</v>
      </c>
      <c r="G117" s="51">
        <f t="shared" si="15"/>
        <v>116.84272830860149</v>
      </c>
      <c r="H117" s="51">
        <f t="shared" si="11"/>
        <v>110.78529105414563</v>
      </c>
      <c r="I117" s="51">
        <f t="shared" si="12"/>
        <v>121.05341038575187</v>
      </c>
      <c r="J117" s="51">
        <f t="shared" si="13"/>
        <v>113.48161381768203</v>
      </c>
    </row>
    <row r="118" spans="4:10">
      <c r="D118">
        <v>97</v>
      </c>
      <c r="E118" s="50">
        <f t="shared" si="14"/>
        <v>32.977099236641202</v>
      </c>
      <c r="F118" s="50">
        <f t="shared" si="10"/>
        <v>0.57555895943629765</v>
      </c>
      <c r="G118" s="51">
        <f t="shared" si="15"/>
        <v>116.777763795033</v>
      </c>
      <c r="H118" s="51">
        <f t="shared" si="11"/>
        <v>110.88607560317674</v>
      </c>
      <c r="I118" s="51">
        <f t="shared" si="12"/>
        <v>120.97220474379125</v>
      </c>
      <c r="J118" s="51">
        <f t="shared" si="13"/>
        <v>113.60759450397092</v>
      </c>
    </row>
    <row r="119" spans="4:10">
      <c r="D119">
        <v>98</v>
      </c>
      <c r="E119" s="50">
        <f t="shared" si="14"/>
        <v>33.320610687022878</v>
      </c>
      <c r="F119" s="50">
        <f t="shared" si="10"/>
        <v>0.58155436526375903</v>
      </c>
      <c r="G119" s="51">
        <f t="shared" si="15"/>
        <v>116.71219620837952</v>
      </c>
      <c r="H119" s="51">
        <f t="shared" si="11"/>
        <v>110.98646885457858</v>
      </c>
      <c r="I119" s="51">
        <f t="shared" si="12"/>
        <v>120.8902452604744</v>
      </c>
      <c r="J119" s="51">
        <f t="shared" si="13"/>
        <v>113.73308606822322</v>
      </c>
    </row>
    <row r="120" spans="4:10">
      <c r="D120">
        <v>99</v>
      </c>
      <c r="E120" s="50">
        <f t="shared" si="14"/>
        <v>33.664122137404554</v>
      </c>
      <c r="F120" s="50">
        <f t="shared" si="10"/>
        <v>0.58754977109122042</v>
      </c>
      <c r="G120" s="51">
        <f t="shared" si="15"/>
        <v>116.64602790545375</v>
      </c>
      <c r="H120" s="51">
        <f t="shared" si="11"/>
        <v>111.08646719973747</v>
      </c>
      <c r="I120" s="51">
        <f t="shared" si="12"/>
        <v>120.80753488181719</v>
      </c>
      <c r="J120" s="51">
        <f t="shared" si="13"/>
        <v>113.85808399967185</v>
      </c>
    </row>
    <row r="121" spans="4:10">
      <c r="D121">
        <v>100</v>
      </c>
      <c r="E121" s="50">
        <f t="shared" si="14"/>
        <v>34.007633587786231</v>
      </c>
      <c r="F121" s="50">
        <f t="shared" si="10"/>
        <v>0.5935451769186818</v>
      </c>
      <c r="G121" s="51">
        <f t="shared" si="15"/>
        <v>116.57926126466101</v>
      </c>
      <c r="H121" s="51">
        <f t="shared" si="11"/>
        <v>111.18606704423458</v>
      </c>
      <c r="I121" s="51">
        <f t="shared" si="12"/>
        <v>120.72407658082626</v>
      </c>
      <c r="J121" s="51">
        <f t="shared" si="13"/>
        <v>113.98258380529323</v>
      </c>
    </row>
    <row r="122" spans="4:10">
      <c r="D122">
        <v>101</v>
      </c>
      <c r="E122" s="50">
        <f t="shared" si="14"/>
        <v>34.351145038167907</v>
      </c>
      <c r="F122" s="50">
        <f t="shared" si="10"/>
        <v>0.59954058274614319</v>
      </c>
      <c r="G122" s="51">
        <f t="shared" si="15"/>
        <v>116.51189868591374</v>
      </c>
      <c r="H122" s="51">
        <f t="shared" si="11"/>
        <v>111.28526480797505</v>
      </c>
      <c r="I122" s="51">
        <f t="shared" si="12"/>
        <v>120.63987335739216</v>
      </c>
      <c r="J122" s="51">
        <f t="shared" si="13"/>
        <v>114.10658100996882</v>
      </c>
    </row>
    <row r="123" spans="4:10">
      <c r="D123">
        <v>102</v>
      </c>
      <c r="E123" s="50">
        <f t="shared" si="14"/>
        <v>34.694656488549583</v>
      </c>
      <c r="F123" s="50">
        <f t="shared" si="10"/>
        <v>0.60553598857360458</v>
      </c>
      <c r="G123" s="51">
        <f t="shared" si="15"/>
        <v>116.44394259054522</v>
      </c>
      <c r="H123" s="51">
        <f t="shared" si="11"/>
        <v>111.38405692531678</v>
      </c>
      <c r="I123" s="51">
        <f t="shared" si="12"/>
        <v>120.55492823818153</v>
      </c>
      <c r="J123" s="51">
        <f t="shared" si="13"/>
        <v>114.23007115664598</v>
      </c>
    </row>
    <row r="124" spans="4:10">
      <c r="D124">
        <v>103</v>
      </c>
      <c r="E124" s="50">
        <f t="shared" si="14"/>
        <v>35.038167938931259</v>
      </c>
      <c r="F124" s="50">
        <f t="shared" si="10"/>
        <v>0.61153139440106596</v>
      </c>
      <c r="G124" s="51">
        <f t="shared" si="15"/>
        <v>116.37539542122261</v>
      </c>
      <c r="H124" s="51">
        <f t="shared" si="11"/>
        <v>111.4824398451985</v>
      </c>
      <c r="I124" s="51">
        <f t="shared" si="12"/>
        <v>120.46924427652824</v>
      </c>
      <c r="J124" s="51">
        <f t="shared" si="13"/>
        <v>114.35304980649812</v>
      </c>
    </row>
    <row r="125" spans="4:10">
      <c r="D125">
        <v>104</v>
      </c>
      <c r="E125" s="50">
        <f t="shared" si="14"/>
        <v>35.381679389312943</v>
      </c>
      <c r="F125" s="50">
        <f t="shared" si="10"/>
        <v>0.61752680022852735</v>
      </c>
      <c r="G125" s="51">
        <f t="shared" si="15"/>
        <v>116.30625964185901</v>
      </c>
      <c r="H125" s="51">
        <f t="shared" si="11"/>
        <v>111.58041003126745</v>
      </c>
      <c r="I125" s="51">
        <f t="shared" si="12"/>
        <v>120.38282455232377</v>
      </c>
      <c r="J125" s="51">
        <f t="shared" si="13"/>
        <v>114.47551253908431</v>
      </c>
    </row>
    <row r="126" spans="4:10">
      <c r="D126">
        <v>105</v>
      </c>
      <c r="E126" s="50">
        <f t="shared" si="14"/>
        <v>35.725190839694619</v>
      </c>
      <c r="F126" s="50">
        <f t="shared" ref="F126:F153" si="16">F125+$F$19*2</f>
        <v>0.62352220605598874</v>
      </c>
      <c r="G126" s="51">
        <f t="shared" si="15"/>
        <v>116.2365377375251</v>
      </c>
      <c r="H126" s="51">
        <f t="shared" ref="H126:H153" si="17">100+$E$15*SIN(F126)</f>
        <v>111.67796396200653</v>
      </c>
      <c r="I126" s="51">
        <f t="shared" ref="I126:I153" si="18">100+$E$14*COS(F126)</f>
        <v>120.29567217190638</v>
      </c>
      <c r="J126" s="51">
        <f t="shared" ref="J126:J153" si="19">100+$E$14*SIN(F126)</f>
        <v>114.59745495250817</v>
      </c>
    </row>
    <row r="127" spans="4:10">
      <c r="D127">
        <v>106</v>
      </c>
      <c r="E127" s="50">
        <f t="shared" si="14"/>
        <v>36.068702290076288</v>
      </c>
      <c r="F127" s="50">
        <f t="shared" si="16"/>
        <v>0.62951761188345012</v>
      </c>
      <c r="G127" s="51">
        <f t="shared" si="15"/>
        <v>116.16623221435958</v>
      </c>
      <c r="H127" s="51">
        <f t="shared" si="17"/>
        <v>111.77509813086084</v>
      </c>
      <c r="I127" s="51">
        <f t="shared" si="18"/>
        <v>120.20779026794948</v>
      </c>
      <c r="J127" s="51">
        <f t="shared" si="19"/>
        <v>114.71887266357606</v>
      </c>
    </row>
    <row r="128" spans="4:10">
      <c r="D128">
        <v>107</v>
      </c>
      <c r="E128" s="50">
        <f t="shared" si="14"/>
        <v>36.412213740457965</v>
      </c>
      <c r="F128" s="50">
        <f t="shared" si="16"/>
        <v>0.63551301771091151</v>
      </c>
      <c r="G128" s="51">
        <f t="shared" si="15"/>
        <v>116.09534559947926</v>
      </c>
      <c r="H128" s="51">
        <f t="shared" si="17"/>
        <v>111.87180904636372</v>
      </c>
      <c r="I128" s="51">
        <f t="shared" si="18"/>
        <v>120.11918199934908</v>
      </c>
      <c r="J128" s="51">
        <f t="shared" si="19"/>
        <v>114.83976130795466</v>
      </c>
    </row>
    <row r="129" spans="4:10">
      <c r="D129">
        <v>108</v>
      </c>
      <c r="E129" s="50">
        <f t="shared" si="14"/>
        <v>36.755725190839641</v>
      </c>
      <c r="F129" s="50">
        <f t="shared" si="16"/>
        <v>0.6415084235383729</v>
      </c>
      <c r="G129" s="51">
        <f t="shared" si="15"/>
        <v>116.02388044088816</v>
      </c>
      <c r="H129" s="51">
        <f t="shared" si="17"/>
        <v>111.96809323226226</v>
      </c>
      <c r="I129" s="51">
        <f t="shared" si="18"/>
        <v>120.0298505511102</v>
      </c>
      <c r="J129" s="51">
        <f t="shared" si="19"/>
        <v>114.96011654032782</v>
      </c>
    </row>
    <row r="130" spans="4:10">
      <c r="D130">
        <v>109</v>
      </c>
      <c r="E130" s="50">
        <f t="shared" si="14"/>
        <v>37.099236641221317</v>
      </c>
      <c r="F130" s="50">
        <f t="shared" si="16"/>
        <v>0.64750382936583428</v>
      </c>
      <c r="G130" s="51">
        <f t="shared" si="15"/>
        <v>115.95183930738592</v>
      </c>
      <c r="H130" s="51">
        <f t="shared" si="17"/>
        <v>112.06394722764226</v>
      </c>
      <c r="I130" s="51">
        <f t="shared" si="18"/>
        <v>119.9397991342324</v>
      </c>
      <c r="J130" s="51">
        <f t="shared" si="19"/>
        <v>115.07993403455282</v>
      </c>
    </row>
    <row r="131" spans="4:10">
      <c r="D131">
        <v>110</v>
      </c>
      <c r="E131" s="50">
        <f t="shared" si="14"/>
        <v>37.442748091602994</v>
      </c>
      <c r="F131" s="50">
        <f t="shared" si="16"/>
        <v>0.65349923519329567</v>
      </c>
      <c r="G131" s="51">
        <f t="shared" si="15"/>
        <v>115.87922478847548</v>
      </c>
      <c r="H131" s="51">
        <f t="shared" si="17"/>
        <v>112.1593675870526</v>
      </c>
      <c r="I131" s="51">
        <f t="shared" si="18"/>
        <v>119.84903098559437</v>
      </c>
      <c r="J131" s="51">
        <f t="shared" si="19"/>
        <v>115.19920948381576</v>
      </c>
    </row>
    <row r="132" spans="4:10">
      <c r="D132">
        <v>111</v>
      </c>
      <c r="E132" s="50">
        <f t="shared" si="14"/>
        <v>37.78625954198467</v>
      </c>
      <c r="F132" s="50">
        <f t="shared" si="16"/>
        <v>0.65949464102075706</v>
      </c>
      <c r="G132" s="51">
        <f t="shared" si="15"/>
        <v>115.80603949427</v>
      </c>
      <c r="H132" s="51">
        <f t="shared" si="17"/>
        <v>112.25435088062918</v>
      </c>
      <c r="I132" s="51">
        <f t="shared" si="18"/>
        <v>119.7575493678375</v>
      </c>
      <c r="J132" s="51">
        <f t="shared" si="19"/>
        <v>115.31793860078646</v>
      </c>
    </row>
    <row r="133" spans="4:10">
      <c r="D133">
        <v>112</v>
      </c>
      <c r="E133" s="50">
        <f t="shared" si="14"/>
        <v>38.129770992366353</v>
      </c>
      <c r="F133" s="50">
        <f t="shared" si="16"/>
        <v>0.66549004684821844</v>
      </c>
      <c r="G133" s="51">
        <f t="shared" si="15"/>
        <v>115.73228605539902</v>
      </c>
      <c r="H133" s="51">
        <f t="shared" si="17"/>
        <v>112.34889369421803</v>
      </c>
      <c r="I133" s="51">
        <f t="shared" si="18"/>
        <v>119.66535756924877</v>
      </c>
      <c r="J133" s="51">
        <f t="shared" si="19"/>
        <v>115.43611711777254</v>
      </c>
    </row>
    <row r="134" spans="4:10">
      <c r="D134">
        <v>113</v>
      </c>
      <c r="E134" s="50">
        <f t="shared" si="14"/>
        <v>38.47328244274803</v>
      </c>
      <c r="F134" s="50">
        <f t="shared" si="16"/>
        <v>0.67148545267567983</v>
      </c>
      <c r="G134" s="51">
        <f t="shared" si="15"/>
        <v>115.6579671229139</v>
      </c>
      <c r="H134" s="51">
        <f t="shared" si="17"/>
        <v>112.44299262949824</v>
      </c>
      <c r="I134" s="51">
        <f t="shared" si="18"/>
        <v>119.57245890364237</v>
      </c>
      <c r="J134" s="51">
        <f t="shared" si="19"/>
        <v>115.55374078687279</v>
      </c>
    </row>
    <row r="135" spans="4:10">
      <c r="D135">
        <v>114</v>
      </c>
      <c r="E135" s="50">
        <f t="shared" si="14"/>
        <v>38.816793893129706</v>
      </c>
      <c r="F135" s="50">
        <f t="shared" si="16"/>
        <v>0.67748085850314121</v>
      </c>
      <c r="G135" s="51">
        <f t="shared" si="15"/>
        <v>115.5830853681926</v>
      </c>
      <c r="H135" s="51">
        <f t="shared" si="17"/>
        <v>112.53664430410394</v>
      </c>
      <c r="I135" s="51">
        <f t="shared" si="18"/>
        <v>119.47885671024075</v>
      </c>
      <c r="J135" s="51">
        <f t="shared" si="19"/>
        <v>115.67080538012993</v>
      </c>
    </row>
    <row r="136" spans="4:10">
      <c r="D136">
        <v>115</v>
      </c>
      <c r="E136" s="50">
        <f t="shared" si="14"/>
        <v>39.160305343511382</v>
      </c>
      <c r="F136" s="50">
        <f t="shared" si="16"/>
        <v>0.6834762643306026</v>
      </c>
      <c r="G136" s="51">
        <f t="shared" si="15"/>
        <v>115.50764348284355</v>
      </c>
      <c r="H136" s="51">
        <f t="shared" si="17"/>
        <v>112.629845351746</v>
      </c>
      <c r="I136" s="51">
        <f t="shared" si="18"/>
        <v>119.38455435355444</v>
      </c>
      <c r="J136" s="51">
        <f t="shared" si="19"/>
        <v>115.7873066896825</v>
      </c>
    </row>
    <row r="137" spans="4:10">
      <c r="D137">
        <v>116</v>
      </c>
      <c r="E137" s="50">
        <f t="shared" si="14"/>
        <v>39.503816793893058</v>
      </c>
      <c r="F137" s="50">
        <f t="shared" si="16"/>
        <v>0.68947167015806399</v>
      </c>
      <c r="G137" s="51">
        <f t="shared" si="15"/>
        <v>115.43164417860899</v>
      </c>
      <c r="H137" s="51">
        <f t="shared" si="17"/>
        <v>112.72259242233294</v>
      </c>
      <c r="I137" s="51">
        <f t="shared" si="18"/>
        <v>119.28955522326123</v>
      </c>
      <c r="J137" s="51">
        <f t="shared" si="19"/>
        <v>115.90324052791617</v>
      </c>
    </row>
    <row r="138" spans="4:10">
      <c r="D138">
        <v>117</v>
      </c>
      <c r="E138" s="50">
        <f t="shared" si="14"/>
        <v>39.847328244274735</v>
      </c>
      <c r="F138" s="50">
        <f t="shared" si="16"/>
        <v>0.69546707598552537</v>
      </c>
      <c r="G138" s="51">
        <f t="shared" si="15"/>
        <v>115.35509018726744</v>
      </c>
      <c r="H138" s="51">
        <f t="shared" si="17"/>
        <v>112.81488218209138</v>
      </c>
      <c r="I138" s="51">
        <f t="shared" si="18"/>
        <v>119.19386273408429</v>
      </c>
      <c r="J138" s="51">
        <f t="shared" si="19"/>
        <v>116.01860272761422</v>
      </c>
    </row>
    <row r="139" spans="4:10">
      <c r="D139">
        <v>118</v>
      </c>
      <c r="E139" s="50">
        <f t="shared" si="14"/>
        <v>40.190839694656404</v>
      </c>
      <c r="F139" s="50">
        <f t="shared" si="16"/>
        <v>0.70146248181298676</v>
      </c>
      <c r="G139" s="51">
        <f t="shared" si="15"/>
        <v>115.27798426053553</v>
      </c>
      <c r="H139" s="51">
        <f t="shared" si="17"/>
        <v>112.90671131368593</v>
      </c>
      <c r="I139" s="51">
        <f t="shared" si="18"/>
        <v>119.09748032566941</v>
      </c>
      <c r="J139" s="51">
        <f t="shared" si="19"/>
        <v>116.13338914210742</v>
      </c>
    </row>
    <row r="140" spans="4:10">
      <c r="D140">
        <v>119</v>
      </c>
      <c r="E140" s="50">
        <f t="shared" si="14"/>
        <v>40.53435114503808</v>
      </c>
      <c r="F140" s="50">
        <f t="shared" si="16"/>
        <v>0.70745788764044815</v>
      </c>
      <c r="G140" s="51">
        <f t="shared" si="15"/>
        <v>115.20032916996911</v>
      </c>
      <c r="H140" s="51">
        <f t="shared" si="17"/>
        <v>112.99807651633834</v>
      </c>
      <c r="I140" s="51">
        <f t="shared" si="18"/>
        <v>119.00041146246139</v>
      </c>
      <c r="J140" s="51">
        <f t="shared" si="19"/>
        <v>116.24759564542293</v>
      </c>
    </row>
    <row r="141" spans="4:10">
      <c r="D141">
        <v>120</v>
      </c>
      <c r="E141" s="50">
        <f t="shared" si="14"/>
        <v>40.877862595419764</v>
      </c>
      <c r="F141" s="50">
        <f t="shared" si="16"/>
        <v>0.71345329346790953</v>
      </c>
      <c r="G141" s="51">
        <f t="shared" si="15"/>
        <v>115.12212770686357</v>
      </c>
      <c r="H141" s="51">
        <f t="shared" si="17"/>
        <v>113.08897450594618</v>
      </c>
      <c r="I141" s="51">
        <f t="shared" si="18"/>
        <v>118.90265963357946</v>
      </c>
      <c r="J141" s="51">
        <f t="shared" si="19"/>
        <v>116.36121813243273</v>
      </c>
    </row>
    <row r="142" spans="4:10">
      <c r="D142">
        <v>121</v>
      </c>
      <c r="E142" s="50">
        <f t="shared" si="14"/>
        <v>41.221374045801433</v>
      </c>
      <c r="F142" s="50">
        <f t="shared" si="16"/>
        <v>0.71944869929537092</v>
      </c>
      <c r="G142" s="51">
        <f t="shared" si="15"/>
        <v>115.04338268215356</v>
      </c>
      <c r="H142" s="51">
        <f t="shared" si="17"/>
        <v>113.17940201520094</v>
      </c>
      <c r="I142" s="51">
        <f t="shared" si="18"/>
        <v>118.80422835269195</v>
      </c>
      <c r="J142" s="51">
        <f t="shared" si="19"/>
        <v>116.47425251900115</v>
      </c>
    </row>
    <row r="143" spans="4:10">
      <c r="D143">
        <v>122</v>
      </c>
      <c r="E143" s="50">
        <f t="shared" si="14"/>
        <v>41.564885496183116</v>
      </c>
      <c r="F143" s="50">
        <f t="shared" si="16"/>
        <v>0.72544410512283231</v>
      </c>
      <c r="G143" s="51">
        <f t="shared" si="15"/>
        <v>114.96409692631195</v>
      </c>
      <c r="H143" s="51">
        <f t="shared" si="17"/>
        <v>113.26935579370533</v>
      </c>
      <c r="I143" s="51">
        <f t="shared" si="18"/>
        <v>118.70512115788995</v>
      </c>
      <c r="J143" s="51">
        <f t="shared" si="19"/>
        <v>116.58669474213167</v>
      </c>
    </row>
    <row r="144" spans="4:10">
      <c r="D144">
        <v>123</v>
      </c>
      <c r="E144" s="50">
        <f t="shared" si="14"/>
        <v>41.908396946564785</v>
      </c>
      <c r="F144" s="50">
        <f t="shared" si="16"/>
        <v>0.73143951095029369</v>
      </c>
      <c r="G144" s="51">
        <f t="shared" si="15"/>
        <v>114.88427328924804</v>
      </c>
      <c r="H144" s="51">
        <f t="shared" si="17"/>
        <v>113.35883260809032</v>
      </c>
      <c r="I144" s="51">
        <f t="shared" si="18"/>
        <v>118.60534161156005</v>
      </c>
      <c r="J144" s="51">
        <f t="shared" si="19"/>
        <v>116.69854076011289</v>
      </c>
    </row>
    <row r="145" spans="4:10">
      <c r="D145">
        <v>124</v>
      </c>
      <c r="E145" s="50">
        <f t="shared" si="14"/>
        <v>42.251908396946469</v>
      </c>
      <c r="F145" s="50">
        <f t="shared" si="16"/>
        <v>0.73743491677775508</v>
      </c>
      <c r="G145" s="51">
        <f t="shared" si="15"/>
        <v>114.80391464020519</v>
      </c>
      <c r="H145" s="51">
        <f t="shared" si="17"/>
        <v>113.44782924213118</v>
      </c>
      <c r="I145" s="51">
        <f t="shared" si="18"/>
        <v>118.5048933002565</v>
      </c>
      <c r="J145" s="51">
        <f t="shared" si="19"/>
        <v>116.80978655266397</v>
      </c>
    </row>
    <row r="146" spans="4:10">
      <c r="D146">
        <v>125</v>
      </c>
      <c r="E146" s="50">
        <f t="shared" si="14"/>
        <v>42.595419847328145</v>
      </c>
      <c r="F146" s="50">
        <f t="shared" si="16"/>
        <v>0.74343032260521646</v>
      </c>
      <c r="G146" s="51">
        <f t="shared" si="15"/>
        <v>114.72302386765762</v>
      </c>
      <c r="H146" s="51">
        <f t="shared" si="17"/>
        <v>113.53634249686317</v>
      </c>
      <c r="I146" s="51">
        <f t="shared" si="18"/>
        <v>118.40377983457202</v>
      </c>
      <c r="J146" s="51">
        <f t="shared" si="19"/>
        <v>116.92042812107897</v>
      </c>
    </row>
    <row r="147" spans="4:10">
      <c r="D147">
        <v>126</v>
      </c>
      <c r="E147" s="50">
        <f t="shared" si="14"/>
        <v>42.938931297709821</v>
      </c>
      <c r="F147" s="50">
        <f t="shared" si="16"/>
        <v>0.74942572843267785</v>
      </c>
      <c r="G147" s="51">
        <f t="shared" si="15"/>
        <v>114.64160387920663</v>
      </c>
      <c r="H147" s="51">
        <f t="shared" si="17"/>
        <v>113.62436919069656</v>
      </c>
      <c r="I147" s="51">
        <f t="shared" si="18"/>
        <v>118.30200484900828</v>
      </c>
      <c r="J147" s="51">
        <f t="shared" si="19"/>
        <v>117.03046148837069</v>
      </c>
    </row>
    <row r="148" spans="4:10">
      <c r="D148">
        <v>127</v>
      </c>
      <c r="E148" s="50">
        <f t="shared" si="14"/>
        <v>43.282442748091498</v>
      </c>
      <c r="F148" s="50">
        <f t="shared" si="16"/>
        <v>0.75542113426013924</v>
      </c>
      <c r="G148" s="51">
        <f t="shared" si="15"/>
        <v>114.55965760147606</v>
      </c>
      <c r="H148" s="51">
        <f t="shared" si="17"/>
        <v>113.71190615953087</v>
      </c>
      <c r="I148" s="51">
        <f t="shared" si="18"/>
        <v>118.19957200184507</v>
      </c>
      <c r="J148" s="51">
        <f t="shared" si="19"/>
        <v>117.13988269941358</v>
      </c>
    </row>
    <row r="149" spans="4:10">
      <c r="D149">
        <v>128</v>
      </c>
      <c r="E149" s="50">
        <f t="shared" si="14"/>
        <v>43.625954198473174</v>
      </c>
      <c r="F149" s="50">
        <f t="shared" si="16"/>
        <v>0.76141654008760062</v>
      </c>
      <c r="G149" s="51">
        <f t="shared" si="15"/>
        <v>114.47718798000712</v>
      </c>
      <c r="H149" s="51">
        <f t="shared" si="17"/>
        <v>113.79895025686872</v>
      </c>
      <c r="I149" s="51">
        <f t="shared" si="18"/>
        <v>118.09648497500889</v>
      </c>
      <c r="J149" s="51">
        <f t="shared" si="19"/>
        <v>117.24868782108591</v>
      </c>
    </row>
    <row r="150" spans="4:10">
      <c r="D150">
        <v>129</v>
      </c>
      <c r="E150" s="50">
        <f t="shared" si="14"/>
        <v>43.96946564885485</v>
      </c>
      <c r="F150" s="50">
        <f t="shared" si="16"/>
        <v>0.76741194591506201</v>
      </c>
      <c r="G150" s="51">
        <f t="shared" si="15"/>
        <v>114.39419797915247</v>
      </c>
      <c r="H150" s="51">
        <f t="shared" si="17"/>
        <v>113.88549835392892</v>
      </c>
      <c r="I150" s="51">
        <f t="shared" si="18"/>
        <v>117.99274747394058</v>
      </c>
      <c r="J150" s="51">
        <f t="shared" si="19"/>
        <v>117.35687294241116</v>
      </c>
    </row>
    <row r="151" spans="4:10">
      <c r="D151">
        <v>130</v>
      </c>
      <c r="E151" s="50">
        <f t="shared" ref="E151:E214" si="20">F151*180/PI()</f>
        <v>44.31297709923652</v>
      </c>
      <c r="F151" s="50">
        <f t="shared" si="16"/>
        <v>0.7734073517425234</v>
      </c>
      <c r="G151" s="51">
        <f t="shared" si="15"/>
        <v>114.31069058196974</v>
      </c>
      <c r="H151" s="51">
        <f t="shared" si="17"/>
        <v>113.97154733975886</v>
      </c>
      <c r="I151" s="51">
        <f t="shared" si="18"/>
        <v>117.88836322746216</v>
      </c>
      <c r="J151" s="51">
        <f t="shared" si="19"/>
        <v>117.46443417469857</v>
      </c>
    </row>
    <row r="152" spans="4:10">
      <c r="D152">
        <v>131</v>
      </c>
      <c r="E152" s="50">
        <f t="shared" si="20"/>
        <v>44.656488549618203</v>
      </c>
      <c r="F152" s="50">
        <f t="shared" si="16"/>
        <v>0.77940275756998478</v>
      </c>
      <c r="G152" s="51">
        <f t="shared" ref="G152:G215" si="21">100+$E$15*COS(F152)</f>
        <v>114.2266687901142</v>
      </c>
      <c r="H152" s="51">
        <f t="shared" si="17"/>
        <v>114.05709412134637</v>
      </c>
      <c r="I152" s="51">
        <f t="shared" si="18"/>
        <v>117.78333598764274</v>
      </c>
      <c r="J152" s="51">
        <f t="shared" si="19"/>
        <v>117.57136765168296</v>
      </c>
    </row>
    <row r="153" spans="4:10">
      <c r="D153">
        <v>132</v>
      </c>
      <c r="E153" s="50">
        <f t="shared" si="20"/>
        <v>44.999999999999886</v>
      </c>
      <c r="F153" s="50">
        <f t="shared" si="16"/>
        <v>0.78539816339744617</v>
      </c>
      <c r="G153" s="51">
        <f t="shared" si="21"/>
        <v>114.14213562373098</v>
      </c>
      <c r="H153" s="51">
        <f t="shared" si="17"/>
        <v>114.14213562373092</v>
      </c>
      <c r="I153" s="51">
        <f t="shared" si="18"/>
        <v>117.67766952966372</v>
      </c>
      <c r="J153" s="51">
        <f t="shared" si="19"/>
        <v>117.67766952966365</v>
      </c>
    </row>
    <row r="154" spans="4:10">
      <c r="D154">
        <v>133</v>
      </c>
      <c r="E154" s="50">
        <f t="shared" si="20"/>
        <v>45.343511450381556</v>
      </c>
      <c r="F154" s="50">
        <f t="shared" ref="F154:F217" si="22">F153+$F$19*2</f>
        <v>0.79139356922490756</v>
      </c>
      <c r="G154" s="51">
        <f t="shared" si="21"/>
        <v>114.05709412134642</v>
      </c>
      <c r="H154" s="51">
        <f t="shared" ref="H154:H217" si="23">100+$E$15*SIN(F154)</f>
        <v>114.22666879011413</v>
      </c>
      <c r="I154" s="51">
        <f t="shared" ref="I154:I217" si="24">100+$E$14*COS(F154)</f>
        <v>117.57136765168303</v>
      </c>
      <c r="J154" s="51">
        <f t="shared" ref="J154:J217" si="25">100+$E$14*SIN(F154)</f>
        <v>117.78333598764267</v>
      </c>
    </row>
    <row r="155" spans="4:10">
      <c r="D155">
        <v>134</v>
      </c>
      <c r="E155" s="50">
        <f t="shared" si="20"/>
        <v>45.687022900763232</v>
      </c>
      <c r="F155" s="50">
        <f t="shared" si="22"/>
        <v>0.79738897505236894</v>
      </c>
      <c r="G155" s="51">
        <f t="shared" si="21"/>
        <v>113.97154733975893</v>
      </c>
      <c r="H155" s="51">
        <f t="shared" si="23"/>
        <v>114.31069058196967</v>
      </c>
      <c r="I155" s="51">
        <f t="shared" si="24"/>
        <v>117.46443417469865</v>
      </c>
      <c r="J155" s="51">
        <f t="shared" si="25"/>
        <v>117.88836322746209</v>
      </c>
    </row>
    <row r="156" spans="4:10">
      <c r="D156">
        <v>135</v>
      </c>
      <c r="E156" s="50">
        <f t="shared" si="20"/>
        <v>46.030534351144908</v>
      </c>
      <c r="F156" s="50">
        <f t="shared" si="22"/>
        <v>0.80338438087983033</v>
      </c>
      <c r="G156" s="51">
        <f t="shared" si="21"/>
        <v>113.88549835392899</v>
      </c>
      <c r="H156" s="51">
        <f t="shared" si="23"/>
        <v>114.39419797915241</v>
      </c>
      <c r="I156" s="51">
        <f t="shared" si="24"/>
        <v>117.35687294241123</v>
      </c>
      <c r="J156" s="51">
        <f t="shared" si="25"/>
        <v>117.99274747394051</v>
      </c>
    </row>
    <row r="157" spans="4:10">
      <c r="D157">
        <v>136</v>
      </c>
      <c r="E157" s="50">
        <f t="shared" si="20"/>
        <v>46.374045801526584</v>
      </c>
      <c r="F157" s="50">
        <f t="shared" si="22"/>
        <v>0.80937978670729172</v>
      </c>
      <c r="G157" s="51">
        <f t="shared" si="21"/>
        <v>113.79895025686879</v>
      </c>
      <c r="H157" s="51">
        <f t="shared" si="23"/>
        <v>114.47718798000706</v>
      </c>
      <c r="I157" s="51">
        <f t="shared" si="24"/>
        <v>117.24868782108599</v>
      </c>
      <c r="J157" s="51">
        <f t="shared" si="25"/>
        <v>118.09648497500882</v>
      </c>
    </row>
    <row r="158" spans="4:10">
      <c r="D158">
        <v>137</v>
      </c>
      <c r="E158" s="50">
        <f t="shared" si="20"/>
        <v>46.717557251908261</v>
      </c>
      <c r="F158" s="50">
        <f t="shared" si="22"/>
        <v>0.8153751925347531</v>
      </c>
      <c r="G158" s="51">
        <f t="shared" si="21"/>
        <v>113.71190615953093</v>
      </c>
      <c r="H158" s="51">
        <f t="shared" si="23"/>
        <v>114.559657601476</v>
      </c>
      <c r="I158" s="51">
        <f t="shared" si="24"/>
        <v>117.13988269941366</v>
      </c>
      <c r="J158" s="51">
        <f t="shared" si="25"/>
        <v>118.199572001845</v>
      </c>
    </row>
    <row r="159" spans="4:10">
      <c r="D159">
        <v>138</v>
      </c>
      <c r="E159" s="50">
        <f t="shared" si="20"/>
        <v>47.061068702289937</v>
      </c>
      <c r="F159" s="50">
        <f t="shared" si="22"/>
        <v>0.82137059836221449</v>
      </c>
      <c r="G159" s="51">
        <f t="shared" si="21"/>
        <v>113.62436919069661</v>
      </c>
      <c r="H159" s="51">
        <f t="shared" si="23"/>
        <v>114.64160387920657</v>
      </c>
      <c r="I159" s="51">
        <f t="shared" si="24"/>
        <v>117.03046148837078</v>
      </c>
      <c r="J159" s="51">
        <f t="shared" si="25"/>
        <v>118.30200484900821</v>
      </c>
    </row>
    <row r="160" spans="4:10">
      <c r="D160">
        <v>139</v>
      </c>
      <c r="E160" s="50">
        <f t="shared" si="20"/>
        <v>47.404580152671613</v>
      </c>
      <c r="F160" s="50">
        <f t="shared" si="22"/>
        <v>0.82736600418967587</v>
      </c>
      <c r="G160" s="51">
        <f t="shared" si="21"/>
        <v>113.53634249686324</v>
      </c>
      <c r="H160" s="51">
        <f t="shared" si="23"/>
        <v>114.72302386765756</v>
      </c>
      <c r="I160" s="51">
        <f t="shared" si="24"/>
        <v>116.92042812107906</v>
      </c>
      <c r="J160" s="51">
        <f t="shared" si="25"/>
        <v>118.40377983457195</v>
      </c>
    </row>
    <row r="161" spans="4:10">
      <c r="D161">
        <v>140</v>
      </c>
      <c r="E161" s="50">
        <f t="shared" si="20"/>
        <v>47.74809160305329</v>
      </c>
      <c r="F161" s="50">
        <f t="shared" si="22"/>
        <v>0.83336141001713726</v>
      </c>
      <c r="G161" s="51">
        <f t="shared" si="21"/>
        <v>113.44782924213123</v>
      </c>
      <c r="H161" s="51">
        <f t="shared" si="23"/>
        <v>114.80391464020514</v>
      </c>
      <c r="I161" s="51">
        <f t="shared" si="24"/>
        <v>116.80978655266405</v>
      </c>
      <c r="J161" s="51">
        <f t="shared" si="25"/>
        <v>118.50489330025641</v>
      </c>
    </row>
    <row r="162" spans="4:10">
      <c r="D162">
        <v>141</v>
      </c>
      <c r="E162" s="50">
        <f t="shared" si="20"/>
        <v>48.091603053434973</v>
      </c>
      <c r="F162" s="50">
        <f t="shared" si="22"/>
        <v>0.83935681584459865</v>
      </c>
      <c r="G162" s="51">
        <f t="shared" si="21"/>
        <v>113.35883260809038</v>
      </c>
      <c r="H162" s="51">
        <f t="shared" si="23"/>
        <v>114.88427328924799</v>
      </c>
      <c r="I162" s="51">
        <f t="shared" si="24"/>
        <v>116.69854076011298</v>
      </c>
      <c r="J162" s="51">
        <f t="shared" si="25"/>
        <v>118.60534161155999</v>
      </c>
    </row>
    <row r="163" spans="4:10">
      <c r="D163">
        <v>142</v>
      </c>
      <c r="E163" s="50">
        <f t="shared" si="20"/>
        <v>48.435114503816642</v>
      </c>
      <c r="F163" s="50">
        <f t="shared" si="22"/>
        <v>0.84535222167206003</v>
      </c>
      <c r="G163" s="51">
        <f t="shared" si="21"/>
        <v>113.2693557937054</v>
      </c>
      <c r="H163" s="51">
        <f t="shared" si="23"/>
        <v>114.9640969263119</v>
      </c>
      <c r="I163" s="51">
        <f t="shared" si="24"/>
        <v>116.58669474213174</v>
      </c>
      <c r="J163" s="51">
        <f t="shared" si="25"/>
        <v>118.70512115788986</v>
      </c>
    </row>
    <row r="164" spans="4:10">
      <c r="D164">
        <v>143</v>
      </c>
      <c r="E164" s="50">
        <f t="shared" si="20"/>
        <v>48.778625954198326</v>
      </c>
      <c r="F164" s="50">
        <f t="shared" si="22"/>
        <v>0.85134762749952142</v>
      </c>
      <c r="G164" s="51">
        <f t="shared" si="21"/>
        <v>113.17940201520099</v>
      </c>
      <c r="H164" s="51">
        <f t="shared" si="23"/>
        <v>115.04338268215351</v>
      </c>
      <c r="I164" s="51">
        <f t="shared" si="24"/>
        <v>116.47425251900124</v>
      </c>
      <c r="J164" s="51">
        <f t="shared" si="25"/>
        <v>118.80422835269188</v>
      </c>
    </row>
    <row r="165" spans="4:10">
      <c r="D165">
        <v>144</v>
      </c>
      <c r="E165" s="50">
        <f t="shared" si="20"/>
        <v>49.122137404579995</v>
      </c>
      <c r="F165" s="50">
        <f t="shared" si="22"/>
        <v>0.85734303332698281</v>
      </c>
      <c r="G165" s="51">
        <f t="shared" si="21"/>
        <v>113.08897450594625</v>
      </c>
      <c r="H165" s="51">
        <f t="shared" si="23"/>
        <v>115.12212770686351</v>
      </c>
      <c r="I165" s="51">
        <f t="shared" si="24"/>
        <v>116.36121813243281</v>
      </c>
      <c r="J165" s="51">
        <f t="shared" si="25"/>
        <v>118.90265963357939</v>
      </c>
    </row>
    <row r="166" spans="4:10">
      <c r="D166">
        <v>145</v>
      </c>
      <c r="E166" s="50">
        <f t="shared" si="20"/>
        <v>49.465648854961678</v>
      </c>
      <c r="F166" s="50">
        <f t="shared" si="22"/>
        <v>0.86333843915444419</v>
      </c>
      <c r="G166" s="51">
        <f t="shared" si="21"/>
        <v>112.9980765163384</v>
      </c>
      <c r="H166" s="51">
        <f t="shared" si="23"/>
        <v>115.20032916996905</v>
      </c>
      <c r="I166" s="51">
        <f t="shared" si="24"/>
        <v>116.247595645423</v>
      </c>
      <c r="J166" s="51">
        <f t="shared" si="25"/>
        <v>119.00041146246132</v>
      </c>
    </row>
    <row r="167" spans="4:10">
      <c r="D167">
        <v>146</v>
      </c>
      <c r="E167" s="50">
        <f t="shared" si="20"/>
        <v>49.809160305343347</v>
      </c>
      <c r="F167" s="50">
        <f t="shared" si="22"/>
        <v>0.86933384498190558</v>
      </c>
      <c r="G167" s="51">
        <f t="shared" si="21"/>
        <v>112.906711313686</v>
      </c>
      <c r="H167" s="51">
        <f t="shared" si="23"/>
        <v>115.27798426053548</v>
      </c>
      <c r="I167" s="51">
        <f t="shared" si="24"/>
        <v>116.1333891421075</v>
      </c>
      <c r="J167" s="51">
        <f t="shared" si="25"/>
        <v>119.09748032566935</v>
      </c>
    </row>
    <row r="168" spans="4:10">
      <c r="D168">
        <v>147</v>
      </c>
      <c r="E168" s="50">
        <f t="shared" si="20"/>
        <v>50.152671755725024</v>
      </c>
      <c r="F168" s="50">
        <f t="shared" si="22"/>
        <v>0.87532925080936697</v>
      </c>
      <c r="G168" s="51">
        <f t="shared" si="21"/>
        <v>112.81488218209145</v>
      </c>
      <c r="H168" s="51">
        <f t="shared" si="23"/>
        <v>115.35509018726738</v>
      </c>
      <c r="I168" s="51">
        <f t="shared" si="24"/>
        <v>116.01860272761431</v>
      </c>
      <c r="J168" s="51">
        <f t="shared" si="25"/>
        <v>119.19386273408423</v>
      </c>
    </row>
    <row r="169" spans="4:10">
      <c r="D169">
        <v>148</v>
      </c>
      <c r="E169" s="50">
        <f t="shared" si="20"/>
        <v>50.496183206106707</v>
      </c>
      <c r="F169" s="50">
        <f t="shared" si="22"/>
        <v>0.88132465663682835</v>
      </c>
      <c r="G169" s="51">
        <f t="shared" si="21"/>
        <v>112.72259242233299</v>
      </c>
      <c r="H169" s="51">
        <f t="shared" si="23"/>
        <v>115.43164417860893</v>
      </c>
      <c r="I169" s="51">
        <f t="shared" si="24"/>
        <v>115.90324052791625</v>
      </c>
      <c r="J169" s="51">
        <f t="shared" si="25"/>
        <v>119.28955522326116</v>
      </c>
    </row>
    <row r="170" spans="4:10">
      <c r="D170">
        <v>149</v>
      </c>
      <c r="E170" s="50">
        <f t="shared" si="20"/>
        <v>50.839694656488376</v>
      </c>
      <c r="F170" s="50">
        <f t="shared" si="22"/>
        <v>0.88732006246428974</v>
      </c>
      <c r="G170" s="51">
        <f t="shared" si="21"/>
        <v>112.62984535174607</v>
      </c>
      <c r="H170" s="51">
        <f t="shared" si="23"/>
        <v>115.50764348284349</v>
      </c>
      <c r="I170" s="51">
        <f t="shared" si="24"/>
        <v>115.78730668968258</v>
      </c>
      <c r="J170" s="51">
        <f t="shared" si="25"/>
        <v>119.38455435355436</v>
      </c>
    </row>
    <row r="171" spans="4:10">
      <c r="D171">
        <v>150</v>
      </c>
      <c r="E171" s="50">
        <f t="shared" si="20"/>
        <v>51.18320610687006</v>
      </c>
      <c r="F171" s="50">
        <f t="shared" si="22"/>
        <v>0.89331546829175112</v>
      </c>
      <c r="G171" s="51">
        <f t="shared" si="21"/>
        <v>112.53664430410402</v>
      </c>
      <c r="H171" s="51">
        <f t="shared" si="23"/>
        <v>115.58308536819254</v>
      </c>
      <c r="I171" s="51">
        <f t="shared" si="24"/>
        <v>115.67080538013002</v>
      </c>
      <c r="J171" s="51">
        <f t="shared" si="25"/>
        <v>119.47885671024068</v>
      </c>
    </row>
    <row r="172" spans="4:10">
      <c r="D172">
        <v>151</v>
      </c>
      <c r="E172" s="50">
        <f t="shared" si="20"/>
        <v>51.526717557251729</v>
      </c>
      <c r="F172" s="50">
        <f t="shared" si="22"/>
        <v>0.89931087411921251</v>
      </c>
      <c r="G172" s="51">
        <f t="shared" si="21"/>
        <v>112.44299262949831</v>
      </c>
      <c r="H172" s="51">
        <f t="shared" si="23"/>
        <v>115.65796712291385</v>
      </c>
      <c r="I172" s="51">
        <f t="shared" si="24"/>
        <v>115.55374078687288</v>
      </c>
      <c r="J172" s="51">
        <f t="shared" si="25"/>
        <v>119.57245890364231</v>
      </c>
    </row>
    <row r="173" spans="4:10">
      <c r="D173">
        <v>152</v>
      </c>
      <c r="E173" s="50">
        <f t="shared" si="20"/>
        <v>51.870229007633412</v>
      </c>
      <c r="F173" s="50">
        <f t="shared" si="22"/>
        <v>0.9053062799466739</v>
      </c>
      <c r="G173" s="51">
        <f t="shared" si="21"/>
        <v>112.34889369421809</v>
      </c>
      <c r="H173" s="51">
        <f t="shared" si="23"/>
        <v>115.73228605539896</v>
      </c>
      <c r="I173" s="51">
        <f t="shared" si="24"/>
        <v>115.43611711777262</v>
      </c>
      <c r="J173" s="51">
        <f t="shared" si="25"/>
        <v>119.6653575692487</v>
      </c>
    </row>
    <row r="174" spans="4:10">
      <c r="D174">
        <v>153</v>
      </c>
      <c r="E174" s="50">
        <f t="shared" si="20"/>
        <v>52.213740458015081</v>
      </c>
      <c r="F174" s="50">
        <f t="shared" si="22"/>
        <v>0.91130168577413528</v>
      </c>
      <c r="G174" s="51">
        <f t="shared" si="21"/>
        <v>112.25435088062923</v>
      </c>
      <c r="H174" s="51">
        <f t="shared" si="23"/>
        <v>115.80603949426995</v>
      </c>
      <c r="I174" s="51">
        <f t="shared" si="24"/>
        <v>115.31793860078655</v>
      </c>
      <c r="J174" s="51">
        <f t="shared" si="25"/>
        <v>119.75754936783744</v>
      </c>
    </row>
    <row r="175" spans="4:10">
      <c r="D175">
        <v>154</v>
      </c>
      <c r="E175" s="50">
        <f t="shared" si="20"/>
        <v>52.557251908396765</v>
      </c>
      <c r="F175" s="50">
        <f t="shared" si="22"/>
        <v>0.91729709160159667</v>
      </c>
      <c r="G175" s="51">
        <f t="shared" si="21"/>
        <v>112.15936758705267</v>
      </c>
      <c r="H175" s="51">
        <f t="shared" si="23"/>
        <v>115.87922478847544</v>
      </c>
      <c r="I175" s="51">
        <f t="shared" si="24"/>
        <v>115.19920948381585</v>
      </c>
      <c r="J175" s="51">
        <f t="shared" si="25"/>
        <v>119.8490309855943</v>
      </c>
    </row>
    <row r="176" spans="4:10">
      <c r="D176">
        <v>155</v>
      </c>
      <c r="E176" s="50">
        <f t="shared" si="20"/>
        <v>52.900763358778434</v>
      </c>
      <c r="F176" s="50">
        <f t="shared" si="22"/>
        <v>0.92329249742905806</v>
      </c>
      <c r="G176" s="51">
        <f t="shared" si="21"/>
        <v>112.06394722764233</v>
      </c>
      <c r="H176" s="51">
        <f t="shared" si="23"/>
        <v>115.95183930738588</v>
      </c>
      <c r="I176" s="51">
        <f t="shared" si="24"/>
        <v>115.07993403455291</v>
      </c>
      <c r="J176" s="51">
        <f t="shared" si="25"/>
        <v>119.93979913423235</v>
      </c>
    </row>
    <row r="177" spans="4:10">
      <c r="D177">
        <v>156</v>
      </c>
      <c r="E177" s="50">
        <f t="shared" si="20"/>
        <v>53.244274809160117</v>
      </c>
      <c r="F177" s="50">
        <f t="shared" si="22"/>
        <v>0.92928790325651944</v>
      </c>
      <c r="G177" s="51">
        <f t="shared" si="21"/>
        <v>111.96809323226233</v>
      </c>
      <c r="H177" s="51">
        <f t="shared" si="23"/>
        <v>116.02388044088812</v>
      </c>
      <c r="I177" s="51">
        <f t="shared" si="24"/>
        <v>114.96011654032792</v>
      </c>
      <c r="J177" s="51">
        <f t="shared" si="25"/>
        <v>120.02985055111014</v>
      </c>
    </row>
    <row r="178" spans="4:10">
      <c r="D178">
        <v>157</v>
      </c>
      <c r="E178" s="50">
        <f t="shared" si="20"/>
        <v>53.587786259541794</v>
      </c>
      <c r="F178" s="50">
        <f t="shared" si="22"/>
        <v>0.93528330908398083</v>
      </c>
      <c r="G178" s="51">
        <f t="shared" si="21"/>
        <v>111.87180904636379</v>
      </c>
      <c r="H178" s="51">
        <f t="shared" si="23"/>
        <v>116.09534559947922</v>
      </c>
      <c r="I178" s="51">
        <f t="shared" si="24"/>
        <v>114.83976130795475</v>
      </c>
      <c r="J178" s="51">
        <f t="shared" si="25"/>
        <v>120.11918199934901</v>
      </c>
    </row>
    <row r="179" spans="4:10">
      <c r="D179">
        <v>158</v>
      </c>
      <c r="E179" s="50">
        <f t="shared" si="20"/>
        <v>53.931297709923463</v>
      </c>
      <c r="F179" s="50">
        <f t="shared" si="22"/>
        <v>0.94127871491144222</v>
      </c>
      <c r="G179" s="51">
        <f t="shared" si="21"/>
        <v>111.77509813086091</v>
      </c>
      <c r="H179" s="51">
        <f t="shared" si="23"/>
        <v>116.16623221435952</v>
      </c>
      <c r="I179" s="51">
        <f t="shared" si="24"/>
        <v>114.71887266357615</v>
      </c>
      <c r="J179" s="51">
        <f t="shared" si="25"/>
        <v>120.20779026794941</v>
      </c>
    </row>
    <row r="180" spans="4:10">
      <c r="D180">
        <v>159</v>
      </c>
      <c r="E180" s="50">
        <f t="shared" si="20"/>
        <v>54.274809160305146</v>
      </c>
      <c r="F180" s="50">
        <f t="shared" si="22"/>
        <v>0.9472741207389036</v>
      </c>
      <c r="G180" s="51">
        <f t="shared" si="21"/>
        <v>111.6779639620066</v>
      </c>
      <c r="H180" s="51">
        <f t="shared" si="23"/>
        <v>116.23653773752505</v>
      </c>
      <c r="I180" s="51">
        <f t="shared" si="24"/>
        <v>114.59745495250826</v>
      </c>
      <c r="J180" s="51">
        <f t="shared" si="25"/>
        <v>120.29567217190632</v>
      </c>
    </row>
    <row r="181" spans="4:10">
      <c r="D181">
        <v>160</v>
      </c>
      <c r="E181" s="50">
        <f t="shared" si="20"/>
        <v>54.618320610686816</v>
      </c>
      <c r="F181" s="50">
        <f t="shared" si="22"/>
        <v>0.95326952656636499</v>
      </c>
      <c r="G181" s="51">
        <f t="shared" si="21"/>
        <v>111.58041003126752</v>
      </c>
      <c r="H181" s="51">
        <f t="shared" si="23"/>
        <v>116.30625964185897</v>
      </c>
      <c r="I181" s="51">
        <f t="shared" si="24"/>
        <v>114.47551253908441</v>
      </c>
      <c r="J181" s="51">
        <f t="shared" si="25"/>
        <v>120.38282455232371</v>
      </c>
    </row>
    <row r="182" spans="4:10">
      <c r="D182">
        <v>161</v>
      </c>
      <c r="E182" s="50">
        <f t="shared" si="20"/>
        <v>54.961832061068499</v>
      </c>
      <c r="F182" s="50">
        <f t="shared" si="22"/>
        <v>0.95926493239382638</v>
      </c>
      <c r="G182" s="51">
        <f t="shared" si="21"/>
        <v>111.48243984519857</v>
      </c>
      <c r="H182" s="51">
        <f t="shared" si="23"/>
        <v>116.37539542122255</v>
      </c>
      <c r="I182" s="51">
        <f t="shared" si="24"/>
        <v>114.35304980649821</v>
      </c>
      <c r="J182" s="51">
        <f t="shared" si="25"/>
        <v>120.46924427652819</v>
      </c>
    </row>
    <row r="183" spans="4:10">
      <c r="D183">
        <v>162</v>
      </c>
      <c r="E183" s="50">
        <f t="shared" si="20"/>
        <v>55.305343511450168</v>
      </c>
      <c r="F183" s="50">
        <f t="shared" si="22"/>
        <v>0.96526033822128776</v>
      </c>
      <c r="G183" s="51">
        <f t="shared" si="21"/>
        <v>111.38405692531686</v>
      </c>
      <c r="H183" s="51">
        <f t="shared" si="23"/>
        <v>116.44394259054516</v>
      </c>
      <c r="I183" s="51">
        <f t="shared" si="24"/>
        <v>114.23007115664606</v>
      </c>
      <c r="J183" s="51">
        <f t="shared" si="25"/>
        <v>120.55492823818146</v>
      </c>
    </row>
    <row r="184" spans="4:10">
      <c r="D184">
        <v>163</v>
      </c>
      <c r="E184" s="50">
        <f t="shared" si="20"/>
        <v>55.648854961831852</v>
      </c>
      <c r="F184" s="50">
        <f t="shared" si="22"/>
        <v>0.97125574404874915</v>
      </c>
      <c r="G184" s="51">
        <f t="shared" si="21"/>
        <v>111.28526480797512</v>
      </c>
      <c r="H184" s="51">
        <f t="shared" si="23"/>
        <v>116.51189868591368</v>
      </c>
      <c r="I184" s="51">
        <f t="shared" si="24"/>
        <v>114.10658100996892</v>
      </c>
      <c r="J184" s="51">
        <f t="shared" si="25"/>
        <v>120.6398733573921</v>
      </c>
    </row>
    <row r="185" spans="4:10">
      <c r="D185">
        <v>164</v>
      </c>
      <c r="E185" s="50">
        <f t="shared" si="20"/>
        <v>55.992366412213528</v>
      </c>
      <c r="F185" s="50">
        <f t="shared" si="22"/>
        <v>0.97725114987621053</v>
      </c>
      <c r="G185" s="51">
        <f t="shared" si="21"/>
        <v>111.18606704423465</v>
      </c>
      <c r="H185" s="51">
        <f t="shared" si="23"/>
        <v>116.57926126466097</v>
      </c>
      <c r="I185" s="51">
        <f t="shared" si="24"/>
        <v>113.98258380529332</v>
      </c>
      <c r="J185" s="51">
        <f t="shared" si="25"/>
        <v>120.72407658082621</v>
      </c>
    </row>
    <row r="186" spans="4:10">
      <c r="D186">
        <v>165</v>
      </c>
      <c r="E186" s="50">
        <f t="shared" si="20"/>
        <v>56.335877862595204</v>
      </c>
      <c r="F186" s="50">
        <f t="shared" si="22"/>
        <v>0.98324655570367192</v>
      </c>
      <c r="G186" s="51">
        <f t="shared" si="21"/>
        <v>111.08646719973754</v>
      </c>
      <c r="H186" s="51">
        <f t="shared" si="23"/>
        <v>116.64602790545371</v>
      </c>
      <c r="I186" s="51">
        <f t="shared" si="24"/>
        <v>113.85808399967193</v>
      </c>
      <c r="J186" s="51">
        <f t="shared" si="25"/>
        <v>120.80753488181713</v>
      </c>
    </row>
    <row r="187" spans="4:10">
      <c r="D187">
        <v>166</v>
      </c>
      <c r="E187" s="50">
        <f t="shared" si="20"/>
        <v>56.67938931297688</v>
      </c>
      <c r="F187" s="50">
        <f t="shared" si="22"/>
        <v>0.98924196153113331</v>
      </c>
      <c r="G187" s="51">
        <f t="shared" si="21"/>
        <v>110.98646885457865</v>
      </c>
      <c r="H187" s="51">
        <f t="shared" si="23"/>
        <v>116.71219620837948</v>
      </c>
      <c r="I187" s="51">
        <f t="shared" si="24"/>
        <v>113.73308606822332</v>
      </c>
      <c r="J187" s="51">
        <f t="shared" si="25"/>
        <v>120.89024526047434</v>
      </c>
    </row>
    <row r="188" spans="4:10">
      <c r="D188">
        <v>167</v>
      </c>
      <c r="E188" s="50">
        <f t="shared" si="20"/>
        <v>57.022900763358557</v>
      </c>
      <c r="F188" s="50">
        <f t="shared" si="22"/>
        <v>0.99523736735859469</v>
      </c>
      <c r="G188" s="51">
        <f t="shared" si="21"/>
        <v>110.88607560317681</v>
      </c>
      <c r="H188" s="51">
        <f t="shared" si="23"/>
        <v>116.77776379503295</v>
      </c>
      <c r="I188" s="51">
        <f t="shared" si="24"/>
        <v>113.607594503971</v>
      </c>
      <c r="J188" s="51">
        <f t="shared" si="25"/>
        <v>120.9722047437912</v>
      </c>
    </row>
    <row r="189" spans="4:10">
      <c r="D189">
        <v>168</v>
      </c>
      <c r="E189" s="50">
        <f t="shared" si="20"/>
        <v>57.366412213740233</v>
      </c>
      <c r="F189" s="50">
        <f t="shared" si="22"/>
        <v>1.0012327731860562</v>
      </c>
      <c r="G189" s="51">
        <f t="shared" si="21"/>
        <v>110.78529105414569</v>
      </c>
      <c r="H189" s="51">
        <f t="shared" si="23"/>
        <v>116.84272830860145</v>
      </c>
      <c r="I189" s="51">
        <f t="shared" si="24"/>
        <v>113.48161381768212</v>
      </c>
      <c r="J189" s="51">
        <f t="shared" si="25"/>
        <v>121.05341038575182</v>
      </c>
    </row>
    <row r="190" spans="4:10">
      <c r="D190">
        <v>169</v>
      </c>
      <c r="E190" s="50">
        <f t="shared" si="20"/>
        <v>57.709923664121916</v>
      </c>
      <c r="F190" s="50">
        <f t="shared" si="22"/>
        <v>1.0072281790135176</v>
      </c>
      <c r="G190" s="51">
        <f t="shared" si="21"/>
        <v>110.6841188301641</v>
      </c>
      <c r="H190" s="51">
        <f t="shared" si="23"/>
        <v>116.9070874139496</v>
      </c>
      <c r="I190" s="51">
        <f t="shared" si="24"/>
        <v>113.35514853770513</v>
      </c>
      <c r="J190" s="51">
        <f t="shared" si="25"/>
        <v>121.133859267437</v>
      </c>
    </row>
    <row r="191" spans="4:10">
      <c r="D191">
        <v>170</v>
      </c>
      <c r="E191" s="50">
        <f t="shared" si="20"/>
        <v>58.053435114503593</v>
      </c>
      <c r="F191" s="50">
        <f t="shared" si="22"/>
        <v>1.013223584840979</v>
      </c>
      <c r="G191" s="51">
        <f t="shared" si="21"/>
        <v>110.5825625678457</v>
      </c>
      <c r="H191" s="51">
        <f t="shared" si="23"/>
        <v>116.97083879770329</v>
      </c>
      <c r="I191" s="51">
        <f t="shared" si="24"/>
        <v>113.22820320980712</v>
      </c>
      <c r="J191" s="51">
        <f t="shared" si="25"/>
        <v>121.21354849712911</v>
      </c>
    </row>
    <row r="192" spans="4:10">
      <c r="D192">
        <v>171</v>
      </c>
      <c r="E192" s="50">
        <f t="shared" si="20"/>
        <v>58.396946564885269</v>
      </c>
      <c r="F192" s="50">
        <f t="shared" si="22"/>
        <v>1.0192189906684403</v>
      </c>
      <c r="G192" s="51">
        <f t="shared" si="21"/>
        <v>110.48062591760832</v>
      </c>
      <c r="H192" s="51">
        <f t="shared" si="23"/>
        <v>117.03398016833285</v>
      </c>
      <c r="I192" s="51">
        <f t="shared" si="24"/>
        <v>113.10078239701041</v>
      </c>
      <c r="J192" s="51">
        <f t="shared" si="25"/>
        <v>121.29247521041606</v>
      </c>
    </row>
    <row r="193" spans="4:10">
      <c r="D193">
        <v>172</v>
      </c>
      <c r="E193" s="50">
        <f t="shared" si="20"/>
        <v>58.740458015266945</v>
      </c>
      <c r="F193" s="50">
        <f t="shared" si="22"/>
        <v>1.0252143964959017</v>
      </c>
      <c r="G193" s="51">
        <f t="shared" si="21"/>
        <v>110.3783125435428</v>
      </c>
      <c r="H193" s="51">
        <f t="shared" si="23"/>
        <v>117.09650925623538</v>
      </c>
      <c r="I193" s="51">
        <f t="shared" si="24"/>
        <v>112.9728906794285</v>
      </c>
      <c r="J193" s="51">
        <f t="shared" si="25"/>
        <v>121.37063657029424</v>
      </c>
    </row>
    <row r="194" spans="4:10">
      <c r="D194">
        <v>173</v>
      </c>
      <c r="E194" s="50">
        <f t="shared" si="20"/>
        <v>59.083969465648622</v>
      </c>
      <c r="F194" s="50">
        <f t="shared" si="22"/>
        <v>1.0312098023233631</v>
      </c>
      <c r="G194" s="51">
        <f t="shared" si="21"/>
        <v>110.2756261232812</v>
      </c>
      <c r="H194" s="51">
        <f t="shared" si="23"/>
        <v>117.15842381381638</v>
      </c>
      <c r="I194" s="51">
        <f t="shared" si="24"/>
        <v>112.84453265410149</v>
      </c>
      <c r="J194" s="51">
        <f t="shared" si="25"/>
        <v>121.44802976727048</v>
      </c>
    </row>
    <row r="195" spans="4:10">
      <c r="D195">
        <v>174</v>
      </c>
      <c r="E195" s="50">
        <f t="shared" si="20"/>
        <v>59.427480916030298</v>
      </c>
      <c r="F195" s="50">
        <f t="shared" si="22"/>
        <v>1.0372052081508245</v>
      </c>
      <c r="G195" s="51">
        <f t="shared" si="21"/>
        <v>110.17257034786462</v>
      </c>
      <c r="H195" s="51">
        <f t="shared" si="23"/>
        <v>117.21972161557048</v>
      </c>
      <c r="I195" s="51">
        <f t="shared" si="24"/>
        <v>112.71571293483078</v>
      </c>
      <c r="J195" s="51">
        <f t="shared" si="25"/>
        <v>121.5246520194631</v>
      </c>
    </row>
    <row r="196" spans="4:10">
      <c r="D196">
        <v>175</v>
      </c>
      <c r="E196" s="50">
        <f t="shared" si="20"/>
        <v>59.770992366411967</v>
      </c>
      <c r="F196" s="50">
        <f t="shared" si="22"/>
        <v>1.0432006139782859</v>
      </c>
      <c r="G196" s="51">
        <f t="shared" si="21"/>
        <v>110.06914892161062</v>
      </c>
      <c r="H196" s="51">
        <f t="shared" si="23"/>
        <v>117.28040045816148</v>
      </c>
      <c r="I196" s="51">
        <f t="shared" si="24"/>
        <v>112.58643615201328</v>
      </c>
      <c r="J196" s="51">
        <f t="shared" si="25"/>
        <v>121.60050057270186</v>
      </c>
    </row>
    <row r="197" spans="4:10">
      <c r="D197">
        <v>176</v>
      </c>
      <c r="E197" s="50">
        <f t="shared" si="20"/>
        <v>60.114503816793651</v>
      </c>
      <c r="F197" s="50">
        <f t="shared" si="22"/>
        <v>1.0491960198057473</v>
      </c>
      <c r="G197" s="51">
        <f t="shared" si="21"/>
        <v>109.96536556197995</v>
      </c>
      <c r="H197" s="51">
        <f t="shared" si="23"/>
        <v>117.34045816050153</v>
      </c>
      <c r="I197" s="51">
        <f t="shared" si="24"/>
        <v>112.45670695247495</v>
      </c>
      <c r="J197" s="51">
        <f t="shared" si="25"/>
        <v>121.67557270062692</v>
      </c>
    </row>
    <row r="198" spans="4:10">
      <c r="D198">
        <v>177</v>
      </c>
      <c r="E198" s="50">
        <f t="shared" si="20"/>
        <v>60.458015267175334</v>
      </c>
      <c r="F198" s="50">
        <f t="shared" si="22"/>
        <v>1.0551914256332087</v>
      </c>
      <c r="G198" s="51">
        <f t="shared" si="21"/>
        <v>109.86122399944298</v>
      </c>
      <c r="H198" s="51">
        <f t="shared" si="23"/>
        <v>117.39989256382952</v>
      </c>
      <c r="I198" s="51">
        <f t="shared" si="24"/>
        <v>112.32652999930373</v>
      </c>
      <c r="J198" s="51">
        <f t="shared" si="25"/>
        <v>121.7498657047869</v>
      </c>
    </row>
    <row r="199" spans="4:10">
      <c r="D199">
        <v>178</v>
      </c>
      <c r="E199" s="50">
        <f t="shared" si="20"/>
        <v>60.801526717557003</v>
      </c>
      <c r="F199" s="50">
        <f t="shared" si="22"/>
        <v>1.0611868314606701</v>
      </c>
      <c r="G199" s="51">
        <f t="shared" si="21"/>
        <v>109.75672797734563</v>
      </c>
      <c r="H199" s="51">
        <f t="shared" si="23"/>
        <v>117.45870153178871</v>
      </c>
      <c r="I199" s="51">
        <f t="shared" si="24"/>
        <v>112.19590997168203</v>
      </c>
      <c r="J199" s="51">
        <f t="shared" si="25"/>
        <v>121.82337691473587</v>
      </c>
    </row>
    <row r="200" spans="4:10">
      <c r="D200">
        <v>179</v>
      </c>
      <c r="E200" s="50">
        <f t="shared" si="20"/>
        <v>61.145038167938687</v>
      </c>
      <c r="F200" s="50">
        <f t="shared" si="22"/>
        <v>1.0671822372881314</v>
      </c>
      <c r="G200" s="51">
        <f t="shared" si="21"/>
        <v>109.65188125177477</v>
      </c>
      <c r="H200" s="51">
        <f t="shared" si="23"/>
        <v>117.51688295050346</v>
      </c>
      <c r="I200" s="51">
        <f t="shared" si="24"/>
        <v>112.06485156471845</v>
      </c>
      <c r="J200" s="51">
        <f t="shared" si="25"/>
        <v>121.89610368812933</v>
      </c>
    </row>
    <row r="201" spans="4:10">
      <c r="D201">
        <v>180</v>
      </c>
      <c r="E201" s="50">
        <f t="shared" si="20"/>
        <v>61.488549618320356</v>
      </c>
      <c r="F201" s="50">
        <f t="shared" si="22"/>
        <v>1.0731776431155928</v>
      </c>
      <c r="G201" s="51">
        <f t="shared" si="21"/>
        <v>109.54668759142322</v>
      </c>
      <c r="H201" s="51">
        <f t="shared" si="23"/>
        <v>117.57443472865532</v>
      </c>
      <c r="I201" s="51">
        <f t="shared" si="24"/>
        <v>111.93335948927903</v>
      </c>
      <c r="J201" s="51">
        <f t="shared" si="25"/>
        <v>121.96804341081915</v>
      </c>
    </row>
    <row r="202" spans="4:10">
      <c r="D202">
        <v>181</v>
      </c>
      <c r="E202" s="50">
        <f t="shared" si="20"/>
        <v>61.832061068702032</v>
      </c>
      <c r="F202" s="50">
        <f t="shared" si="22"/>
        <v>1.0791730489430542</v>
      </c>
      <c r="G202" s="51">
        <f t="shared" si="21"/>
        <v>109.44115077745434</v>
      </c>
      <c r="H202" s="51">
        <f t="shared" si="23"/>
        <v>117.63135479755806</v>
      </c>
      <c r="I202" s="51">
        <f t="shared" si="24"/>
        <v>111.80143847181793</v>
      </c>
      <c r="J202" s="51">
        <f t="shared" si="25"/>
        <v>122.03919349694756</v>
      </c>
    </row>
    <row r="203" spans="4:10">
      <c r="D203">
        <v>182</v>
      </c>
      <c r="E203" s="50">
        <f t="shared" si="20"/>
        <v>62.175572519083708</v>
      </c>
      <c r="F203" s="50">
        <f t="shared" si="22"/>
        <v>1.0851684547705156</v>
      </c>
      <c r="G203" s="51">
        <f t="shared" si="21"/>
        <v>109.33527460336603</v>
      </c>
      <c r="H203" s="51">
        <f t="shared" si="23"/>
        <v>117.68764111123214</v>
      </c>
      <c r="I203" s="51">
        <f t="shared" si="24"/>
        <v>111.66909325420754</v>
      </c>
      <c r="J203" s="51">
        <f t="shared" si="25"/>
        <v>122.10955138904018</v>
      </c>
    </row>
    <row r="204" spans="4:10">
      <c r="D204">
        <v>183</v>
      </c>
      <c r="E204" s="50">
        <f t="shared" si="20"/>
        <v>62.519083969465385</v>
      </c>
      <c r="F204" s="50">
        <f t="shared" si="22"/>
        <v>1.091163860597977</v>
      </c>
      <c r="G204" s="51">
        <f t="shared" si="21"/>
        <v>109.22906287485443</v>
      </c>
      <c r="H204" s="51">
        <f t="shared" si="23"/>
        <v>117.74329164647821</v>
      </c>
      <c r="I204" s="51">
        <f t="shared" si="24"/>
        <v>111.53632859356804</v>
      </c>
      <c r="J204" s="51">
        <f t="shared" si="25"/>
        <v>122.17911455809777</v>
      </c>
    </row>
    <row r="205" spans="4:10">
      <c r="D205">
        <v>184</v>
      </c>
      <c r="E205" s="50">
        <f t="shared" si="20"/>
        <v>62.862595419847061</v>
      </c>
      <c r="F205" s="50">
        <f t="shared" si="22"/>
        <v>1.0971592664254384</v>
      </c>
      <c r="G205" s="51">
        <f t="shared" si="21"/>
        <v>109.12251940967714</v>
      </c>
      <c r="H205" s="51">
        <f t="shared" si="23"/>
        <v>117.79830440294984</v>
      </c>
      <c r="I205" s="51">
        <f t="shared" si="24"/>
        <v>111.40314926209642</v>
      </c>
      <c r="J205" s="51">
        <f t="shared" si="25"/>
        <v>122.24788050368731</v>
      </c>
    </row>
    <row r="206" spans="4:10">
      <c r="D206">
        <v>185</v>
      </c>
      <c r="E206" s="50">
        <f t="shared" si="20"/>
        <v>63.206106870228737</v>
      </c>
      <c r="F206" s="50">
        <f t="shared" si="22"/>
        <v>1.1031546722528998</v>
      </c>
      <c r="G206" s="51">
        <f t="shared" si="21"/>
        <v>109.01564803751589</v>
      </c>
      <c r="H206" s="51">
        <f t="shared" si="23"/>
        <v>117.85267740322543</v>
      </c>
      <c r="I206" s="51">
        <f t="shared" si="24"/>
        <v>111.26956004689487</v>
      </c>
      <c r="J206" s="51">
        <f t="shared" si="25"/>
        <v>122.31584675403178</v>
      </c>
    </row>
    <row r="207" spans="4:10">
      <c r="D207">
        <v>186</v>
      </c>
      <c r="E207" s="50">
        <f t="shared" si="20"/>
        <v>63.549618320610421</v>
      </c>
      <c r="F207" s="50">
        <f t="shared" si="22"/>
        <v>1.1091500780803611</v>
      </c>
      <c r="G207" s="51">
        <f t="shared" si="21"/>
        <v>108.90845259983904</v>
      </c>
      <c r="H207" s="51">
        <f t="shared" si="23"/>
        <v>117.90640869287924</v>
      </c>
      <c r="I207" s="51">
        <f t="shared" si="24"/>
        <v>111.13556574979879</v>
      </c>
      <c r="J207" s="51">
        <f t="shared" si="25"/>
        <v>122.38301086609906</v>
      </c>
    </row>
    <row r="208" spans="4:10">
      <c r="D208">
        <v>187</v>
      </c>
      <c r="E208" s="50">
        <f t="shared" si="20"/>
        <v>63.89312977099209</v>
      </c>
      <c r="F208" s="50">
        <f t="shared" si="22"/>
        <v>1.1151454839078225</v>
      </c>
      <c r="G208" s="51">
        <f t="shared" si="21"/>
        <v>108.80093694976334</v>
      </c>
      <c r="H208" s="51">
        <f t="shared" si="23"/>
        <v>117.95949634055171</v>
      </c>
      <c r="I208" s="51">
        <f t="shared" si="24"/>
        <v>111.00117118720418</v>
      </c>
      <c r="J208" s="51">
        <f t="shared" si="25"/>
        <v>122.44937042568964</v>
      </c>
    </row>
    <row r="209" spans="4:10">
      <c r="D209">
        <v>188</v>
      </c>
      <c r="E209" s="50">
        <f t="shared" si="20"/>
        <v>64.236641221373773</v>
      </c>
      <c r="F209" s="50">
        <f t="shared" si="22"/>
        <v>1.1211408897352839</v>
      </c>
      <c r="G209" s="51">
        <f t="shared" si="21"/>
        <v>108.69310495191557</v>
      </c>
      <c r="H209" s="51">
        <f t="shared" si="23"/>
        <v>118.01193843801886</v>
      </c>
      <c r="I209" s="51">
        <f t="shared" si="24"/>
        <v>110.86638118989447</v>
      </c>
      <c r="J209" s="51">
        <f t="shared" si="25"/>
        <v>122.51492304752357</v>
      </c>
    </row>
    <row r="210" spans="4:10">
      <c r="D210">
        <v>189</v>
      </c>
      <c r="E210" s="50">
        <f t="shared" si="20"/>
        <v>64.580152671755442</v>
      </c>
      <c r="F210" s="50">
        <f t="shared" si="22"/>
        <v>1.1271362955627453</v>
      </c>
      <c r="G210" s="51">
        <f t="shared" si="21"/>
        <v>108.58496048229352</v>
      </c>
      <c r="H210" s="51">
        <f t="shared" si="23"/>
        <v>118.06373310026083</v>
      </c>
      <c r="I210" s="51">
        <f t="shared" si="24"/>
        <v>110.73120060286689</v>
      </c>
      <c r="J210" s="51">
        <f t="shared" si="25"/>
        <v>122.57966637532604</v>
      </c>
    </row>
    <row r="211" spans="4:10">
      <c r="D211">
        <v>190</v>
      </c>
      <c r="E211" s="50">
        <f t="shared" si="20"/>
        <v>64.923664122137126</v>
      </c>
      <c r="F211" s="50">
        <f t="shared" si="22"/>
        <v>1.1331317013902067</v>
      </c>
      <c r="G211" s="51">
        <f t="shared" si="21"/>
        <v>108.47650742812672</v>
      </c>
      <c r="H211" s="51">
        <f t="shared" si="23"/>
        <v>118.11487846552973</v>
      </c>
      <c r="I211" s="51">
        <f t="shared" si="24"/>
        <v>110.5956342851584</v>
      </c>
      <c r="J211" s="51">
        <f t="shared" si="25"/>
        <v>122.64359808191216</v>
      </c>
    </row>
    <row r="212" spans="4:10">
      <c r="D212">
        <v>191</v>
      </c>
      <c r="E212" s="50">
        <f t="shared" si="20"/>
        <v>65.267175572518795</v>
      </c>
      <c r="F212" s="50">
        <f t="shared" si="22"/>
        <v>1.1391271072176681</v>
      </c>
      <c r="G212" s="51">
        <f t="shared" si="21"/>
        <v>108.36774968773672</v>
      </c>
      <c r="H212" s="51">
        <f t="shared" si="23"/>
        <v>118.16537269541647</v>
      </c>
      <c r="I212" s="51">
        <f t="shared" si="24"/>
        <v>110.4596871096709</v>
      </c>
      <c r="J212" s="51">
        <f t="shared" si="25"/>
        <v>122.70671586927058</v>
      </c>
    </row>
    <row r="213" spans="4:10">
      <c r="D213">
        <v>192</v>
      </c>
      <c r="E213" s="50">
        <f t="shared" si="20"/>
        <v>65.610687022900478</v>
      </c>
      <c r="F213" s="50">
        <f t="shared" si="22"/>
        <v>1.1451225130451295</v>
      </c>
      <c r="G213" s="51">
        <f t="shared" si="21"/>
        <v>108.25869117039692</v>
      </c>
      <c r="H213" s="51">
        <f t="shared" si="23"/>
        <v>118.21521397491691</v>
      </c>
      <c r="I213" s="51">
        <f t="shared" si="24"/>
        <v>110.32336396299615</v>
      </c>
      <c r="J213" s="51">
        <f t="shared" si="25"/>
        <v>122.76901746864613</v>
      </c>
    </row>
    <row r="214" spans="4:10">
      <c r="D214">
        <v>193</v>
      </c>
      <c r="E214" s="50">
        <f t="shared" si="20"/>
        <v>65.954198473282162</v>
      </c>
      <c r="F214" s="50">
        <f t="shared" si="22"/>
        <v>1.1511179188725909</v>
      </c>
      <c r="G214" s="51">
        <f t="shared" si="21"/>
        <v>108.1493357961921</v>
      </c>
      <c r="H214" s="51">
        <f t="shared" si="23"/>
        <v>118.26440051249703</v>
      </c>
      <c r="I214" s="51">
        <f t="shared" si="24"/>
        <v>110.18666974524014</v>
      </c>
      <c r="J214" s="51">
        <f t="shared" si="25"/>
        <v>122.8305006406213</v>
      </c>
    </row>
    <row r="215" spans="4:10">
      <c r="D215">
        <v>194</v>
      </c>
      <c r="E215" s="50">
        <f t="shared" ref="E215:E278" si="26">F215*180/PI()</f>
        <v>66.297709923663831</v>
      </c>
      <c r="F215" s="50">
        <f t="shared" si="22"/>
        <v>1.1571133247000522</v>
      </c>
      <c r="G215" s="51">
        <f t="shared" si="21"/>
        <v>108.03968749587753</v>
      </c>
      <c r="H215" s="51">
        <f t="shared" si="23"/>
        <v>118.31293054015742</v>
      </c>
      <c r="I215" s="51">
        <f t="shared" si="24"/>
        <v>110.04960936984691</v>
      </c>
      <c r="J215" s="51">
        <f t="shared" si="25"/>
        <v>122.89116317519678</v>
      </c>
    </row>
    <row r="216" spans="4:10">
      <c r="D216">
        <v>195</v>
      </c>
      <c r="E216" s="50">
        <f t="shared" si="26"/>
        <v>66.6412213740455</v>
      </c>
      <c r="F216" s="50">
        <f t="shared" si="22"/>
        <v>1.1631087305275136</v>
      </c>
      <c r="G216" s="51">
        <f t="shared" ref="G216:G279" si="27">100+$E$15*COS(F216)</f>
        <v>107.92975021073758</v>
      </c>
      <c r="H216" s="51">
        <f t="shared" si="23"/>
        <v>118.36080231349675</v>
      </c>
      <c r="I216" s="51">
        <f t="shared" si="24"/>
        <v>109.91218776342197</v>
      </c>
      <c r="J216" s="51">
        <f t="shared" si="25"/>
        <v>122.95100289187093</v>
      </c>
    </row>
    <row r="217" spans="4:10">
      <c r="D217">
        <v>196</v>
      </c>
      <c r="E217" s="50">
        <f t="shared" si="26"/>
        <v>66.984732824427184</v>
      </c>
      <c r="F217" s="50">
        <f t="shared" si="22"/>
        <v>1.169104136354975</v>
      </c>
      <c r="G217" s="51">
        <f t="shared" si="27"/>
        <v>107.81952789244414</v>
      </c>
      <c r="H217" s="51">
        <f t="shared" si="23"/>
        <v>118.40801411177446</v>
      </c>
      <c r="I217" s="51">
        <f t="shared" si="24"/>
        <v>109.77440986555519</v>
      </c>
      <c r="J217" s="51">
        <f t="shared" si="25"/>
        <v>123.01001763971809</v>
      </c>
    </row>
    <row r="218" spans="4:10">
      <c r="D218">
        <v>197</v>
      </c>
      <c r="E218" s="50">
        <f t="shared" si="26"/>
        <v>67.328244274808853</v>
      </c>
      <c r="F218" s="50">
        <f t="shared" ref="F218:F281" si="28">F217+$F$19*2</f>
        <v>1.1750995421824364</v>
      </c>
      <c r="G218" s="51">
        <f t="shared" si="27"/>
        <v>107.70902450291459</v>
      </c>
      <c r="H218" s="51">
        <f t="shared" ref="H218:H281" si="29">100+$E$15*SIN(F218)</f>
        <v>118.45456423797273</v>
      </c>
      <c r="I218" s="51">
        <f t="shared" ref="I218:I281" si="30">100+$E$14*COS(F218)</f>
        <v>109.63628062864323</v>
      </c>
      <c r="J218" s="51">
        <f t="shared" ref="J218:J281" si="31">100+$E$14*SIN(F218)</f>
        <v>123.06820529746592</v>
      </c>
    </row>
    <row r="219" spans="4:10">
      <c r="D219">
        <v>198</v>
      </c>
      <c r="E219" s="50">
        <f t="shared" si="26"/>
        <v>67.671755725190536</v>
      </c>
      <c r="F219" s="50">
        <f t="shared" si="28"/>
        <v>1.1810949480098978</v>
      </c>
      <c r="G219" s="51">
        <f t="shared" si="27"/>
        <v>107.59824401416931</v>
      </c>
      <c r="H219" s="51">
        <f t="shared" si="29"/>
        <v>118.50045101885735</v>
      </c>
      <c r="I219" s="51">
        <f t="shared" si="30"/>
        <v>109.49780501771164</v>
      </c>
      <c r="J219" s="51">
        <f t="shared" si="31"/>
        <v>123.1255637735717</v>
      </c>
    </row>
    <row r="220" spans="4:10">
      <c r="D220">
        <v>199</v>
      </c>
      <c r="E220" s="50">
        <f t="shared" si="26"/>
        <v>68.015267175572205</v>
      </c>
      <c r="F220" s="50">
        <f t="shared" si="28"/>
        <v>1.1870903538373592</v>
      </c>
      <c r="G220" s="51">
        <f t="shared" si="27"/>
        <v>107.48719040818898</v>
      </c>
      <c r="H220" s="51">
        <f t="shared" si="29"/>
        <v>118.54567280503792</v>
      </c>
      <c r="I220" s="51">
        <f t="shared" si="30"/>
        <v>109.35898801023623</v>
      </c>
      <c r="J220" s="51">
        <f t="shared" si="31"/>
        <v>123.1820910062974</v>
      </c>
    </row>
    <row r="221" spans="4:10">
      <c r="D221">
        <v>200</v>
      </c>
      <c r="E221" s="50">
        <f t="shared" si="26"/>
        <v>68.358778625953875</v>
      </c>
      <c r="F221" s="50">
        <f t="shared" si="28"/>
        <v>1.1930857596648206</v>
      </c>
      <c r="G221" s="51">
        <f t="shared" si="27"/>
        <v>107.37586767677141</v>
      </c>
      <c r="H221" s="51">
        <f t="shared" si="29"/>
        <v>118.5902279710271</v>
      </c>
      <c r="I221" s="51">
        <f t="shared" si="30"/>
        <v>109.21983459596426</v>
      </c>
      <c r="J221" s="51">
        <f t="shared" si="31"/>
        <v>123.23778496378389</v>
      </c>
    </row>
    <row r="222" spans="4:10">
      <c r="D222">
        <v>201</v>
      </c>
      <c r="E222" s="50">
        <f t="shared" si="26"/>
        <v>68.702290076335558</v>
      </c>
      <c r="F222" s="50">
        <f t="shared" si="28"/>
        <v>1.1990811654922819</v>
      </c>
      <c r="G222" s="51">
        <f t="shared" si="27"/>
        <v>107.26427982138804</v>
      </c>
      <c r="H222" s="51">
        <f t="shared" si="29"/>
        <v>118.63411491529916</v>
      </c>
      <c r="I222" s="51">
        <f t="shared" si="30"/>
        <v>109.08034977673506</v>
      </c>
      <c r="J222" s="51">
        <f t="shared" si="31"/>
        <v>123.29264364412394</v>
      </c>
    </row>
    <row r="223" spans="4:10">
      <c r="D223">
        <v>202</v>
      </c>
      <c r="E223" s="50">
        <f t="shared" si="26"/>
        <v>69.045801526717241</v>
      </c>
      <c r="F223" s="50">
        <f t="shared" si="28"/>
        <v>1.2050765713197433</v>
      </c>
      <c r="G223" s="51">
        <f t="shared" si="27"/>
        <v>107.15243085304019</v>
      </c>
      <c r="H223" s="51">
        <f t="shared" si="29"/>
        <v>118.67733206034734</v>
      </c>
      <c r="I223" s="51">
        <f t="shared" si="30"/>
        <v>108.94053856630023</v>
      </c>
      <c r="J223" s="51">
        <f t="shared" si="31"/>
        <v>123.34666507543417</v>
      </c>
    </row>
    <row r="224" spans="4:10">
      <c r="D224">
        <v>203</v>
      </c>
      <c r="E224" s="50">
        <f t="shared" si="26"/>
        <v>69.389312977098911</v>
      </c>
      <c r="F224" s="50">
        <f t="shared" si="28"/>
        <v>1.2110719771472047</v>
      </c>
      <c r="G224" s="51">
        <f t="shared" si="27"/>
        <v>107.04032479211479</v>
      </c>
      <c r="H224" s="51">
        <f t="shared" si="29"/>
        <v>118.71987785274075</v>
      </c>
      <c r="I224" s="51">
        <f t="shared" si="30"/>
        <v>108.80040599014347</v>
      </c>
      <c r="J224" s="51">
        <f t="shared" si="31"/>
        <v>123.39984731592594</v>
      </c>
    </row>
    <row r="225" spans="4:10">
      <c r="D225">
        <v>204</v>
      </c>
      <c r="E225" s="50">
        <f t="shared" si="26"/>
        <v>69.732824427480594</v>
      </c>
      <c r="F225" s="50">
        <f t="shared" si="28"/>
        <v>1.2170673829746661</v>
      </c>
      <c r="G225" s="51">
        <f t="shared" si="27"/>
        <v>106.92796566823989</v>
      </c>
      <c r="H225" s="51">
        <f t="shared" si="29"/>
        <v>118.76175076318012</v>
      </c>
      <c r="I225" s="51">
        <f t="shared" si="30"/>
        <v>108.65995708529987</v>
      </c>
      <c r="J225" s="51">
        <f t="shared" si="31"/>
        <v>123.45218845397514</v>
      </c>
    </row>
    <row r="226" spans="4:10">
      <c r="D226">
        <v>205</v>
      </c>
      <c r="E226" s="50">
        <f t="shared" si="26"/>
        <v>70.076335877862263</v>
      </c>
      <c r="F226" s="50">
        <f t="shared" si="28"/>
        <v>1.2230627888021275</v>
      </c>
      <c r="G226" s="51">
        <f t="shared" si="27"/>
        <v>106.81535752013988</v>
      </c>
      <c r="H226" s="51">
        <f t="shared" si="29"/>
        <v>118.8029492865527</v>
      </c>
      <c r="I226" s="51">
        <f t="shared" si="30"/>
        <v>108.51919690017486</v>
      </c>
      <c r="J226" s="51">
        <f t="shared" si="31"/>
        <v>123.50368660819088</v>
      </c>
    </row>
    <row r="227" spans="4:10">
      <c r="D227">
        <v>206</v>
      </c>
      <c r="E227" s="50">
        <f t="shared" si="26"/>
        <v>70.419847328243947</v>
      </c>
      <c r="F227" s="50">
        <f t="shared" si="28"/>
        <v>1.2290581946295889</v>
      </c>
      <c r="G227" s="51">
        <f t="shared" si="27"/>
        <v>106.70250439549025</v>
      </c>
      <c r="H227" s="51">
        <f t="shared" si="29"/>
        <v>118.84347194198654</v>
      </c>
      <c r="I227" s="51">
        <f t="shared" si="30"/>
        <v>108.37813049436281</v>
      </c>
      <c r="J227" s="51">
        <f t="shared" si="31"/>
        <v>123.55433992748317</v>
      </c>
    </row>
    <row r="228" spans="4:10">
      <c r="D228">
        <v>207</v>
      </c>
      <c r="E228" s="50">
        <f t="shared" si="26"/>
        <v>70.763358778625616</v>
      </c>
      <c r="F228" s="50">
        <f t="shared" si="28"/>
        <v>1.2350536004570503</v>
      </c>
      <c r="G228" s="51">
        <f t="shared" si="27"/>
        <v>106.58941035077211</v>
      </c>
      <c r="H228" s="51">
        <f t="shared" si="29"/>
        <v>118.88331727290355</v>
      </c>
      <c r="I228" s="51">
        <f t="shared" si="30"/>
        <v>108.23676293846513</v>
      </c>
      <c r="J228" s="51">
        <f t="shared" si="31"/>
        <v>123.60414659112944</v>
      </c>
    </row>
    <row r="229" spans="4:10">
      <c r="D229">
        <v>208</v>
      </c>
      <c r="E229" s="50">
        <f t="shared" si="26"/>
        <v>71.106870229007299</v>
      </c>
      <c r="F229" s="50">
        <f t="shared" si="28"/>
        <v>1.2410490062845116</v>
      </c>
      <c r="G229" s="51">
        <f t="shared" si="27"/>
        <v>106.4760794511264</v>
      </c>
      <c r="H229" s="51">
        <f t="shared" si="29"/>
        <v>118.92248384707193</v>
      </c>
      <c r="I229" s="51">
        <f t="shared" si="30"/>
        <v>108.09509931390799</v>
      </c>
      <c r="J229" s="51">
        <f t="shared" si="31"/>
        <v>123.65310480883993</v>
      </c>
    </row>
    <row r="230" spans="4:10">
      <c r="D230">
        <v>209</v>
      </c>
      <c r="E230" s="50">
        <f t="shared" si="26"/>
        <v>71.450381679388983</v>
      </c>
      <c r="F230" s="50">
        <f t="shared" si="28"/>
        <v>1.247044412111973</v>
      </c>
      <c r="G230" s="51">
        <f t="shared" si="27"/>
        <v>106.36251577020775</v>
      </c>
      <c r="H230" s="51">
        <f t="shared" si="29"/>
        <v>118.9609702566577</v>
      </c>
      <c r="I230" s="51">
        <f t="shared" si="30"/>
        <v>107.95314471275968</v>
      </c>
      <c r="J230" s="51">
        <f t="shared" si="31"/>
        <v>123.70121282082212</v>
      </c>
    </row>
    <row r="231" spans="4:10">
      <c r="D231">
        <v>210</v>
      </c>
      <c r="E231" s="50">
        <f t="shared" si="26"/>
        <v>71.793893129770652</v>
      </c>
      <c r="F231" s="50">
        <f t="shared" si="28"/>
        <v>1.2530398179394344</v>
      </c>
      <c r="G231" s="51">
        <f t="shared" si="27"/>
        <v>106.24872339003807</v>
      </c>
      <c r="H231" s="51">
        <f t="shared" si="29"/>
        <v>118.99877511827515</v>
      </c>
      <c r="I231" s="51">
        <f t="shared" si="30"/>
        <v>107.81090423754759</v>
      </c>
      <c r="J231" s="51">
        <f t="shared" si="31"/>
        <v>123.74846889784394</v>
      </c>
    </row>
    <row r="232" spans="4:10">
      <c r="D232">
        <v>211</v>
      </c>
      <c r="E232" s="50">
        <f t="shared" si="26"/>
        <v>72.137404580152335</v>
      </c>
      <c r="F232" s="50">
        <f t="shared" si="28"/>
        <v>1.2590352237668958</v>
      </c>
      <c r="G232" s="51">
        <f t="shared" si="27"/>
        <v>106.13470640085983</v>
      </c>
      <c r="H232" s="51">
        <f t="shared" si="29"/>
        <v>119.03589707303676</v>
      </c>
      <c r="I232" s="51">
        <f t="shared" si="30"/>
        <v>107.66838300107479</v>
      </c>
      <c r="J232" s="51">
        <f t="shared" si="31"/>
        <v>123.79487134129596</v>
      </c>
    </row>
    <row r="233" spans="4:10">
      <c r="D233">
        <v>212</v>
      </c>
      <c r="E233" s="50">
        <f t="shared" si="26"/>
        <v>72.480916030534004</v>
      </c>
      <c r="F233" s="50">
        <f t="shared" si="28"/>
        <v>1.2650306295943572</v>
      </c>
      <c r="G233" s="51">
        <f t="shared" si="27"/>
        <v>106.02046890098899</v>
      </c>
      <c r="H233" s="51">
        <f t="shared" si="29"/>
        <v>119.07233478660189</v>
      </c>
      <c r="I233" s="51">
        <f t="shared" si="30"/>
        <v>107.52558612623623</v>
      </c>
      <c r="J233" s="51">
        <f t="shared" si="31"/>
        <v>123.84041848325236</v>
      </c>
    </row>
    <row r="234" spans="4:10">
      <c r="D234">
        <v>213</v>
      </c>
      <c r="E234" s="50">
        <f t="shared" si="26"/>
        <v>72.824427480915688</v>
      </c>
      <c r="F234" s="50">
        <f t="shared" si="28"/>
        <v>1.2710260354218186</v>
      </c>
      <c r="G234" s="51">
        <f t="shared" si="27"/>
        <v>105.90601499666774</v>
      </c>
      <c r="H234" s="51">
        <f t="shared" si="29"/>
        <v>119.10808694922483</v>
      </c>
      <c r="I234" s="51">
        <f t="shared" si="30"/>
        <v>107.38251874583466</v>
      </c>
      <c r="J234" s="51">
        <f t="shared" si="31"/>
        <v>123.88510868653103</v>
      </c>
    </row>
    <row r="235" spans="4:10">
      <c r="D235">
        <v>214</v>
      </c>
      <c r="E235" s="50">
        <f t="shared" si="26"/>
        <v>73.167938931297357</v>
      </c>
      <c r="F235" s="50">
        <f t="shared" si="28"/>
        <v>1.27702144124928</v>
      </c>
      <c r="G235" s="51">
        <f t="shared" si="27"/>
        <v>105.79134880191687</v>
      </c>
      <c r="H235" s="51">
        <f t="shared" si="29"/>
        <v>119.14315227580181</v>
      </c>
      <c r="I235" s="51">
        <f t="shared" si="30"/>
        <v>107.23918600239608</v>
      </c>
      <c r="J235" s="51">
        <f t="shared" si="31"/>
        <v>123.92894034475226</v>
      </c>
    </row>
    <row r="236" spans="4:10">
      <c r="D236">
        <v>215</v>
      </c>
      <c r="E236" s="50">
        <f t="shared" si="26"/>
        <v>73.51145038167904</v>
      </c>
      <c r="F236" s="50">
        <f t="shared" si="28"/>
        <v>1.2830168470767414</v>
      </c>
      <c r="G236" s="51">
        <f t="shared" si="27"/>
        <v>105.67647443838791</v>
      </c>
      <c r="H236" s="51">
        <f t="shared" si="29"/>
        <v>119.17752950591731</v>
      </c>
      <c r="I236" s="51">
        <f t="shared" si="30"/>
        <v>107.09559304798489</v>
      </c>
      <c r="J236" s="51">
        <f t="shared" si="31"/>
        <v>123.97191188239663</v>
      </c>
    </row>
    <row r="237" spans="4:10">
      <c r="D237">
        <v>216</v>
      </c>
      <c r="E237" s="50">
        <f t="shared" si="26"/>
        <v>73.85496183206071</v>
      </c>
      <c r="F237" s="50">
        <f t="shared" si="28"/>
        <v>1.2890122529042027</v>
      </c>
      <c r="G237" s="51">
        <f t="shared" si="27"/>
        <v>105.56139603521498</v>
      </c>
      <c r="H237" s="51">
        <f t="shared" si="29"/>
        <v>119.21121740388919</v>
      </c>
      <c r="I237" s="51">
        <f t="shared" si="30"/>
        <v>106.95174504401874</v>
      </c>
      <c r="J237" s="51">
        <f t="shared" si="31"/>
        <v>124.01402175486149</v>
      </c>
    </row>
    <row r="238" spans="4:10">
      <c r="D238">
        <v>217</v>
      </c>
      <c r="E238" s="50">
        <f t="shared" si="26"/>
        <v>74.198473282442379</v>
      </c>
      <c r="F238" s="50">
        <f t="shared" si="28"/>
        <v>1.2950076587316641</v>
      </c>
      <c r="G238" s="51">
        <f t="shared" si="27"/>
        <v>105.44611772886635</v>
      </c>
      <c r="H238" s="51">
        <f t="shared" si="29"/>
        <v>119.2442147588133</v>
      </c>
      <c r="I238" s="51">
        <f t="shared" si="30"/>
        <v>106.80764716108295</v>
      </c>
      <c r="J238" s="51">
        <f t="shared" si="31"/>
        <v>124.05526844851661</v>
      </c>
    </row>
    <row r="239" spans="4:10">
      <c r="D239">
        <v>218</v>
      </c>
      <c r="E239" s="50">
        <f t="shared" si="26"/>
        <v>74.541984732824062</v>
      </c>
      <c r="F239" s="50">
        <f t="shared" si="28"/>
        <v>1.3010030645591255</v>
      </c>
      <c r="G239" s="51">
        <f t="shared" si="27"/>
        <v>105.33064366299578</v>
      </c>
      <c r="H239" s="51">
        <f t="shared" si="29"/>
        <v>119.27652038460684</v>
      </c>
      <c r="I239" s="51">
        <f t="shared" si="30"/>
        <v>106.66330457874473</v>
      </c>
      <c r="J239" s="51">
        <f t="shared" si="31"/>
        <v>124.09565048075855</v>
      </c>
    </row>
    <row r="240" spans="4:10">
      <c r="D240">
        <v>219</v>
      </c>
      <c r="E240" s="50">
        <f t="shared" si="26"/>
        <v>74.885496183205731</v>
      </c>
      <c r="F240" s="50">
        <f t="shared" si="28"/>
        <v>1.3069984703865869</v>
      </c>
      <c r="G240" s="51">
        <f t="shared" si="27"/>
        <v>105.21497798829353</v>
      </c>
      <c r="H240" s="51">
        <f t="shared" si="29"/>
        <v>119.3081331200511</v>
      </c>
      <c r="I240" s="51">
        <f t="shared" si="30"/>
        <v>106.51872248536691</v>
      </c>
      <c r="J240" s="51">
        <f t="shared" si="31"/>
        <v>124.13516640006387</v>
      </c>
    </row>
    <row r="241" spans="4:10">
      <c r="D241">
        <v>220</v>
      </c>
      <c r="E241" s="50">
        <f t="shared" si="26"/>
        <v>75.229007633587415</v>
      </c>
      <c r="F241" s="50">
        <f t="shared" si="28"/>
        <v>1.3129938762140483</v>
      </c>
      <c r="G241" s="51">
        <f t="shared" si="27"/>
        <v>105.09912486233723</v>
      </c>
      <c r="H241" s="51">
        <f t="shared" si="29"/>
        <v>119.33905182883314</v>
      </c>
      <c r="I241" s="51">
        <f t="shared" si="30"/>
        <v>106.37390607792153</v>
      </c>
      <c r="J241" s="51">
        <f t="shared" si="31"/>
        <v>124.17381478604142</v>
      </c>
    </row>
    <row r="242" spans="4:10">
      <c r="D242">
        <v>221</v>
      </c>
      <c r="E242" s="50">
        <f t="shared" si="26"/>
        <v>75.572519083969084</v>
      </c>
      <c r="F242" s="50">
        <f t="shared" si="28"/>
        <v>1.3189892820415097</v>
      </c>
      <c r="G242" s="51">
        <f t="shared" si="27"/>
        <v>104.98308844944239</v>
      </c>
      <c r="H242" s="51">
        <f t="shared" si="29"/>
        <v>119.36927539958668</v>
      </c>
      <c r="I242" s="51">
        <f t="shared" si="30"/>
        <v>106.228860561803</v>
      </c>
      <c r="J242" s="51">
        <f t="shared" si="31"/>
        <v>124.21159424948335</v>
      </c>
    </row>
    <row r="243" spans="4:10">
      <c r="D243">
        <v>222</v>
      </c>
      <c r="E243" s="50">
        <f t="shared" si="26"/>
        <v>75.916030534350767</v>
      </c>
      <c r="F243" s="50">
        <f t="shared" si="28"/>
        <v>1.3249846878689711</v>
      </c>
      <c r="G243" s="51">
        <f t="shared" si="27"/>
        <v>104.86687292051275</v>
      </c>
      <c r="H243" s="51">
        <f t="shared" si="29"/>
        <v>119.39880274593202</v>
      </c>
      <c r="I243" s="51">
        <f t="shared" si="30"/>
        <v>106.08359115064094</v>
      </c>
      <c r="J243" s="51">
        <f t="shared" si="31"/>
        <v>124.24850343241502</v>
      </c>
    </row>
    <row r="244" spans="4:10">
      <c r="D244">
        <v>223</v>
      </c>
      <c r="E244" s="50">
        <f t="shared" si="26"/>
        <v>76.259541984732437</v>
      </c>
      <c r="F244" s="50">
        <f t="shared" si="28"/>
        <v>1.3309800936964324</v>
      </c>
      <c r="G244" s="51">
        <f t="shared" si="27"/>
        <v>104.75048245289031</v>
      </c>
      <c r="H244" s="51">
        <f t="shared" si="29"/>
        <v>119.42763280651509</v>
      </c>
      <c r="I244" s="51">
        <f t="shared" si="30"/>
        <v>105.93810306611287</v>
      </c>
      <c r="J244" s="51">
        <f t="shared" si="31"/>
        <v>124.28454100814386</v>
      </c>
    </row>
    <row r="245" spans="4:10">
      <c r="D245">
        <v>224</v>
      </c>
      <c r="E245" s="50">
        <f t="shared" si="26"/>
        <v>76.60305343511412</v>
      </c>
      <c r="F245" s="50">
        <f t="shared" si="28"/>
        <v>1.3369754995238938</v>
      </c>
      <c r="G245" s="51">
        <f t="shared" si="27"/>
        <v>104.6339212302052</v>
      </c>
      <c r="H245" s="51">
        <f t="shared" si="29"/>
        <v>119.45576454504561</v>
      </c>
      <c r="I245" s="51">
        <f t="shared" si="30"/>
        <v>105.7924015377565</v>
      </c>
      <c r="J245" s="51">
        <f t="shared" si="31"/>
        <v>124.319705681307</v>
      </c>
    </row>
    <row r="246" spans="4:10">
      <c r="D246">
        <v>225</v>
      </c>
      <c r="E246" s="50">
        <f t="shared" si="26"/>
        <v>76.946564885495803</v>
      </c>
      <c r="F246" s="50">
        <f t="shared" si="28"/>
        <v>1.3429709053513552</v>
      </c>
      <c r="G246" s="51">
        <f t="shared" si="27"/>
        <v>104.51719344222535</v>
      </c>
      <c r="H246" s="51">
        <f t="shared" si="29"/>
        <v>119.48319695033432</v>
      </c>
      <c r="I246" s="51">
        <f t="shared" si="30"/>
        <v>105.64649180278168</v>
      </c>
      <c r="J246" s="51">
        <f t="shared" si="31"/>
        <v>124.35399618791789</v>
      </c>
    </row>
    <row r="247" spans="4:10">
      <c r="D247">
        <v>226</v>
      </c>
      <c r="E247" s="50">
        <f t="shared" si="26"/>
        <v>77.290076335877473</v>
      </c>
      <c r="F247" s="50">
        <f t="shared" si="28"/>
        <v>1.3489663111788166</v>
      </c>
      <c r="G247" s="51">
        <f t="shared" si="27"/>
        <v>104.40030328470579</v>
      </c>
      <c r="H247" s="51">
        <f t="shared" si="29"/>
        <v>119.50992903632937</v>
      </c>
      <c r="I247" s="51">
        <f t="shared" si="30"/>
        <v>105.50037910588222</v>
      </c>
      <c r="J247" s="51">
        <f t="shared" si="31"/>
        <v>124.38741129541171</v>
      </c>
    </row>
    <row r="248" spans="4:10">
      <c r="D248">
        <v>227</v>
      </c>
      <c r="E248" s="50">
        <f t="shared" si="26"/>
        <v>77.633587786259156</v>
      </c>
      <c r="F248" s="50">
        <f t="shared" si="28"/>
        <v>1.354961717006278</v>
      </c>
      <c r="G248" s="51">
        <f t="shared" si="27"/>
        <v>104.28325495923789</v>
      </c>
      <c r="H248" s="51">
        <f t="shared" si="29"/>
        <v>119.5359598421517</v>
      </c>
      <c r="I248" s="51">
        <f t="shared" si="30"/>
        <v>105.35406869904737</v>
      </c>
      <c r="J248" s="51">
        <f t="shared" si="31"/>
        <v>124.41994980268963</v>
      </c>
    </row>
    <row r="249" spans="4:10">
      <c r="D249">
        <v>228</v>
      </c>
      <c r="E249" s="50">
        <f t="shared" si="26"/>
        <v>77.977099236640825</v>
      </c>
      <c r="F249" s="50">
        <f t="shared" si="28"/>
        <v>1.3609571228337394</v>
      </c>
      <c r="G249" s="51">
        <f t="shared" si="27"/>
        <v>104.16605267309841</v>
      </c>
      <c r="H249" s="51">
        <f t="shared" si="29"/>
        <v>119.56128843212966</v>
      </c>
      <c r="I249" s="51">
        <f t="shared" si="30"/>
        <v>105.20756584137301</v>
      </c>
      <c r="J249" s="51">
        <f t="shared" si="31"/>
        <v>124.45161054016208</v>
      </c>
    </row>
    <row r="250" spans="4:10">
      <c r="D250">
        <v>229</v>
      </c>
      <c r="E250" s="50">
        <f t="shared" si="26"/>
        <v>78.320610687022509</v>
      </c>
      <c r="F250" s="50">
        <f t="shared" si="28"/>
        <v>1.3669525286612008</v>
      </c>
      <c r="G250" s="51">
        <f t="shared" si="27"/>
        <v>104.04870063909809</v>
      </c>
      <c r="H250" s="51">
        <f t="shared" si="29"/>
        <v>119.58591389583256</v>
      </c>
      <c r="I250" s="51">
        <f t="shared" si="30"/>
        <v>105.0608757988726</v>
      </c>
      <c r="J250" s="51">
        <f t="shared" si="31"/>
        <v>124.48239236979069</v>
      </c>
    </row>
    <row r="251" spans="4:10">
      <c r="D251">
        <v>230</v>
      </c>
      <c r="E251" s="50">
        <f t="shared" si="26"/>
        <v>78.664122137404178</v>
      </c>
      <c r="F251" s="50">
        <f t="shared" si="28"/>
        <v>1.3729479344886621</v>
      </c>
      <c r="G251" s="51">
        <f t="shared" si="27"/>
        <v>103.93120307543037</v>
      </c>
      <c r="H251" s="51">
        <f t="shared" si="29"/>
        <v>119.60983534810343</v>
      </c>
      <c r="I251" s="51">
        <f t="shared" si="30"/>
        <v>104.91400384428798</v>
      </c>
      <c r="J251" s="51">
        <f t="shared" si="31"/>
        <v>124.51229418512929</v>
      </c>
    </row>
    <row r="252" spans="4:10">
      <c r="D252">
        <v>231</v>
      </c>
      <c r="E252" s="50">
        <f t="shared" si="26"/>
        <v>79.007633587785861</v>
      </c>
      <c r="F252" s="50">
        <f t="shared" si="28"/>
        <v>1.3789433403161235</v>
      </c>
      <c r="G252" s="51">
        <f t="shared" si="27"/>
        <v>103.81356420551975</v>
      </c>
      <c r="H252" s="51">
        <f t="shared" si="29"/>
        <v>119.63305192909087</v>
      </c>
      <c r="I252" s="51">
        <f t="shared" si="30"/>
        <v>104.76695525689969</v>
      </c>
      <c r="J252" s="51">
        <f t="shared" si="31"/>
        <v>124.54131491136357</v>
      </c>
    </row>
    <row r="253" spans="4:10">
      <c r="D253">
        <v>232</v>
      </c>
      <c r="E253" s="50">
        <f t="shared" si="26"/>
        <v>79.35114503816753</v>
      </c>
      <c r="F253" s="50">
        <f t="shared" si="28"/>
        <v>1.3849387461435849</v>
      </c>
      <c r="G253" s="51">
        <f t="shared" si="27"/>
        <v>103.69578825786991</v>
      </c>
      <c r="H253" s="51">
        <f t="shared" si="29"/>
        <v>119.65556280427988</v>
      </c>
      <c r="I253" s="51">
        <f t="shared" si="30"/>
        <v>104.61973532233738</v>
      </c>
      <c r="J253" s="51">
        <f t="shared" si="31"/>
        <v>124.56945350534986</v>
      </c>
    </row>
    <row r="254" spans="4:10">
      <c r="D254">
        <v>233</v>
      </c>
      <c r="E254" s="50">
        <f t="shared" si="26"/>
        <v>79.694656488549214</v>
      </c>
      <c r="F254" s="50">
        <f t="shared" si="28"/>
        <v>1.3909341519710463</v>
      </c>
      <c r="G254" s="51">
        <f t="shared" si="27"/>
        <v>103.57787946591176</v>
      </c>
      <c r="H254" s="51">
        <f t="shared" si="29"/>
        <v>119.67736716452197</v>
      </c>
      <c r="I254" s="51">
        <f t="shared" si="30"/>
        <v>104.4723493323897</v>
      </c>
      <c r="J254" s="51">
        <f t="shared" si="31"/>
        <v>124.59670895565245</v>
      </c>
    </row>
    <row r="255" spans="4:10">
      <c r="D255">
        <v>234</v>
      </c>
      <c r="E255" s="50">
        <f t="shared" si="26"/>
        <v>80.038167938930883</v>
      </c>
      <c r="F255" s="50">
        <f t="shared" si="28"/>
        <v>1.3969295577985077</v>
      </c>
      <c r="G255" s="51">
        <f t="shared" si="27"/>
        <v>103.4598420678513</v>
      </c>
      <c r="H255" s="51">
        <f t="shared" si="29"/>
        <v>119.69846422606409</v>
      </c>
      <c r="I255" s="51">
        <f t="shared" si="30"/>
        <v>104.32480258481414</v>
      </c>
      <c r="J255" s="51">
        <f t="shared" si="31"/>
        <v>124.6230802825801</v>
      </c>
    </row>
    <row r="256" spans="4:10">
      <c r="D256">
        <v>235</v>
      </c>
      <c r="E256" s="50">
        <f t="shared" si="26"/>
        <v>80.381679389312566</v>
      </c>
      <c r="F256" s="50">
        <f t="shared" si="28"/>
        <v>1.4029249636259691</v>
      </c>
      <c r="G256" s="51">
        <f t="shared" si="27"/>
        <v>103.34168030651723</v>
      </c>
      <c r="H256" s="51">
        <f t="shared" si="29"/>
        <v>119.71885323057694</v>
      </c>
      <c r="I256" s="51">
        <f t="shared" si="30"/>
        <v>104.17710038314654</v>
      </c>
      <c r="J256" s="51">
        <f t="shared" si="31"/>
        <v>124.64856653822119</v>
      </c>
    </row>
    <row r="257" spans="4:10">
      <c r="D257">
        <v>236</v>
      </c>
      <c r="E257" s="50">
        <f t="shared" si="26"/>
        <v>80.725190839694235</v>
      </c>
      <c r="F257" s="50">
        <f t="shared" si="28"/>
        <v>1.4089203694534305</v>
      </c>
      <c r="G257" s="51">
        <f t="shared" si="27"/>
        <v>103.22339842920847</v>
      </c>
      <c r="H257" s="51">
        <f t="shared" si="29"/>
        <v>119.7385334451822</v>
      </c>
      <c r="I257" s="51">
        <f t="shared" si="30"/>
        <v>104.02924803651058</v>
      </c>
      <c r="J257" s="51">
        <f t="shared" si="31"/>
        <v>124.67316680647775</v>
      </c>
    </row>
    <row r="258" spans="4:10">
      <c r="D258">
        <v>237</v>
      </c>
      <c r="E258" s="50">
        <f t="shared" si="26"/>
        <v>81.068702290075919</v>
      </c>
      <c r="F258" s="50">
        <f t="shared" si="28"/>
        <v>1.4149157752808919</v>
      </c>
      <c r="G258" s="51">
        <f t="shared" si="27"/>
        <v>103.10500068754146</v>
      </c>
      <c r="H258" s="51">
        <f t="shared" si="29"/>
        <v>119.7575041624788</v>
      </c>
      <c r="I258" s="51">
        <f t="shared" si="30"/>
        <v>103.88125085942683</v>
      </c>
      <c r="J258" s="51">
        <f t="shared" si="31"/>
        <v>124.6968802030985</v>
      </c>
    </row>
    <row r="259" spans="4:10">
      <c r="D259">
        <v>238</v>
      </c>
      <c r="E259" s="50">
        <f t="shared" si="26"/>
        <v>81.412213740457588</v>
      </c>
      <c r="F259" s="50">
        <f t="shared" si="28"/>
        <v>1.4209111811083532</v>
      </c>
      <c r="G259" s="51">
        <f t="shared" si="27"/>
        <v>102.98649133729738</v>
      </c>
      <c r="H259" s="51">
        <f t="shared" si="29"/>
        <v>119.77576470056842</v>
      </c>
      <c r="I259" s="51">
        <f t="shared" si="30"/>
        <v>103.73311417162174</v>
      </c>
      <c r="J259" s="51">
        <f t="shared" si="31"/>
        <v>124.71970587571052</v>
      </c>
    </row>
    <row r="260" spans="4:10">
      <c r="D260">
        <v>239</v>
      </c>
      <c r="E260" s="50">
        <f t="shared" si="26"/>
        <v>81.755725190839271</v>
      </c>
      <c r="F260" s="50">
        <f t="shared" si="28"/>
        <v>1.4269065869358146</v>
      </c>
      <c r="G260" s="51">
        <f t="shared" si="27"/>
        <v>102.86787463826917</v>
      </c>
      <c r="H260" s="51">
        <f t="shared" si="29"/>
        <v>119.79331440307996</v>
      </c>
      <c r="I260" s="51">
        <f t="shared" si="30"/>
        <v>103.58484329783646</v>
      </c>
      <c r="J260" s="51">
        <f t="shared" si="31"/>
        <v>124.74164300384994</v>
      </c>
    </row>
    <row r="261" spans="4:10">
      <c r="D261">
        <v>240</v>
      </c>
      <c r="E261" s="50">
        <f t="shared" si="26"/>
        <v>82.099236641220941</v>
      </c>
      <c r="F261" s="50">
        <f t="shared" si="28"/>
        <v>1.432901992763276</v>
      </c>
      <c r="G261" s="51">
        <f t="shared" si="27"/>
        <v>102.74915485410835</v>
      </c>
      <c r="H261" s="51">
        <f t="shared" si="29"/>
        <v>119.81015263919318</v>
      </c>
      <c r="I261" s="51">
        <f t="shared" si="30"/>
        <v>103.43644356763544</v>
      </c>
      <c r="J261" s="51">
        <f t="shared" si="31"/>
        <v>124.76269079899147</v>
      </c>
    </row>
    <row r="262" spans="4:10">
      <c r="D262">
        <v>241</v>
      </c>
      <c r="E262" s="50">
        <f t="shared" si="26"/>
        <v>82.44274809160261</v>
      </c>
      <c r="F262" s="50">
        <f t="shared" si="28"/>
        <v>1.4388973985907374</v>
      </c>
      <c r="G262" s="51">
        <f t="shared" si="27"/>
        <v>102.63033625217186</v>
      </c>
      <c r="H262" s="51">
        <f t="shared" si="29"/>
        <v>119.82627880366132</v>
      </c>
      <c r="I262" s="51">
        <f t="shared" si="30"/>
        <v>103.28792031521483</v>
      </c>
      <c r="J262" s="51">
        <f t="shared" si="31"/>
        <v>124.78284850457666</v>
      </c>
    </row>
    <row r="263" spans="4:10">
      <c r="D263">
        <v>242</v>
      </c>
      <c r="E263" s="50">
        <f t="shared" si="26"/>
        <v>82.786259541984293</v>
      </c>
      <c r="F263" s="50">
        <f t="shared" si="28"/>
        <v>1.4448928044181988</v>
      </c>
      <c r="G263" s="51">
        <f t="shared" si="27"/>
        <v>102.51142310336861</v>
      </c>
      <c r="H263" s="51">
        <f t="shared" si="29"/>
        <v>119.84169231683292</v>
      </c>
      <c r="I263" s="51">
        <f t="shared" si="30"/>
        <v>103.13927887921076</v>
      </c>
      <c r="J263" s="51">
        <f t="shared" si="31"/>
        <v>124.80211539604115</v>
      </c>
    </row>
    <row r="264" spans="4:10">
      <c r="D264">
        <v>243</v>
      </c>
      <c r="E264" s="50">
        <f t="shared" si="26"/>
        <v>83.129770992365977</v>
      </c>
      <c r="F264" s="50">
        <f t="shared" si="28"/>
        <v>1.4508882102456602</v>
      </c>
      <c r="G264" s="51">
        <f t="shared" si="27"/>
        <v>102.39241968200596</v>
      </c>
      <c r="H264" s="51">
        <f t="shared" si="29"/>
        <v>119.85639262467255</v>
      </c>
      <c r="I264" s="51">
        <f t="shared" si="30"/>
        <v>102.99052460250746</v>
      </c>
      <c r="J264" s="51">
        <f t="shared" si="31"/>
        <v>124.82049078084069</v>
      </c>
    </row>
    <row r="265" spans="4:10">
      <c r="D265">
        <v>244</v>
      </c>
      <c r="E265" s="50">
        <f t="shared" si="26"/>
        <v>83.47328244274766</v>
      </c>
      <c r="F265" s="50">
        <f t="shared" si="28"/>
        <v>1.4568836160731216</v>
      </c>
      <c r="G265" s="51">
        <f t="shared" si="27"/>
        <v>102.27333026563613</v>
      </c>
      <c r="H265" s="51">
        <f t="shared" si="29"/>
        <v>119.87037919878085</v>
      </c>
      <c r="I265" s="51">
        <f t="shared" si="30"/>
        <v>102.84166283204516</v>
      </c>
      <c r="J265" s="51">
        <f t="shared" si="31"/>
        <v>124.83797399847606</v>
      </c>
    </row>
    <row r="266" spans="4:10">
      <c r="D266">
        <v>245</v>
      </c>
      <c r="E266" s="50">
        <f t="shared" si="26"/>
        <v>83.816793893129315</v>
      </c>
      <c r="F266" s="50">
        <f t="shared" si="28"/>
        <v>1.4628790219005829</v>
      </c>
      <c r="G266" s="51">
        <f t="shared" si="27"/>
        <v>102.15415913490237</v>
      </c>
      <c r="H266" s="51">
        <f t="shared" si="29"/>
        <v>119.88365153641344</v>
      </c>
      <c r="I266" s="51">
        <f t="shared" si="30"/>
        <v>102.69269891862797</v>
      </c>
      <c r="J266" s="51">
        <f t="shared" si="31"/>
        <v>124.85456442051679</v>
      </c>
    </row>
    <row r="267" spans="4:10">
      <c r="D267">
        <v>246</v>
      </c>
      <c r="E267" s="50">
        <f t="shared" si="26"/>
        <v>84.160305343510998</v>
      </c>
      <c r="F267" s="50">
        <f t="shared" si="28"/>
        <v>1.4688744277280443</v>
      </c>
      <c r="G267" s="51">
        <f t="shared" si="27"/>
        <v>102.03491057338518</v>
      </c>
      <c r="H267" s="51">
        <f t="shared" si="29"/>
        <v>119.89620916049901</v>
      </c>
      <c r="I267" s="51">
        <f t="shared" si="30"/>
        <v>102.54363821673148</v>
      </c>
      <c r="J267" s="51">
        <f t="shared" si="31"/>
        <v>124.87026145062377</v>
      </c>
    </row>
    <row r="268" spans="4:10">
      <c r="D268">
        <v>247</v>
      </c>
      <c r="E268" s="50">
        <f t="shared" si="26"/>
        <v>84.503816793892682</v>
      </c>
      <c r="F268" s="50">
        <f t="shared" si="28"/>
        <v>1.4748698335555057</v>
      </c>
      <c r="G268" s="51">
        <f t="shared" si="27"/>
        <v>101.91558886744825</v>
      </c>
      <c r="H268" s="51">
        <f t="shared" si="29"/>
        <v>119.9080516196565</v>
      </c>
      <c r="I268" s="51">
        <f t="shared" si="30"/>
        <v>102.39448608431032</v>
      </c>
      <c r="J268" s="51">
        <f t="shared" si="31"/>
        <v>124.88506452457064</v>
      </c>
    </row>
    <row r="269" spans="4:10">
      <c r="D269">
        <v>248</v>
      </c>
      <c r="E269" s="50">
        <f t="shared" si="26"/>
        <v>84.847328244274365</v>
      </c>
      <c r="F269" s="50">
        <f t="shared" si="28"/>
        <v>1.4808652393829671</v>
      </c>
      <c r="G269" s="51">
        <f t="shared" si="27"/>
        <v>101.79619830608448</v>
      </c>
      <c r="H269" s="51">
        <f t="shared" si="29"/>
        <v>119.91917848821129</v>
      </c>
      <c r="I269" s="51">
        <f t="shared" si="30"/>
        <v>102.24524788260558</v>
      </c>
      <c r="J269" s="51">
        <f t="shared" si="31"/>
        <v>124.89897311026411</v>
      </c>
    </row>
    <row r="270" spans="4:10">
      <c r="D270">
        <v>249</v>
      </c>
      <c r="E270" s="50">
        <f t="shared" si="26"/>
        <v>85.190839694656049</v>
      </c>
      <c r="F270" s="50">
        <f t="shared" si="28"/>
        <v>1.4868606452104285</v>
      </c>
      <c r="G270" s="51">
        <f t="shared" si="27"/>
        <v>101.67674318076169</v>
      </c>
      <c r="H270" s="51">
        <f t="shared" si="29"/>
        <v>119.92958936621046</v>
      </c>
      <c r="I270" s="51">
        <f t="shared" si="30"/>
        <v>102.09592897595211</v>
      </c>
      <c r="J270" s="51">
        <f t="shared" si="31"/>
        <v>124.91198670776308</v>
      </c>
    </row>
    <row r="271" spans="4:10">
      <c r="D271">
        <v>250</v>
      </c>
      <c r="E271" s="50">
        <f t="shared" si="26"/>
        <v>85.534351145037704</v>
      </c>
      <c r="F271" s="50">
        <f t="shared" si="28"/>
        <v>1.4928560510378899</v>
      </c>
      <c r="G271" s="51">
        <f t="shared" si="27"/>
        <v>101.55722778526851</v>
      </c>
      <c r="H271" s="51">
        <f t="shared" si="29"/>
        <v>119.93928387943728</v>
      </c>
      <c r="I271" s="51">
        <f t="shared" si="30"/>
        <v>101.94653473158564</v>
      </c>
      <c r="J271" s="51">
        <f t="shared" si="31"/>
        <v>124.92410484929661</v>
      </c>
    </row>
    <row r="272" spans="4:10">
      <c r="D272">
        <v>251</v>
      </c>
      <c r="E272" s="50">
        <f t="shared" si="26"/>
        <v>85.877862595419387</v>
      </c>
      <c r="F272" s="50">
        <f t="shared" si="28"/>
        <v>1.4988514568653513</v>
      </c>
      <c r="G272" s="51">
        <f t="shared" si="27"/>
        <v>101.43765641555994</v>
      </c>
      <c r="H272" s="51">
        <f t="shared" si="29"/>
        <v>119.94826167942458</v>
      </c>
      <c r="I272" s="51">
        <f t="shared" si="30"/>
        <v>101.79707051944993</v>
      </c>
      <c r="J272" s="51">
        <f t="shared" si="31"/>
        <v>124.93532709928073</v>
      </c>
    </row>
    <row r="273" spans="4:10">
      <c r="D273">
        <v>252</v>
      </c>
      <c r="E273" s="50">
        <f t="shared" si="26"/>
        <v>86.22137404580107</v>
      </c>
      <c r="F273" s="50">
        <f t="shared" si="28"/>
        <v>1.5048468626928126</v>
      </c>
      <c r="G273" s="51">
        <f t="shared" si="27"/>
        <v>101.31803336960296</v>
      </c>
      <c r="H273" s="51">
        <f t="shared" si="29"/>
        <v>119.95652244346728</v>
      </c>
      <c r="I273" s="51">
        <f t="shared" si="30"/>
        <v>101.6475417120037</v>
      </c>
      <c r="J273" s="51">
        <f t="shared" si="31"/>
        <v>124.94565305433409</v>
      </c>
    </row>
    <row r="274" spans="4:10">
      <c r="D274">
        <v>253</v>
      </c>
      <c r="E274" s="50">
        <f t="shared" si="26"/>
        <v>86.56488549618274</v>
      </c>
      <c r="F274" s="50">
        <f t="shared" si="28"/>
        <v>1.510842268520274</v>
      </c>
      <c r="G274" s="51">
        <f t="shared" si="27"/>
        <v>101.19836294722204</v>
      </c>
      <c r="H274" s="51">
        <f t="shared" si="29"/>
        <v>119.96406587463399</v>
      </c>
      <c r="I274" s="51">
        <f t="shared" si="30"/>
        <v>101.49795368402755</v>
      </c>
      <c r="J274" s="51">
        <f t="shared" si="31"/>
        <v>124.95508234329249</v>
      </c>
    </row>
    <row r="275" spans="4:10">
      <c r="D275">
        <v>254</v>
      </c>
      <c r="E275" s="50">
        <f t="shared" si="26"/>
        <v>86.908396946564409</v>
      </c>
      <c r="F275" s="50">
        <f t="shared" si="28"/>
        <v>1.5168376743477354</v>
      </c>
      <c r="G275" s="51">
        <f t="shared" si="27"/>
        <v>101.07864944994459</v>
      </c>
      <c r="H275" s="51">
        <f t="shared" si="29"/>
        <v>119.97089170177772</v>
      </c>
      <c r="I275" s="51">
        <f t="shared" si="30"/>
        <v>101.34831181243074</v>
      </c>
      <c r="J275" s="51">
        <f t="shared" si="31"/>
        <v>124.96361462722214</v>
      </c>
    </row>
    <row r="276" spans="4:10">
      <c r="D276">
        <v>255</v>
      </c>
      <c r="E276" s="50">
        <f t="shared" si="26"/>
        <v>87.251908396946092</v>
      </c>
      <c r="F276" s="50">
        <f t="shared" si="28"/>
        <v>1.5228330801751968</v>
      </c>
      <c r="G276" s="51">
        <f t="shared" si="27"/>
        <v>100.95889718084634</v>
      </c>
      <c r="H276" s="51">
        <f t="shared" si="29"/>
        <v>119.9769996795456</v>
      </c>
      <c r="I276" s="51">
        <f t="shared" si="30"/>
        <v>101.19862147605791</v>
      </c>
      <c r="J276" s="51">
        <f t="shared" si="31"/>
        <v>124.971249599432</v>
      </c>
    </row>
    <row r="277" spans="4:10">
      <c r="D277">
        <v>256</v>
      </c>
      <c r="E277" s="50">
        <f t="shared" si="26"/>
        <v>87.595419847327776</v>
      </c>
      <c r="F277" s="50">
        <f t="shared" si="28"/>
        <v>1.5288284860026582</v>
      </c>
      <c r="G277" s="51">
        <f t="shared" si="27"/>
        <v>100.83911044439664</v>
      </c>
      <c r="H277" s="51">
        <f t="shared" si="29"/>
        <v>119.98238958838769</v>
      </c>
      <c r="I277" s="51">
        <f t="shared" si="30"/>
        <v>101.04888805549579</v>
      </c>
      <c r="J277" s="51">
        <f t="shared" si="31"/>
        <v>124.97798698548461</v>
      </c>
    </row>
    <row r="278" spans="4:10">
      <c r="D278">
        <v>257</v>
      </c>
      <c r="E278" s="50">
        <f t="shared" si="26"/>
        <v>87.938931297709445</v>
      </c>
      <c r="F278" s="50">
        <f t="shared" si="28"/>
        <v>1.5348238918301196</v>
      </c>
      <c r="G278" s="51">
        <f t="shared" si="27"/>
        <v>100.71929354630379</v>
      </c>
      <c r="H278" s="51">
        <f t="shared" si="29"/>
        <v>119.98706123456486</v>
      </c>
      <c r="I278" s="51">
        <f t="shared" si="30"/>
        <v>100.89911693287974</v>
      </c>
      <c r="J278" s="51">
        <f t="shared" si="31"/>
        <v>124.98382654320608</v>
      </c>
    </row>
    <row r="279" spans="4:10">
      <c r="D279">
        <v>258</v>
      </c>
      <c r="E279" s="50">
        <f t="shared" ref="E279:E284" si="32">F279*180/PI()</f>
        <v>88.282442748091128</v>
      </c>
      <c r="F279" s="50">
        <f t="shared" si="28"/>
        <v>1.540819297657581</v>
      </c>
      <c r="G279" s="51">
        <f t="shared" si="27"/>
        <v>100.59945079336025</v>
      </c>
      <c r="H279" s="51">
        <f t="shared" si="29"/>
        <v>119.99101445015584</v>
      </c>
      <c r="I279" s="51">
        <f t="shared" si="30"/>
        <v>100.74931349170032</v>
      </c>
      <c r="J279" s="51">
        <f t="shared" si="31"/>
        <v>124.9887680626948</v>
      </c>
    </row>
    <row r="280" spans="4:10">
      <c r="D280">
        <v>259</v>
      </c>
      <c r="E280" s="50">
        <f t="shared" si="32"/>
        <v>88.625954198472797</v>
      </c>
      <c r="F280" s="50">
        <f t="shared" si="28"/>
        <v>1.5468147034850424</v>
      </c>
      <c r="G280" s="51">
        <f t="shared" ref="G280:G284" si="33">100+$E$15*COS(F280)</f>
        <v>100.47958649328781</v>
      </c>
      <c r="H280" s="51">
        <f t="shared" si="29"/>
        <v>119.99424909306313</v>
      </c>
      <c r="I280" s="51">
        <f t="shared" si="30"/>
        <v>100.59948311660976</v>
      </c>
      <c r="J280" s="51">
        <f t="shared" si="31"/>
        <v>124.99281136632891</v>
      </c>
    </row>
    <row r="281" spans="4:10">
      <c r="D281">
        <v>260</v>
      </c>
      <c r="E281" s="50">
        <f t="shared" si="32"/>
        <v>88.969465648854467</v>
      </c>
      <c r="F281" s="50">
        <f t="shared" si="28"/>
        <v>1.5528101093125037</v>
      </c>
      <c r="G281" s="51">
        <f t="shared" si="33"/>
        <v>100.35970495458275</v>
      </c>
      <c r="H281" s="51">
        <f t="shared" si="29"/>
        <v>119.99676504701819</v>
      </c>
      <c r="I281" s="51">
        <f t="shared" si="30"/>
        <v>100.44963119322844</v>
      </c>
      <c r="J281" s="51">
        <f t="shared" si="31"/>
        <v>124.99595630877275</v>
      </c>
    </row>
    <row r="282" spans="4:10">
      <c r="D282">
        <v>261</v>
      </c>
      <c r="E282" s="50">
        <f t="shared" si="32"/>
        <v>89.31297709923615</v>
      </c>
      <c r="F282" s="50">
        <f t="shared" ref="F282:F284" si="34">F281+$F$19*2</f>
        <v>1.5588055151399651</v>
      </c>
      <c r="G282" s="51">
        <f t="shared" si="33"/>
        <v>100.23981048636104</v>
      </c>
      <c r="H282" s="51">
        <f t="shared" ref="H282:H284" si="35">100+$E$15*SIN(F282)</f>
        <v>119.99856222158562</v>
      </c>
      <c r="I282" s="51">
        <f t="shared" ref="I282:I284" si="36">100+$E$14*COS(F282)</f>
        <v>100.29976310795129</v>
      </c>
      <c r="J282" s="51">
        <f t="shared" ref="J282:J284" si="37">100+$E$14*SIN(F282)</f>
        <v>124.99820277698201</v>
      </c>
    </row>
    <row r="283" spans="4:10">
      <c r="D283">
        <v>262</v>
      </c>
      <c r="E283" s="50">
        <f t="shared" si="32"/>
        <v>89.656488549617833</v>
      </c>
      <c r="F283" s="50">
        <f t="shared" si="34"/>
        <v>1.5648009209674265</v>
      </c>
      <c r="G283" s="51">
        <f t="shared" si="33"/>
        <v>100.11990739820332</v>
      </c>
      <c r="H283" s="51">
        <f t="shared" si="35"/>
        <v>119.99964055216634</v>
      </c>
      <c r="I283" s="51">
        <f t="shared" si="36"/>
        <v>100.14988424775416</v>
      </c>
      <c r="J283" s="51">
        <f t="shared" si="37"/>
        <v>124.99955069020791</v>
      </c>
    </row>
    <row r="284" spans="4:10">
      <c r="E284" s="50">
        <f t="shared" si="32"/>
        <v>89.999999999999503</v>
      </c>
      <c r="F284" s="50">
        <f t="shared" si="34"/>
        <v>1.5707963267948879</v>
      </c>
      <c r="G284" s="53">
        <f t="shared" si="33"/>
        <v>100.00000000000017</v>
      </c>
      <c r="H284" s="53">
        <f t="shared" si="35"/>
        <v>120</v>
      </c>
      <c r="I284" s="53">
        <f t="shared" si="36"/>
        <v>100.00000000000021</v>
      </c>
      <c r="J284" s="53">
        <f t="shared" si="37"/>
        <v>125</v>
      </c>
    </row>
    <row r="285" spans="4:10">
      <c r="E285" s="5"/>
      <c r="F285" s="5"/>
      <c r="G285" s="5"/>
      <c r="H285" s="5"/>
      <c r="I285" s="5"/>
      <c r="J285" s="5"/>
    </row>
    <row r="286" spans="4:10">
      <c r="E286" s="5"/>
      <c r="F286" s="5"/>
      <c r="G286" s="5"/>
      <c r="H286" s="5"/>
      <c r="I286" s="5"/>
      <c r="J286" s="5"/>
    </row>
    <row r="287" spans="4:10">
      <c r="E287" s="5"/>
      <c r="F287" s="5"/>
      <c r="G287" s="5"/>
      <c r="H287" s="5"/>
      <c r="I287" s="5"/>
      <c r="J287" s="5"/>
    </row>
    <row r="288" spans="4:10">
      <c r="E288" s="5"/>
      <c r="F288" s="5"/>
      <c r="G288" s="5"/>
      <c r="H288" s="5"/>
      <c r="I288" s="5"/>
      <c r="J288" s="5"/>
    </row>
    <row r="289" spans="5:10">
      <c r="E289" s="5"/>
      <c r="F289" s="5"/>
      <c r="G289" s="5"/>
      <c r="H289" s="5"/>
      <c r="I289" s="5"/>
      <c r="J289" s="5"/>
    </row>
    <row r="290" spans="5:10">
      <c r="E290" s="5"/>
      <c r="F290" s="5"/>
      <c r="G290" s="5"/>
      <c r="H290" s="5"/>
      <c r="I290" s="5"/>
      <c r="J290" s="5"/>
    </row>
    <row r="291" spans="5:10">
      <c r="E291" s="5"/>
      <c r="F291" s="5"/>
      <c r="G291" s="5"/>
      <c r="H291" s="5"/>
      <c r="I291" s="5"/>
      <c r="J291" s="5"/>
    </row>
    <row r="292" spans="5:10">
      <c r="E292" s="5"/>
      <c r="F292" s="5"/>
      <c r="G292" s="5"/>
      <c r="H292" s="5"/>
      <c r="I292" s="5"/>
      <c r="J292" s="5"/>
    </row>
    <row r="293" spans="5:10">
      <c r="E293" s="5"/>
      <c r="F293" s="5"/>
      <c r="G293" s="5"/>
      <c r="H293" s="5"/>
      <c r="I293" s="5"/>
      <c r="J293" s="5"/>
    </row>
    <row r="294" spans="5:10">
      <c r="E294" s="5"/>
      <c r="F294" s="5"/>
      <c r="G294" s="5"/>
      <c r="H294" s="5"/>
      <c r="I294" s="5"/>
      <c r="J294" s="5"/>
    </row>
    <row r="295" spans="5:10">
      <c r="E295" s="5"/>
      <c r="F295" s="5"/>
      <c r="G295" s="5"/>
      <c r="H295" s="5"/>
      <c r="I295" s="5"/>
      <c r="J295" s="5"/>
    </row>
    <row r="296" spans="5:10">
      <c r="E296" s="5"/>
      <c r="F296" s="5"/>
      <c r="G296" s="5"/>
      <c r="H296" s="5"/>
      <c r="I296" s="5"/>
      <c r="J296" s="5"/>
    </row>
    <row r="297" spans="5:10">
      <c r="E297" s="5"/>
      <c r="F297" s="5"/>
      <c r="G297" s="5"/>
      <c r="H297" s="5"/>
      <c r="I297" s="5"/>
      <c r="J297" s="5"/>
    </row>
    <row r="298" spans="5:10">
      <c r="E298" s="5"/>
      <c r="F298" s="5"/>
      <c r="G298" s="5"/>
      <c r="H298" s="5"/>
      <c r="I298" s="5"/>
      <c r="J298" s="5"/>
    </row>
    <row r="299" spans="5:10">
      <c r="E299" s="5"/>
      <c r="F299" s="5"/>
      <c r="G299" s="5"/>
      <c r="H299" s="5"/>
      <c r="I299" s="5"/>
      <c r="J299" s="5"/>
    </row>
    <row r="300" spans="5:10">
      <c r="E300" s="5"/>
      <c r="F300" s="5"/>
      <c r="G300" s="5"/>
      <c r="H300" s="5"/>
      <c r="I300" s="5"/>
      <c r="J300" s="5"/>
    </row>
    <row r="301" spans="5:10">
      <c r="E301" s="5"/>
      <c r="F301" s="5"/>
      <c r="G301" s="5"/>
      <c r="H301" s="5"/>
      <c r="I301" s="5"/>
      <c r="J301" s="5"/>
    </row>
    <row r="302" spans="5:10">
      <c r="E302" s="5"/>
      <c r="F302" s="5"/>
      <c r="G302" s="5"/>
      <c r="H302" s="5"/>
      <c r="I302" s="5"/>
      <c r="J302" s="5"/>
    </row>
    <row r="303" spans="5:10">
      <c r="E303" s="5"/>
      <c r="F303" s="5"/>
      <c r="G303" s="5"/>
      <c r="H303" s="5"/>
      <c r="I303" s="5"/>
      <c r="J303" s="5"/>
    </row>
    <row r="304" spans="5:10">
      <c r="E304" s="5"/>
      <c r="F304" s="5"/>
      <c r="G304" s="5"/>
      <c r="H304" s="5"/>
      <c r="I304" s="5"/>
      <c r="J304" s="5"/>
    </row>
    <row r="305" spans="5:10">
      <c r="E305" s="5"/>
      <c r="F305" s="5"/>
      <c r="G305" s="5"/>
      <c r="H305" s="5"/>
      <c r="I305" s="5"/>
      <c r="J305" s="5"/>
    </row>
    <row r="306" spans="5:10">
      <c r="E306" s="5"/>
      <c r="F306" s="5"/>
      <c r="G306" s="5"/>
      <c r="H306" s="5"/>
      <c r="I306" s="5"/>
      <c r="J306" s="5"/>
    </row>
    <row r="307" spans="5:10">
      <c r="E307" s="5"/>
      <c r="F307" s="5"/>
      <c r="G307" s="5"/>
      <c r="H307" s="5"/>
      <c r="I307" s="5"/>
      <c r="J307" s="5"/>
    </row>
    <row r="308" spans="5:10">
      <c r="E308" s="5"/>
      <c r="F308" s="5"/>
      <c r="G308" s="5"/>
      <c r="H308" s="5"/>
      <c r="I308" s="5"/>
      <c r="J308" s="5"/>
    </row>
    <row r="309" spans="5:10">
      <c r="E309" s="5"/>
      <c r="F309" s="5"/>
      <c r="G309" s="5"/>
      <c r="H309" s="5"/>
      <c r="I309" s="5"/>
      <c r="J309" s="5"/>
    </row>
    <row r="310" spans="5:10">
      <c r="E310" s="5"/>
      <c r="F310" s="5"/>
      <c r="G310" s="5"/>
      <c r="H310" s="5"/>
      <c r="I310" s="5"/>
      <c r="J310" s="5"/>
    </row>
    <row r="311" spans="5:10">
      <c r="E311" s="5"/>
      <c r="F311" s="5"/>
      <c r="G311" s="5"/>
      <c r="H311" s="5"/>
      <c r="I311" s="5"/>
      <c r="J311" s="5"/>
    </row>
    <row r="312" spans="5:10">
      <c r="E312" s="5"/>
      <c r="F312" s="5"/>
      <c r="G312" s="5"/>
      <c r="H312" s="5"/>
      <c r="I312" s="5"/>
      <c r="J312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O29"/>
  <sheetViews>
    <sheetView workbookViewId="0">
      <selection activeCell="J12" sqref="J12"/>
    </sheetView>
  </sheetViews>
  <sheetFormatPr defaultRowHeight="15"/>
  <cols>
    <col min="2" max="2" width="11.5703125" customWidth="1"/>
    <col min="3" max="3" width="9.85546875" customWidth="1"/>
    <col min="4" max="4" width="11.28515625" customWidth="1"/>
    <col min="5" max="6" width="12.42578125" customWidth="1"/>
    <col min="8" max="8" width="15.28515625" customWidth="1"/>
    <col min="10" max="10" width="11.140625" customWidth="1"/>
    <col min="15" max="15" width="9.140625" style="32"/>
  </cols>
  <sheetData>
    <row r="4" spans="2:15">
      <c r="B4" s="52">
        <v>40000000</v>
      </c>
      <c r="E4" s="52">
        <f>B4/4</f>
        <v>10000000</v>
      </c>
      <c r="J4" s="52">
        <f>B4</f>
        <v>40000000</v>
      </c>
      <c r="K4">
        <v>1</v>
      </c>
    </row>
    <row r="5" spans="2:15">
      <c r="B5" s="7">
        <v>2</v>
      </c>
      <c r="J5" s="52">
        <f t="shared" ref="J5:J10" si="0">J$4/$B5</f>
        <v>20000000</v>
      </c>
      <c r="K5">
        <v>2</v>
      </c>
    </row>
    <row r="6" spans="2:15">
      <c r="B6" s="7">
        <v>3</v>
      </c>
      <c r="J6" s="52">
        <f t="shared" si="0"/>
        <v>13333333.333333334</v>
      </c>
      <c r="K6">
        <v>3</v>
      </c>
    </row>
    <row r="7" spans="2:15">
      <c r="B7" s="7">
        <v>4</v>
      </c>
      <c r="D7" s="52">
        <f>J$13/$B7</f>
        <v>625000</v>
      </c>
      <c r="E7" s="52">
        <f>E$4/$B7</f>
        <v>2500000</v>
      </c>
      <c r="J7" s="52">
        <f t="shared" si="0"/>
        <v>10000000</v>
      </c>
      <c r="K7">
        <v>4</v>
      </c>
    </row>
    <row r="8" spans="2:15">
      <c r="B8" s="7">
        <v>5</v>
      </c>
      <c r="J8" s="52">
        <f t="shared" si="0"/>
        <v>8000000</v>
      </c>
      <c r="K8">
        <v>5</v>
      </c>
    </row>
    <row r="9" spans="2:15">
      <c r="B9" s="7">
        <v>6</v>
      </c>
      <c r="J9" s="52">
        <f t="shared" si="0"/>
        <v>6666666.666666667</v>
      </c>
      <c r="K9">
        <v>6</v>
      </c>
      <c r="N9">
        <v>111</v>
      </c>
      <c r="O9" s="32" t="s">
        <v>83</v>
      </c>
    </row>
    <row r="10" spans="2:15">
      <c r="B10" s="7">
        <v>7</v>
      </c>
      <c r="J10" s="52">
        <f t="shared" si="0"/>
        <v>5714285.7142857146</v>
      </c>
      <c r="K10">
        <v>7</v>
      </c>
      <c r="N10">
        <v>110</v>
      </c>
      <c r="O10" s="32" t="s">
        <v>84</v>
      </c>
    </row>
    <row r="11" spans="2:15">
      <c r="B11" s="7">
        <v>8</v>
      </c>
      <c r="D11" s="52">
        <f>J$13/$B11</f>
        <v>312500</v>
      </c>
      <c r="E11" s="52">
        <f>E$4/$B11</f>
        <v>1250000</v>
      </c>
      <c r="F11" s="52">
        <f>J$4/$B11</f>
        <v>5000000</v>
      </c>
      <c r="J11" s="52">
        <f>E$4/$B5</f>
        <v>5000000</v>
      </c>
      <c r="K11">
        <v>8</v>
      </c>
      <c r="N11">
        <v>101</v>
      </c>
      <c r="O11" s="32" t="s">
        <v>85</v>
      </c>
    </row>
    <row r="12" spans="2:15">
      <c r="J12" s="52">
        <f>E$4/$B6</f>
        <v>3333333.3333333335</v>
      </c>
      <c r="K12">
        <v>9</v>
      </c>
      <c r="N12">
        <v>100</v>
      </c>
      <c r="O12" s="32" t="s">
        <v>86</v>
      </c>
    </row>
    <row r="13" spans="2:15">
      <c r="J13" s="52">
        <f>B4/16</f>
        <v>2500000</v>
      </c>
      <c r="K13">
        <v>10</v>
      </c>
      <c r="N13">
        <v>11</v>
      </c>
      <c r="O13" s="32" t="s">
        <v>87</v>
      </c>
    </row>
    <row r="14" spans="2:15" ht="15.75" thickBot="1">
      <c r="F14">
        <f>IF(AND((E18&gt;=1),(E18&lt;=8)),E18,IF(AND((E17&gt;=1),(E17&lt;=8)),E17,IF(AND((E16&gt;=1),(E16&lt;=8)),E16,IF(AND((E15&gt;=1),(E15&lt;=8)),E15,0))))</f>
        <v>2</v>
      </c>
      <c r="J14" s="52">
        <f>E$4/$B8</f>
        <v>2000000</v>
      </c>
      <c r="K14">
        <v>11</v>
      </c>
      <c r="N14">
        <v>10</v>
      </c>
      <c r="O14" s="32" t="s">
        <v>88</v>
      </c>
    </row>
    <row r="15" spans="2:15" ht="15.75" thickBot="1">
      <c r="B15">
        <v>40000000</v>
      </c>
      <c r="C15">
        <f>CEILING(B15/B17,1)</f>
        <v>10</v>
      </c>
      <c r="D15">
        <f>C15/64</f>
        <v>0.15625</v>
      </c>
      <c r="E15">
        <f>FLOOR(D15,1)</f>
        <v>0</v>
      </c>
      <c r="F15">
        <f>$F$14/1</f>
        <v>2</v>
      </c>
      <c r="G15" s="4">
        <f>IF(AND((E18&gt;=1),(E18&lt;=8)),1,IF(AND((E17&gt;=1),(E17&lt;=8)),4,IF(AND((E16&gt;=1),(E16&lt;=8)),16,IF(AND((E15&gt;=1),(E15&lt;=8)),64,0))))</f>
        <v>4</v>
      </c>
      <c r="H15">
        <f>B15/(G15*F14)</f>
        <v>5000000</v>
      </c>
      <c r="J15" s="52">
        <f>E$4/$B9</f>
        <v>1666666.6666666667</v>
      </c>
      <c r="K15">
        <v>12</v>
      </c>
      <c r="N15">
        <v>1</v>
      </c>
      <c r="O15" s="32" t="s">
        <v>89</v>
      </c>
    </row>
    <row r="16" spans="2:15" ht="15.75" thickBot="1">
      <c r="D16">
        <f>C15/16</f>
        <v>0.625</v>
      </c>
      <c r="E16">
        <f>FLOOR(D16,1)</f>
        <v>0</v>
      </c>
      <c r="F16">
        <f>$F$14/2</f>
        <v>1</v>
      </c>
      <c r="G16" s="4">
        <f>IF((F22&gt;=1),8,IF((F21&gt;=1),7,IF((F20&gt;=1),6,IF((F19&gt;=1),5,IF((F18&gt;=1),4,IF((F17&gt;=1),3,IF((F16&gt;=1),2,1)))))))</f>
        <v>2</v>
      </c>
      <c r="J16" s="52">
        <f>E$4/$B10</f>
        <v>1428571.4285714286</v>
      </c>
      <c r="K16">
        <v>13</v>
      </c>
      <c r="N16">
        <v>0</v>
      </c>
      <c r="O16" s="32" t="s">
        <v>90</v>
      </c>
    </row>
    <row r="17" spans="2:11">
      <c r="B17">
        <v>4000000</v>
      </c>
      <c r="D17">
        <f>C15/4</f>
        <v>2.5</v>
      </c>
      <c r="E17">
        <f>FLOOR(D17,1)</f>
        <v>2</v>
      </c>
      <c r="F17">
        <f>$F$14/3</f>
        <v>0.66666666666666663</v>
      </c>
      <c r="J17" s="52">
        <f>J$13/$B5</f>
        <v>1250000</v>
      </c>
      <c r="K17">
        <v>14</v>
      </c>
    </row>
    <row r="18" spans="2:11">
      <c r="D18">
        <f>C15/1</f>
        <v>10</v>
      </c>
      <c r="E18">
        <f>FLOOR(D18,1)</f>
        <v>10</v>
      </c>
      <c r="F18">
        <f>$F$14/4</f>
        <v>0.5</v>
      </c>
      <c r="J18" s="52">
        <f>J$13/$B6</f>
        <v>833333.33333333337</v>
      </c>
      <c r="K18">
        <v>15</v>
      </c>
    </row>
    <row r="19" spans="2:11">
      <c r="F19">
        <f>$F$14/5</f>
        <v>0.4</v>
      </c>
      <c r="J19" s="52">
        <f>B4/64</f>
        <v>625000</v>
      </c>
      <c r="K19">
        <v>16</v>
      </c>
    </row>
    <row r="20" spans="2:11">
      <c r="F20">
        <f>$F$14/6</f>
        <v>0.33333333333333331</v>
      </c>
      <c r="J20" s="52">
        <f>J$13/$B8</f>
        <v>500000</v>
      </c>
      <c r="K20">
        <v>17</v>
      </c>
    </row>
    <row r="21" spans="2:11">
      <c r="F21">
        <f>$F$14/7</f>
        <v>0.2857142857142857</v>
      </c>
      <c r="J21" s="52">
        <f>J$13/$B9</f>
        <v>416666.66666666669</v>
      </c>
      <c r="K21">
        <v>18</v>
      </c>
    </row>
    <row r="22" spans="2:11">
      <c r="F22">
        <f>$F$14/8</f>
        <v>0.25</v>
      </c>
      <c r="J22" s="52">
        <f>J$13/$B10</f>
        <v>357142.85714285716</v>
      </c>
      <c r="K22">
        <v>19</v>
      </c>
    </row>
    <row r="23" spans="2:11">
      <c r="B23">
        <v>1</v>
      </c>
      <c r="C23">
        <v>0</v>
      </c>
      <c r="J23" s="52">
        <f t="shared" ref="J23:J29" si="1">J$19/$B5</f>
        <v>312500</v>
      </c>
      <c r="K23">
        <v>20</v>
      </c>
    </row>
    <row r="24" spans="2:11">
      <c r="B24">
        <v>4</v>
      </c>
      <c r="C24">
        <v>3</v>
      </c>
      <c r="J24" s="52">
        <f t="shared" si="1"/>
        <v>208333.33333333334</v>
      </c>
      <c r="K24">
        <v>21</v>
      </c>
    </row>
    <row r="25" spans="2:11">
      <c r="B25">
        <v>16</v>
      </c>
      <c r="C25">
        <v>6</v>
      </c>
      <c r="J25" s="52">
        <f t="shared" si="1"/>
        <v>156250</v>
      </c>
      <c r="K25">
        <v>22</v>
      </c>
    </row>
    <row r="26" spans="2:11">
      <c r="B26">
        <v>64</v>
      </c>
      <c r="C26">
        <v>7</v>
      </c>
      <c r="J26" s="52">
        <f t="shared" si="1"/>
        <v>125000</v>
      </c>
      <c r="K26">
        <v>23</v>
      </c>
    </row>
    <row r="27" spans="2:11">
      <c r="J27" s="52">
        <f t="shared" si="1"/>
        <v>104166.66666666667</v>
      </c>
      <c r="K27">
        <v>24</v>
      </c>
    </row>
    <row r="28" spans="2:11">
      <c r="J28" s="52">
        <f t="shared" si="1"/>
        <v>89285.71428571429</v>
      </c>
      <c r="K28">
        <v>25</v>
      </c>
    </row>
    <row r="29" spans="2:11">
      <c r="J29" s="52">
        <f t="shared" si="1"/>
        <v>78125</v>
      </c>
      <c r="K29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8:Q48"/>
  <sheetViews>
    <sheetView topLeftCell="B14" workbookViewId="0">
      <selection activeCell="E48" sqref="E48"/>
    </sheetView>
  </sheetViews>
  <sheetFormatPr defaultRowHeight="15"/>
  <cols>
    <col min="3" max="3" width="13.85546875" customWidth="1"/>
    <col min="4" max="4" width="11.42578125" customWidth="1"/>
    <col min="5" max="5" width="10" bestFit="1" customWidth="1"/>
    <col min="15" max="15" width="21" customWidth="1"/>
    <col min="16" max="16" width="14.7109375" customWidth="1"/>
    <col min="17" max="17" width="22" customWidth="1"/>
  </cols>
  <sheetData>
    <row r="8" spans="3:17">
      <c r="C8">
        <v>7</v>
      </c>
      <c r="D8">
        <v>4</v>
      </c>
    </row>
    <row r="10" spans="3:17">
      <c r="C10" t="s">
        <v>100</v>
      </c>
      <c r="D10" t="s">
        <v>95</v>
      </c>
      <c r="E10" t="s">
        <v>102</v>
      </c>
      <c r="F10" t="s">
        <v>101</v>
      </c>
      <c r="G10" t="s">
        <v>99</v>
      </c>
      <c r="H10" t="s">
        <v>94</v>
      </c>
      <c r="I10" t="s">
        <v>98</v>
      </c>
      <c r="J10" t="s">
        <v>93</v>
      </c>
      <c r="K10" t="s">
        <v>97</v>
      </c>
      <c r="L10" t="s">
        <v>92</v>
      </c>
      <c r="M10" t="s">
        <v>96</v>
      </c>
      <c r="N10" t="s">
        <v>91</v>
      </c>
    </row>
    <row r="11" spans="3:17">
      <c r="C11">
        <v>4</v>
      </c>
      <c r="D11">
        <v>1</v>
      </c>
      <c r="E11">
        <v>0</v>
      </c>
      <c r="F11">
        <v>7</v>
      </c>
      <c r="G11">
        <v>2</v>
      </c>
      <c r="H11">
        <v>6</v>
      </c>
      <c r="I11">
        <v>1</v>
      </c>
      <c r="J11">
        <v>5</v>
      </c>
      <c r="K11">
        <v>4</v>
      </c>
      <c r="L11">
        <v>1</v>
      </c>
      <c r="M11">
        <v>5</v>
      </c>
      <c r="N11">
        <v>9</v>
      </c>
    </row>
    <row r="12" spans="3:17">
      <c r="C12">
        <f>C11*10*365*24*3600</f>
        <v>1261440000</v>
      </c>
      <c r="D12">
        <f>D11*365*24*3600</f>
        <v>31536000</v>
      </c>
      <c r="E12">
        <f>E11*10*30*24*3600</f>
        <v>0</v>
      </c>
      <c r="F12">
        <f>(F11-1)*30*24*3600</f>
        <v>15552000</v>
      </c>
      <c r="G12">
        <f>G11*10*24*3600</f>
        <v>1728000</v>
      </c>
      <c r="H12">
        <f>H11*24*3600</f>
        <v>518400</v>
      </c>
      <c r="I12">
        <f>I11*10*60*60</f>
        <v>36000</v>
      </c>
      <c r="J12">
        <f>J11*60*60</f>
        <v>18000</v>
      </c>
      <c r="K12">
        <f>K11*10*60</f>
        <v>2400</v>
      </c>
      <c r="L12">
        <f>L11*60</f>
        <v>60</v>
      </c>
      <c r="M12">
        <f>M11*10</f>
        <v>50</v>
      </c>
      <c r="N12">
        <f>N11</f>
        <v>9</v>
      </c>
    </row>
    <row r="13" spans="3:17">
      <c r="D13">
        <f>D12+C12</f>
        <v>1292976000</v>
      </c>
      <c r="F13">
        <f>F12+E12</f>
        <v>15552000</v>
      </c>
      <c r="H13">
        <f>H12+G12</f>
        <v>2246400</v>
      </c>
      <c r="J13">
        <f>J12+I12</f>
        <v>54000</v>
      </c>
      <c r="L13">
        <f>L12+K12</f>
        <v>2460</v>
      </c>
      <c r="N13">
        <f>N12+M12</f>
        <v>59</v>
      </c>
      <c r="O13" s="3">
        <f>SUM(C13:N13)</f>
        <v>1310830919</v>
      </c>
      <c r="P13" s="7">
        <f>O13*128</f>
        <v>167786357632</v>
      </c>
      <c r="Q13" s="7">
        <f>O13*32768</f>
        <v>42953307553792</v>
      </c>
    </row>
    <row r="14" spans="3:17">
      <c r="O14" t="str">
        <f>DEC2HEX(O13)</f>
        <v>4E21B147</v>
      </c>
      <c r="P14" t="str">
        <f>DEC2HEX(P13)</f>
        <v>2710D8A380</v>
      </c>
      <c r="Q14" t="e">
        <f>DEC2HEX(Q13)</f>
        <v>#NUM!</v>
      </c>
    </row>
    <row r="17" spans="3:4">
      <c r="C17">
        <v>1970</v>
      </c>
      <c r="D17">
        <f>IF(MOD(C17,4)=0,366,365)</f>
        <v>365</v>
      </c>
    </row>
    <row r="18" spans="3:4">
      <c r="C18">
        <v>1971</v>
      </c>
      <c r="D18">
        <f t="shared" ref="D18:D47" si="0">IF(MOD(C18,4)=0,366,365)</f>
        <v>365</v>
      </c>
    </row>
    <row r="19" spans="3:4">
      <c r="C19">
        <v>1972</v>
      </c>
      <c r="D19">
        <f t="shared" si="0"/>
        <v>366</v>
      </c>
    </row>
    <row r="20" spans="3:4">
      <c r="C20">
        <v>1973</v>
      </c>
      <c r="D20">
        <f t="shared" si="0"/>
        <v>365</v>
      </c>
    </row>
    <row r="21" spans="3:4">
      <c r="C21">
        <v>1974</v>
      </c>
      <c r="D21">
        <f t="shared" si="0"/>
        <v>365</v>
      </c>
    </row>
    <row r="22" spans="3:4">
      <c r="C22">
        <v>1975</v>
      </c>
      <c r="D22">
        <f t="shared" si="0"/>
        <v>365</v>
      </c>
    </row>
    <row r="23" spans="3:4">
      <c r="C23">
        <v>1976</v>
      </c>
      <c r="D23">
        <f t="shared" si="0"/>
        <v>366</v>
      </c>
    </row>
    <row r="24" spans="3:4">
      <c r="C24">
        <v>1977</v>
      </c>
      <c r="D24">
        <f t="shared" si="0"/>
        <v>365</v>
      </c>
    </row>
    <row r="25" spans="3:4">
      <c r="C25">
        <v>1978</v>
      </c>
      <c r="D25">
        <f t="shared" si="0"/>
        <v>365</v>
      </c>
    </row>
    <row r="26" spans="3:4">
      <c r="C26">
        <v>1979</v>
      </c>
      <c r="D26">
        <f t="shared" si="0"/>
        <v>365</v>
      </c>
    </row>
    <row r="27" spans="3:4">
      <c r="C27">
        <v>1980</v>
      </c>
      <c r="D27">
        <f t="shared" si="0"/>
        <v>366</v>
      </c>
    </row>
    <row r="28" spans="3:4">
      <c r="C28">
        <v>1981</v>
      </c>
      <c r="D28">
        <f t="shared" si="0"/>
        <v>365</v>
      </c>
    </row>
    <row r="29" spans="3:4">
      <c r="C29">
        <v>1982</v>
      </c>
      <c r="D29">
        <f t="shared" si="0"/>
        <v>365</v>
      </c>
    </row>
    <row r="30" spans="3:4">
      <c r="C30">
        <v>1983</v>
      </c>
      <c r="D30">
        <f t="shared" si="0"/>
        <v>365</v>
      </c>
    </row>
    <row r="31" spans="3:4">
      <c r="C31">
        <v>1984</v>
      </c>
      <c r="D31">
        <f t="shared" si="0"/>
        <v>366</v>
      </c>
    </row>
    <row r="32" spans="3:4">
      <c r="C32">
        <v>1985</v>
      </c>
      <c r="D32">
        <f t="shared" si="0"/>
        <v>365</v>
      </c>
    </row>
    <row r="33" spans="3:5">
      <c r="C33">
        <v>1986</v>
      </c>
      <c r="D33">
        <f t="shared" si="0"/>
        <v>365</v>
      </c>
    </row>
    <row r="34" spans="3:5">
      <c r="C34">
        <v>1987</v>
      </c>
      <c r="D34">
        <f t="shared" si="0"/>
        <v>365</v>
      </c>
    </row>
    <row r="35" spans="3:5">
      <c r="C35">
        <v>1988</v>
      </c>
      <c r="D35">
        <f t="shared" si="0"/>
        <v>366</v>
      </c>
    </row>
    <row r="36" spans="3:5">
      <c r="C36">
        <v>1989</v>
      </c>
      <c r="D36">
        <f t="shared" si="0"/>
        <v>365</v>
      </c>
    </row>
    <row r="37" spans="3:5">
      <c r="C37">
        <v>1990</v>
      </c>
      <c r="D37">
        <f t="shared" si="0"/>
        <v>365</v>
      </c>
    </row>
    <row r="38" spans="3:5">
      <c r="C38">
        <v>1991</v>
      </c>
      <c r="D38">
        <f t="shared" si="0"/>
        <v>365</v>
      </c>
    </row>
    <row r="39" spans="3:5">
      <c r="C39">
        <v>1992</v>
      </c>
      <c r="D39">
        <f t="shared" si="0"/>
        <v>366</v>
      </c>
    </row>
    <row r="40" spans="3:5">
      <c r="C40">
        <v>1993</v>
      </c>
      <c r="D40">
        <f t="shared" si="0"/>
        <v>365</v>
      </c>
    </row>
    <row r="41" spans="3:5">
      <c r="C41">
        <v>1994</v>
      </c>
      <c r="D41">
        <f t="shared" si="0"/>
        <v>365</v>
      </c>
    </row>
    <row r="42" spans="3:5">
      <c r="C42">
        <v>1995</v>
      </c>
      <c r="D42">
        <f t="shared" si="0"/>
        <v>365</v>
      </c>
    </row>
    <row r="43" spans="3:5">
      <c r="C43">
        <v>1996</v>
      </c>
      <c r="D43">
        <f t="shared" si="0"/>
        <v>366</v>
      </c>
    </row>
    <row r="44" spans="3:5">
      <c r="C44">
        <v>1997</v>
      </c>
      <c r="D44">
        <f t="shared" si="0"/>
        <v>365</v>
      </c>
    </row>
    <row r="45" spans="3:5">
      <c r="C45">
        <v>1998</v>
      </c>
      <c r="D45">
        <f t="shared" si="0"/>
        <v>365</v>
      </c>
    </row>
    <row r="46" spans="3:5">
      <c r="C46">
        <v>1999</v>
      </c>
      <c r="D46">
        <f t="shared" si="0"/>
        <v>365</v>
      </c>
    </row>
    <row r="47" spans="3:5">
      <c r="C47">
        <v>2000</v>
      </c>
      <c r="D47">
        <f t="shared" si="0"/>
        <v>366</v>
      </c>
    </row>
    <row r="48" spans="3:5">
      <c r="D48">
        <f>SUM(D17:D47)</f>
        <v>11323</v>
      </c>
      <c r="E48">
        <f>D48*24*3600</f>
        <v>978307200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4:J13"/>
  <sheetViews>
    <sheetView tabSelected="1" workbookViewId="0">
      <selection activeCell="J19" sqref="J19"/>
    </sheetView>
  </sheetViews>
  <sheetFormatPr defaultRowHeight="15"/>
  <cols>
    <col min="3" max="3" width="25.85546875" customWidth="1"/>
    <col min="4" max="4" width="10.42578125" customWidth="1"/>
    <col min="5" max="5" width="14.85546875" customWidth="1"/>
    <col min="9" max="9" width="18.42578125" customWidth="1"/>
    <col min="10" max="10" width="16.42578125" customWidth="1"/>
    <col min="11" max="11" width="10.7109375" customWidth="1"/>
  </cols>
  <sheetData>
    <row r="4" spans="3:10">
      <c r="I4" t="s">
        <v>107</v>
      </c>
      <c r="J4" t="s">
        <v>106</v>
      </c>
    </row>
    <row r="5" spans="3:10">
      <c r="I5">
        <v>0.67</v>
      </c>
      <c r="J5">
        <v>250</v>
      </c>
    </row>
    <row r="6" spans="3:10">
      <c r="I6">
        <v>0.6</v>
      </c>
      <c r="J6">
        <v>500</v>
      </c>
    </row>
    <row r="7" spans="3:10" ht="18.75">
      <c r="E7" s="1" t="s">
        <v>37</v>
      </c>
      <c r="I7">
        <v>0.53</v>
      </c>
      <c r="J7">
        <v>750</v>
      </c>
    </row>
    <row r="8" spans="3:10">
      <c r="I8">
        <v>0.46</v>
      </c>
      <c r="J8">
        <v>1000</v>
      </c>
    </row>
    <row r="9" spans="3:10" ht="15" customHeight="1">
      <c r="C9" s="55" t="s">
        <v>104</v>
      </c>
      <c r="I9">
        <v>0.4</v>
      </c>
      <c r="J9">
        <v>1250</v>
      </c>
    </row>
    <row r="10" spans="3:10">
      <c r="C10" t="s">
        <v>105</v>
      </c>
      <c r="I10">
        <v>0.33</v>
      </c>
      <c r="J10">
        <v>1500</v>
      </c>
    </row>
    <row r="11" spans="3:10">
      <c r="I11">
        <v>0.22</v>
      </c>
      <c r="J11">
        <v>1750</v>
      </c>
    </row>
    <row r="12" spans="3:10">
      <c r="I12">
        <v>0.1</v>
      </c>
      <c r="J12">
        <v>2000</v>
      </c>
    </row>
    <row r="13" spans="3:10">
      <c r="C13" s="5"/>
      <c r="D13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Лист5</vt:lpstr>
      <vt:lpstr>Лист6</vt:lpstr>
      <vt:lpstr>Лист1 (2)</vt:lpstr>
      <vt:lpstr>Лист7</vt:lpstr>
      <vt:lpstr>Лист8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Dmitry</cp:lastModifiedBy>
  <dcterms:created xsi:type="dcterms:W3CDTF">2011-05-12T10:16:56Z</dcterms:created>
  <dcterms:modified xsi:type="dcterms:W3CDTF">2011-09-15T21:15:21Z</dcterms:modified>
</cp:coreProperties>
</file>