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90" windowWidth="14355" windowHeight="10185" activeTab="11"/>
  </bookViews>
  <sheets>
    <sheet name="Лист1" sheetId="1" r:id="rId1"/>
    <sheet name="Частоты" sheetId="2" r:id="rId2"/>
    <sheet name="Лист3" sheetId="3" r:id="rId3"/>
    <sheet name="Лист4" sheetId="4" r:id="rId4"/>
    <sheet name="Лист5" sheetId="5" r:id="rId5"/>
    <sheet name="датчик" sheetId="6" r:id="rId6"/>
    <sheet name="Лист1 (2)" sheetId="8" r:id="rId7"/>
    <sheet name="Лист7" sheetId="9" r:id="rId8"/>
    <sheet name="Лист8" sheetId="10" r:id="rId9"/>
    <sheet name="Лист9" sheetId="11" r:id="rId10"/>
    <sheet name="Лист2" sheetId="12" r:id="rId11"/>
    <sheet name="Лист6" sheetId="13" r:id="rId12"/>
    <sheet name="Лист10" sheetId="14" r:id="rId13"/>
  </sheets>
  <calcPr calcId="145621"/>
</workbook>
</file>

<file path=xl/calcChain.xml><?xml version="1.0" encoding="utf-8"?>
<calcChain xmlns="http://schemas.openxmlformats.org/spreadsheetml/2006/main">
  <c r="I7" i="13" l="1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6" i="13"/>
  <c r="N6" i="13"/>
  <c r="E6" i="13"/>
  <c r="C7" i="13" l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 s="1"/>
  <c r="C44" i="13" s="1"/>
  <c r="C45" i="13" s="1"/>
  <c r="C46" i="13" s="1"/>
  <c r="C47" i="13" s="1"/>
  <c r="C48" i="13" s="1"/>
  <c r="C49" i="13" s="1"/>
  <c r="C50" i="13" s="1"/>
  <c r="C51" i="13" s="1"/>
  <c r="C52" i="13" s="1"/>
  <c r="C53" i="13" s="1"/>
  <c r="C54" i="13" s="1"/>
  <c r="C55" i="13" s="1"/>
  <c r="C56" i="13" s="1"/>
  <c r="C57" i="13" s="1"/>
  <c r="C58" i="13" s="1"/>
  <c r="C59" i="13" s="1"/>
  <c r="C60" i="13" s="1"/>
  <c r="C61" i="13" s="1"/>
  <c r="C62" i="13" s="1"/>
  <c r="C63" i="13" s="1"/>
  <c r="C64" i="13" s="1"/>
  <c r="C65" i="13" s="1"/>
  <c r="C66" i="13" s="1"/>
  <c r="C67" i="13" s="1"/>
  <c r="C68" i="13" s="1"/>
  <c r="C69" i="13" s="1"/>
  <c r="C70" i="13" s="1"/>
  <c r="C71" i="13" s="1"/>
  <c r="C72" i="13" s="1"/>
  <c r="C73" i="13" s="1"/>
  <c r="C74" i="13" s="1"/>
  <c r="C75" i="13" s="1"/>
  <c r="C76" i="13" s="1"/>
  <c r="C77" i="13" s="1"/>
  <c r="C78" i="13" s="1"/>
  <c r="C79" i="13" s="1"/>
  <c r="C80" i="13" s="1"/>
  <c r="C81" i="13" s="1"/>
  <c r="C82" i="13" s="1"/>
  <c r="C83" i="13" s="1"/>
  <c r="C84" i="13" s="1"/>
  <c r="C85" i="13" s="1"/>
  <c r="C86" i="13" s="1"/>
  <c r="C87" i="13" s="1"/>
  <c r="C88" i="13" s="1"/>
  <c r="C89" i="13" s="1"/>
  <c r="C90" i="13" s="1"/>
  <c r="C91" i="13" s="1"/>
  <c r="C92" i="13" s="1"/>
  <c r="C93" i="13" s="1"/>
  <c r="C94" i="13" s="1"/>
  <c r="C95" i="13" s="1"/>
  <c r="C96" i="13" s="1"/>
  <c r="C97" i="13" s="1"/>
  <c r="C98" i="13" s="1"/>
  <c r="C99" i="13" s="1"/>
  <c r="C100" i="13" s="1"/>
  <c r="C101" i="13" s="1"/>
  <c r="C102" i="13" s="1"/>
  <c r="C103" i="13" s="1"/>
  <c r="C104" i="13" s="1"/>
  <c r="C105" i="13" s="1"/>
  <c r="C106" i="13" s="1"/>
  <c r="C107" i="13" s="1"/>
  <c r="C108" i="13" s="1"/>
  <c r="C109" i="13" s="1"/>
  <c r="C110" i="13" s="1"/>
  <c r="C111" i="13" s="1"/>
  <c r="C112" i="13" s="1"/>
  <c r="C113" i="13" s="1"/>
  <c r="C114" i="13" s="1"/>
  <c r="C115" i="13" s="1"/>
  <c r="C116" i="13" s="1"/>
  <c r="C117" i="13" s="1"/>
  <c r="C118" i="13" s="1"/>
  <c r="C119" i="13" s="1"/>
  <c r="C120" i="13" s="1"/>
  <c r="C121" i="13" s="1"/>
  <c r="C122" i="13" s="1"/>
  <c r="C123" i="13" s="1"/>
  <c r="C124" i="13" s="1"/>
  <c r="C125" i="13" s="1"/>
  <c r="C126" i="13" s="1"/>
  <c r="C127" i="13" s="1"/>
  <c r="C128" i="13" s="1"/>
  <c r="C129" i="13" s="1"/>
  <c r="C130" i="13" s="1"/>
  <c r="C131" i="13" s="1"/>
  <c r="C132" i="13" s="1"/>
  <c r="C133" i="13" s="1"/>
  <c r="C134" i="13" s="1"/>
  <c r="C135" i="13" s="1"/>
  <c r="C136" i="13" s="1"/>
  <c r="C137" i="13" s="1"/>
  <c r="C138" i="13" s="1"/>
  <c r="C139" i="13" s="1"/>
  <c r="C140" i="13" s="1"/>
  <c r="C141" i="13" s="1"/>
  <c r="C142" i="13" s="1"/>
  <c r="C143" i="13" s="1"/>
  <c r="C144" i="13" s="1"/>
  <c r="C145" i="13" s="1"/>
  <c r="C146" i="13" s="1"/>
  <c r="C147" i="13" s="1"/>
  <c r="C148" i="13" s="1"/>
  <c r="C149" i="13" s="1"/>
  <c r="C150" i="13" s="1"/>
  <c r="C151" i="13" s="1"/>
  <c r="C152" i="13" s="1"/>
  <c r="C153" i="13" s="1"/>
  <c r="C154" i="13" s="1"/>
  <c r="C155" i="13" s="1"/>
  <c r="C156" i="13" s="1"/>
  <c r="C157" i="13" s="1"/>
  <c r="C158" i="13" s="1"/>
  <c r="C159" i="13" s="1"/>
  <c r="C160" i="13" s="1"/>
  <c r="C161" i="13" s="1"/>
  <c r="C162" i="13" s="1"/>
  <c r="C163" i="13" s="1"/>
  <c r="C164" i="13" s="1"/>
  <c r="C165" i="13" s="1"/>
  <c r="C166" i="13" s="1"/>
  <c r="C167" i="13" s="1"/>
  <c r="C168" i="13" s="1"/>
  <c r="C169" i="13" s="1"/>
  <c r="C170" i="13" s="1"/>
  <c r="C171" i="13" s="1"/>
  <c r="C172" i="13" s="1"/>
  <c r="C173" i="13" s="1"/>
  <c r="C174" i="13" s="1"/>
  <c r="C175" i="13" s="1"/>
  <c r="C176" i="13" s="1"/>
  <c r="C177" i="13" s="1"/>
  <c r="C178" i="13" s="1"/>
  <c r="C179" i="13" s="1"/>
  <c r="C180" i="13" s="1"/>
  <c r="C181" i="13" s="1"/>
  <c r="C182" i="13" s="1"/>
  <c r="C183" i="13" s="1"/>
  <c r="C184" i="13" s="1"/>
  <c r="C185" i="13" s="1"/>
  <c r="C186" i="13" s="1"/>
  <c r="C187" i="13" s="1"/>
  <c r="C188" i="13" s="1"/>
  <c r="C189" i="13" s="1"/>
  <c r="C190" i="13" s="1"/>
  <c r="C191" i="13" s="1"/>
  <c r="C192" i="13" s="1"/>
  <c r="C193" i="13" s="1"/>
  <c r="C194" i="13" s="1"/>
  <c r="C195" i="13" s="1"/>
  <c r="C196" i="13" s="1"/>
  <c r="C197" i="13" s="1"/>
  <c r="C198" i="13" s="1"/>
  <c r="C199" i="13" s="1"/>
  <c r="C200" i="13" s="1"/>
  <c r="C201" i="13" s="1"/>
  <c r="C202" i="13" s="1"/>
  <c r="C203" i="13" s="1"/>
  <c r="C204" i="13" s="1"/>
  <c r="C205" i="13" s="1"/>
  <c r="C206" i="13" s="1"/>
  <c r="C207" i="13" s="1"/>
  <c r="C208" i="13" s="1"/>
  <c r="C209" i="13" s="1"/>
  <c r="C210" i="13" s="1"/>
  <c r="C211" i="13" s="1"/>
  <c r="C212" i="13" s="1"/>
  <c r="C213" i="13" s="1"/>
  <c r="C214" i="13" s="1"/>
  <c r="C215" i="13" s="1"/>
  <c r="C216" i="13" s="1"/>
  <c r="C217" i="13" s="1"/>
  <c r="C218" i="13" s="1"/>
  <c r="C219" i="13" s="1"/>
  <c r="C220" i="13" s="1"/>
  <c r="C221" i="13" s="1"/>
  <c r="C222" i="13" s="1"/>
  <c r="C223" i="13" s="1"/>
  <c r="C224" i="13" s="1"/>
  <c r="C225" i="13" s="1"/>
  <c r="C226" i="13" s="1"/>
  <c r="C227" i="13" s="1"/>
  <c r="C228" i="13" s="1"/>
  <c r="C229" i="13" s="1"/>
  <c r="C230" i="13" s="1"/>
  <c r="C231" i="13" s="1"/>
  <c r="D3" i="14"/>
  <c r="B10" i="14" s="1"/>
  <c r="B19" i="14"/>
  <c r="B22" i="14"/>
  <c r="B29" i="14"/>
  <c r="B30" i="14"/>
  <c r="B38" i="14"/>
  <c r="B41" i="14"/>
  <c r="B49" i="14"/>
  <c r="B50" i="14"/>
  <c r="B55" i="14"/>
  <c r="B57" i="14"/>
  <c r="B62" i="14"/>
  <c r="B65" i="14"/>
  <c r="B70" i="14"/>
  <c r="B71" i="14"/>
  <c r="B77" i="14"/>
  <c r="B78" i="14"/>
  <c r="B83" i="14"/>
  <c r="B86" i="14"/>
  <c r="B91" i="14"/>
  <c r="B93" i="14"/>
  <c r="B98" i="14"/>
  <c r="B99" i="14"/>
  <c r="B105" i="14"/>
  <c r="B107" i="14"/>
  <c r="B113" i="14"/>
  <c r="B114" i="14"/>
  <c r="B119" i="14"/>
  <c r="B121" i="14"/>
  <c r="B126" i="14"/>
  <c r="B129" i="14"/>
  <c r="B134" i="14"/>
  <c r="B135" i="14"/>
  <c r="B141" i="14"/>
  <c r="B142" i="14"/>
  <c r="B147" i="14"/>
  <c r="B150" i="14"/>
  <c r="B155" i="14"/>
  <c r="B157" i="14"/>
  <c r="B162" i="14"/>
  <c r="B163" i="14"/>
  <c r="B169" i="14"/>
  <c r="B171" i="14"/>
  <c r="B177" i="14"/>
  <c r="B178" i="14"/>
  <c r="B183" i="14"/>
  <c r="B185" i="14"/>
  <c r="B190" i="14"/>
  <c r="B193" i="14"/>
  <c r="B198" i="14"/>
  <c r="B199" i="14"/>
  <c r="B205" i="14"/>
  <c r="B206" i="14"/>
  <c r="B211" i="14"/>
  <c r="B214" i="14"/>
  <c r="B219" i="14"/>
  <c r="B221" i="14"/>
  <c r="B226" i="14"/>
  <c r="B227" i="14"/>
  <c r="B233" i="14"/>
  <c r="B235" i="14"/>
  <c r="B241" i="14"/>
  <c r="B242" i="14"/>
  <c r="B247" i="14"/>
  <c r="B249" i="14"/>
  <c r="B254" i="14"/>
  <c r="B257" i="14"/>
  <c r="B262" i="14"/>
  <c r="B263" i="14"/>
  <c r="B269" i="14"/>
  <c r="B270" i="14"/>
  <c r="B274" i="14"/>
  <c r="B275" i="14"/>
  <c r="B279" i="14"/>
  <c r="B281" i="14"/>
  <c r="B285" i="14"/>
  <c r="B286" i="14"/>
  <c r="B290" i="14"/>
  <c r="B291" i="14"/>
  <c r="B295" i="14"/>
  <c r="B297" i="14"/>
  <c r="B301" i="14"/>
  <c r="B302" i="14"/>
  <c r="B306" i="14"/>
  <c r="B307" i="14"/>
  <c r="B311" i="14"/>
  <c r="B313" i="14"/>
  <c r="B317" i="14"/>
  <c r="B318" i="14"/>
  <c r="B322" i="14"/>
  <c r="B323" i="14"/>
  <c r="B327" i="14"/>
  <c r="B329" i="14"/>
  <c r="B333" i="14"/>
  <c r="B334" i="14"/>
  <c r="B338" i="14"/>
  <c r="B339" i="14"/>
  <c r="B343" i="14"/>
  <c r="B345" i="14"/>
  <c r="B349" i="14"/>
  <c r="B350" i="14"/>
  <c r="B353" i="14"/>
  <c r="B354" i="14"/>
  <c r="B357" i="14"/>
  <c r="B358" i="14"/>
  <c r="B361" i="14"/>
  <c r="B362" i="14"/>
  <c r="B365" i="14"/>
  <c r="B366" i="14"/>
  <c r="B369" i="14"/>
  <c r="B370" i="14"/>
  <c r="B372" i="14"/>
  <c r="B373" i="14"/>
  <c r="B374" i="14"/>
  <c r="B376" i="14"/>
  <c r="B377" i="14"/>
  <c r="B378" i="14"/>
  <c r="B380" i="14"/>
  <c r="B381" i="14"/>
  <c r="B382" i="14"/>
  <c r="B384" i="14"/>
  <c r="B385" i="14"/>
  <c r="B386" i="14"/>
  <c r="B388" i="14"/>
  <c r="B389" i="14"/>
  <c r="B390" i="14"/>
  <c r="B392" i="14"/>
  <c r="B393" i="14"/>
  <c r="B394" i="14"/>
  <c r="B396" i="14"/>
  <c r="B397" i="14"/>
  <c r="B398" i="14"/>
  <c r="B400" i="14"/>
  <c r="B401" i="14"/>
  <c r="B402" i="14"/>
  <c r="B404" i="14"/>
  <c r="B405" i="14"/>
  <c r="B406" i="14"/>
  <c r="B408" i="14"/>
  <c r="B409" i="14"/>
  <c r="B410" i="14"/>
  <c r="B412" i="14"/>
  <c r="B413" i="14"/>
  <c r="B414" i="14"/>
  <c r="B416" i="14"/>
  <c r="B417" i="14"/>
  <c r="B418" i="14"/>
  <c r="B420" i="14"/>
  <c r="B421" i="14"/>
  <c r="B422" i="14"/>
  <c r="B424" i="14"/>
  <c r="B425" i="14"/>
  <c r="B426" i="14"/>
  <c r="B428" i="14"/>
  <c r="B429" i="14"/>
  <c r="B430" i="14"/>
  <c r="B432" i="14"/>
  <c r="B433" i="14"/>
  <c r="B434" i="14"/>
  <c r="B436" i="14"/>
  <c r="B437" i="14"/>
  <c r="B438" i="14"/>
  <c r="B440" i="14"/>
  <c r="B441" i="14"/>
  <c r="B442" i="14"/>
  <c r="B444" i="14"/>
  <c r="B445" i="14"/>
  <c r="B446" i="14"/>
  <c r="B448" i="14"/>
  <c r="B449" i="14"/>
  <c r="B450" i="14"/>
  <c r="B452" i="14"/>
  <c r="B453" i="14"/>
  <c r="B454" i="14"/>
  <c r="B456" i="14"/>
  <c r="B457" i="14"/>
  <c r="B458" i="14"/>
  <c r="B460" i="14"/>
  <c r="B461" i="14"/>
  <c r="B462" i="14"/>
  <c r="B464" i="14"/>
  <c r="B465" i="14"/>
  <c r="B466" i="14"/>
  <c r="B468" i="14"/>
  <c r="B469" i="14"/>
  <c r="B470" i="14"/>
  <c r="B472" i="14"/>
  <c r="B473" i="14"/>
  <c r="B474" i="14"/>
  <c r="B476" i="14"/>
  <c r="B477" i="14"/>
  <c r="B478" i="14"/>
  <c r="B480" i="14"/>
  <c r="B481" i="14"/>
  <c r="B482" i="14"/>
  <c r="B484" i="14"/>
  <c r="B485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502" i="14"/>
  <c r="B503" i="14"/>
  <c r="B504" i="14"/>
  <c r="B505" i="14"/>
  <c r="B506" i="14"/>
  <c r="B507" i="14"/>
  <c r="B508" i="14"/>
  <c r="B509" i="14"/>
  <c r="B510" i="14"/>
  <c r="B511" i="14"/>
  <c r="B512" i="14"/>
  <c r="B513" i="14"/>
  <c r="B514" i="14"/>
  <c r="B515" i="14"/>
  <c r="B516" i="14"/>
  <c r="B517" i="14"/>
  <c r="B518" i="14"/>
  <c r="B519" i="14"/>
  <c r="B520" i="14"/>
  <c r="B521" i="14"/>
  <c r="B522" i="14"/>
  <c r="B523" i="14"/>
  <c r="B524" i="14"/>
  <c r="B525" i="14"/>
  <c r="B526" i="14"/>
  <c r="B527" i="14"/>
  <c r="B528" i="14"/>
  <c r="B529" i="14"/>
  <c r="B530" i="14"/>
  <c r="B531" i="14"/>
  <c r="B532" i="14"/>
  <c r="B533" i="14"/>
  <c r="B534" i="14"/>
  <c r="B535" i="14"/>
  <c r="B536" i="14"/>
  <c r="B537" i="14"/>
  <c r="B538" i="14"/>
  <c r="B539" i="14"/>
  <c r="B540" i="14"/>
  <c r="B541" i="14"/>
  <c r="B542" i="14"/>
  <c r="B543" i="14"/>
  <c r="B544" i="14"/>
  <c r="B545" i="14"/>
  <c r="B546" i="14"/>
  <c r="B547" i="14"/>
  <c r="B548" i="14"/>
  <c r="B549" i="14"/>
  <c r="B550" i="14"/>
  <c r="B551" i="14"/>
  <c r="B552" i="14"/>
  <c r="B553" i="14"/>
  <c r="B554" i="14"/>
  <c r="B555" i="14"/>
  <c r="B556" i="14"/>
  <c r="B557" i="14"/>
  <c r="B558" i="14"/>
  <c r="B559" i="14"/>
  <c r="B560" i="14"/>
  <c r="B561" i="14"/>
  <c r="B562" i="14"/>
  <c r="B563" i="14"/>
  <c r="B564" i="14"/>
  <c r="B565" i="14"/>
  <c r="B566" i="14"/>
  <c r="B567" i="14"/>
  <c r="B568" i="14"/>
  <c r="B569" i="14"/>
  <c r="B570" i="14"/>
  <c r="B571" i="14"/>
  <c r="B572" i="14"/>
  <c r="B573" i="14"/>
  <c r="B574" i="14"/>
  <c r="B575" i="14"/>
  <c r="B576" i="14"/>
  <c r="B577" i="14"/>
  <c r="B578" i="14"/>
  <c r="B579" i="14"/>
  <c r="B580" i="14"/>
  <c r="B581" i="14"/>
  <c r="B582" i="14"/>
  <c r="B583" i="14"/>
  <c r="B584" i="14"/>
  <c r="B585" i="14"/>
  <c r="B586" i="14"/>
  <c r="B587" i="14"/>
  <c r="B588" i="14"/>
  <c r="B589" i="14"/>
  <c r="B590" i="14"/>
  <c r="B591" i="14"/>
  <c r="B592" i="14"/>
  <c r="B593" i="14"/>
  <c r="B594" i="14"/>
  <c r="B595" i="14"/>
  <c r="B596" i="14"/>
  <c r="B597" i="14"/>
  <c r="B598" i="14"/>
  <c r="B599" i="14"/>
  <c r="B600" i="14"/>
  <c r="B601" i="14"/>
  <c r="B602" i="14"/>
  <c r="B603" i="14"/>
  <c r="B604" i="14"/>
  <c r="B605" i="14"/>
  <c r="B606" i="14"/>
  <c r="B607" i="14"/>
  <c r="B608" i="14"/>
  <c r="B609" i="14"/>
  <c r="B610" i="14"/>
  <c r="B611" i="14"/>
  <c r="B612" i="14"/>
  <c r="B613" i="14"/>
  <c r="B614" i="14"/>
  <c r="B615" i="14"/>
  <c r="B616" i="14"/>
  <c r="B617" i="14"/>
  <c r="B618" i="14"/>
  <c r="B619" i="14"/>
  <c r="B620" i="14"/>
  <c r="B621" i="14"/>
  <c r="B622" i="14"/>
  <c r="B623" i="14"/>
  <c r="B624" i="14"/>
  <c r="B625" i="14"/>
  <c r="B626" i="14"/>
  <c r="B627" i="14"/>
  <c r="B628" i="14"/>
  <c r="B629" i="14"/>
  <c r="B630" i="14"/>
  <c r="B631" i="14"/>
  <c r="B632" i="14"/>
  <c r="B633" i="14"/>
  <c r="B634" i="14"/>
  <c r="B635" i="14"/>
  <c r="B636" i="14"/>
  <c r="B637" i="14"/>
  <c r="B638" i="14"/>
  <c r="B639" i="14"/>
  <c r="B640" i="14"/>
  <c r="B641" i="14"/>
  <c r="B642" i="14"/>
  <c r="B643" i="14"/>
  <c r="B644" i="14"/>
  <c r="B645" i="14"/>
  <c r="B646" i="14"/>
  <c r="B647" i="14"/>
  <c r="B648" i="14"/>
  <c r="B649" i="14"/>
  <c r="B650" i="14"/>
  <c r="B651" i="14"/>
  <c r="B652" i="14"/>
  <c r="B653" i="14"/>
  <c r="B654" i="14"/>
  <c r="B655" i="14"/>
  <c r="B656" i="14"/>
  <c r="B657" i="14"/>
  <c r="B658" i="14"/>
  <c r="B659" i="14"/>
  <c r="B660" i="14"/>
  <c r="B661" i="14"/>
  <c r="B662" i="14"/>
  <c r="B663" i="14"/>
  <c r="B664" i="14"/>
  <c r="B665" i="14"/>
  <c r="B666" i="14"/>
  <c r="B667" i="14"/>
  <c r="B668" i="14"/>
  <c r="B669" i="14"/>
  <c r="B670" i="14"/>
  <c r="B671" i="14"/>
  <c r="B672" i="14"/>
  <c r="B673" i="14"/>
  <c r="B674" i="14"/>
  <c r="B675" i="14"/>
  <c r="B676" i="14"/>
  <c r="B677" i="14"/>
  <c r="B678" i="14"/>
  <c r="B679" i="14"/>
  <c r="B680" i="14"/>
  <c r="B681" i="14"/>
  <c r="B682" i="14"/>
  <c r="B683" i="14"/>
  <c r="B684" i="14"/>
  <c r="B685" i="14"/>
  <c r="B686" i="14"/>
  <c r="B687" i="14"/>
  <c r="B688" i="14"/>
  <c r="B689" i="14"/>
  <c r="B690" i="14"/>
  <c r="B691" i="14"/>
  <c r="B692" i="14"/>
  <c r="B693" i="14"/>
  <c r="B694" i="14"/>
  <c r="B695" i="14"/>
  <c r="B696" i="14"/>
  <c r="B697" i="14"/>
  <c r="B698" i="14"/>
  <c r="B699" i="14"/>
  <c r="B700" i="14"/>
  <c r="B701" i="14"/>
  <c r="B702" i="14"/>
  <c r="B703" i="14"/>
  <c r="B704" i="14"/>
  <c r="B705" i="14"/>
  <c r="B706" i="14"/>
  <c r="B707" i="14"/>
  <c r="B708" i="14"/>
  <c r="B709" i="14"/>
  <c r="B710" i="14"/>
  <c r="B711" i="14"/>
  <c r="B712" i="14"/>
  <c r="B713" i="14"/>
  <c r="B714" i="14"/>
  <c r="B715" i="14"/>
  <c r="B716" i="14"/>
  <c r="B717" i="14"/>
  <c r="B718" i="14"/>
  <c r="B719" i="14"/>
  <c r="B720" i="14"/>
  <c r="B721" i="14"/>
  <c r="B722" i="14"/>
  <c r="B723" i="14"/>
  <c r="B724" i="14"/>
  <c r="B725" i="14"/>
  <c r="B726" i="14"/>
  <c r="B727" i="14"/>
  <c r="B728" i="14"/>
  <c r="B729" i="14"/>
  <c r="B730" i="14"/>
  <c r="B731" i="14"/>
  <c r="B732" i="14"/>
  <c r="B733" i="14"/>
  <c r="B734" i="14"/>
  <c r="B735" i="14"/>
  <c r="B736" i="14"/>
  <c r="B737" i="14"/>
  <c r="B738" i="14"/>
  <c r="B739" i="14"/>
  <c r="B740" i="14"/>
  <c r="B741" i="14"/>
  <c r="B742" i="14"/>
  <c r="B743" i="14"/>
  <c r="B744" i="14"/>
  <c r="B745" i="14"/>
  <c r="B746" i="14"/>
  <c r="B747" i="14"/>
  <c r="B748" i="14"/>
  <c r="B749" i="14"/>
  <c r="B750" i="14"/>
  <c r="B751" i="14"/>
  <c r="B752" i="14"/>
  <c r="B753" i="14"/>
  <c r="B754" i="14"/>
  <c r="B755" i="14"/>
  <c r="B756" i="14"/>
  <c r="B757" i="14"/>
  <c r="B758" i="14"/>
  <c r="B759" i="14"/>
  <c r="B760" i="14"/>
  <c r="B761" i="14"/>
  <c r="B762" i="14"/>
  <c r="B763" i="14"/>
  <c r="B764" i="14"/>
  <c r="B765" i="14"/>
  <c r="B766" i="14"/>
  <c r="B767" i="14"/>
  <c r="B768" i="14"/>
  <c r="B769" i="14"/>
  <c r="B770" i="14"/>
  <c r="B771" i="14"/>
  <c r="B772" i="14"/>
  <c r="B773" i="14"/>
  <c r="B774" i="14"/>
  <c r="B775" i="14"/>
  <c r="B776" i="14"/>
  <c r="B777" i="14"/>
  <c r="B778" i="14"/>
  <c r="B779" i="14"/>
  <c r="B780" i="14"/>
  <c r="B781" i="14"/>
  <c r="B782" i="14"/>
  <c r="B783" i="14"/>
  <c r="B784" i="14"/>
  <c r="B785" i="14"/>
  <c r="B786" i="14"/>
  <c r="B787" i="14"/>
  <c r="B788" i="14"/>
  <c r="B789" i="14"/>
  <c r="B790" i="14"/>
  <c r="B791" i="14"/>
  <c r="B792" i="14"/>
  <c r="B793" i="14"/>
  <c r="B794" i="14"/>
  <c r="B795" i="14"/>
  <c r="B796" i="14"/>
  <c r="B797" i="14"/>
  <c r="B798" i="14"/>
  <c r="B799" i="14"/>
  <c r="B800" i="14"/>
  <c r="B801" i="14"/>
  <c r="B802" i="14"/>
  <c r="B803" i="14"/>
  <c r="B804" i="14"/>
  <c r="B805" i="14"/>
  <c r="B806" i="14"/>
  <c r="B807" i="14"/>
  <c r="B808" i="14"/>
  <c r="B809" i="14"/>
  <c r="B810" i="14"/>
  <c r="B811" i="14"/>
  <c r="B812" i="14"/>
  <c r="B813" i="14"/>
  <c r="B814" i="14"/>
  <c r="B815" i="14"/>
  <c r="B816" i="14"/>
  <c r="B817" i="14"/>
  <c r="B818" i="14"/>
  <c r="B819" i="14"/>
  <c r="B820" i="14"/>
  <c r="B821" i="14"/>
  <c r="B822" i="14"/>
  <c r="B823" i="14"/>
  <c r="B824" i="14"/>
  <c r="B825" i="14"/>
  <c r="B826" i="14"/>
  <c r="B827" i="14"/>
  <c r="B828" i="14"/>
  <c r="B829" i="14"/>
  <c r="B830" i="14"/>
  <c r="B831" i="14"/>
  <c r="B832" i="14"/>
  <c r="B833" i="14"/>
  <c r="B834" i="14"/>
  <c r="B835" i="14"/>
  <c r="B836" i="14"/>
  <c r="B837" i="14"/>
  <c r="B838" i="14"/>
  <c r="B839" i="14"/>
  <c r="B840" i="14"/>
  <c r="B841" i="14"/>
  <c r="B842" i="14"/>
  <c r="B843" i="14"/>
  <c r="B844" i="14"/>
  <c r="B845" i="14"/>
  <c r="B846" i="14"/>
  <c r="B847" i="14"/>
  <c r="B848" i="14"/>
  <c r="B849" i="14"/>
  <c r="B850" i="14"/>
  <c r="B851" i="14"/>
  <c r="B852" i="14"/>
  <c r="B853" i="14"/>
  <c r="B854" i="14"/>
  <c r="B855" i="14"/>
  <c r="B856" i="14"/>
  <c r="B857" i="14"/>
  <c r="B858" i="14"/>
  <c r="B859" i="14"/>
  <c r="B860" i="14"/>
  <c r="B861" i="14"/>
  <c r="B862" i="14"/>
  <c r="B863" i="14"/>
  <c r="B864" i="14"/>
  <c r="B865" i="14"/>
  <c r="B866" i="14"/>
  <c r="B867" i="14"/>
  <c r="B868" i="14"/>
  <c r="B869" i="14"/>
  <c r="B870" i="14"/>
  <c r="B871" i="14"/>
  <c r="B872" i="14"/>
  <c r="B873" i="14"/>
  <c r="B874" i="14"/>
  <c r="B875" i="14"/>
  <c r="B876" i="14"/>
  <c r="B877" i="14"/>
  <c r="B878" i="14"/>
  <c r="B879" i="14"/>
  <c r="B880" i="14"/>
  <c r="B881" i="14"/>
  <c r="B882" i="14"/>
  <c r="B883" i="14"/>
  <c r="B884" i="14"/>
  <c r="B885" i="14"/>
  <c r="B886" i="14"/>
  <c r="B887" i="14"/>
  <c r="B888" i="14"/>
  <c r="B889" i="14"/>
  <c r="B890" i="14"/>
  <c r="B891" i="14"/>
  <c r="B892" i="14"/>
  <c r="B893" i="14"/>
  <c r="B894" i="14"/>
  <c r="B895" i="14"/>
  <c r="B896" i="14"/>
  <c r="B897" i="14"/>
  <c r="B898" i="14"/>
  <c r="B899" i="14"/>
  <c r="B900" i="14"/>
  <c r="B901" i="14"/>
  <c r="B902" i="14"/>
  <c r="B903" i="14"/>
  <c r="B904" i="14"/>
  <c r="B905" i="14"/>
  <c r="B906" i="14"/>
  <c r="B907" i="14"/>
  <c r="B908" i="14"/>
  <c r="B909" i="14"/>
  <c r="B910" i="14"/>
  <c r="B911" i="14"/>
  <c r="B912" i="14"/>
  <c r="B913" i="14"/>
  <c r="B914" i="14"/>
  <c r="B915" i="14"/>
  <c r="B916" i="14"/>
  <c r="B917" i="14"/>
  <c r="B918" i="14"/>
  <c r="B919" i="14"/>
  <c r="B920" i="14"/>
  <c r="B921" i="14"/>
  <c r="B922" i="14"/>
  <c r="B923" i="14"/>
  <c r="B924" i="14"/>
  <c r="B925" i="14"/>
  <c r="B926" i="14"/>
  <c r="B927" i="14"/>
  <c r="B928" i="14"/>
  <c r="B929" i="14"/>
  <c r="B930" i="14"/>
  <c r="B931" i="14"/>
  <c r="B932" i="14"/>
  <c r="B933" i="14"/>
  <c r="B934" i="14"/>
  <c r="B935" i="14"/>
  <c r="B936" i="14"/>
  <c r="B937" i="14"/>
  <c r="B938" i="14"/>
  <c r="B939" i="14"/>
  <c r="B940" i="14"/>
  <c r="B941" i="14"/>
  <c r="B942" i="14"/>
  <c r="B943" i="14"/>
  <c r="B944" i="14"/>
  <c r="B945" i="14"/>
  <c r="B946" i="14"/>
  <c r="B947" i="14"/>
  <c r="B948" i="14"/>
  <c r="B949" i="14"/>
  <c r="B950" i="14"/>
  <c r="B951" i="14"/>
  <c r="B952" i="14"/>
  <c r="B953" i="14"/>
  <c r="B954" i="14"/>
  <c r="B955" i="14"/>
  <c r="B956" i="14"/>
  <c r="B957" i="14"/>
  <c r="B958" i="14"/>
  <c r="B959" i="14"/>
  <c r="B960" i="14"/>
  <c r="B961" i="14"/>
  <c r="B962" i="14"/>
  <c r="B963" i="14"/>
  <c r="B964" i="14"/>
  <c r="B965" i="14"/>
  <c r="B966" i="14"/>
  <c r="B967" i="14"/>
  <c r="B968" i="14"/>
  <c r="B969" i="14"/>
  <c r="B970" i="14"/>
  <c r="B971" i="14"/>
  <c r="B972" i="14"/>
  <c r="B973" i="14"/>
  <c r="B974" i="14"/>
  <c r="B975" i="14"/>
  <c r="B976" i="14"/>
  <c r="B977" i="14"/>
  <c r="B978" i="14"/>
  <c r="B979" i="14"/>
  <c r="B980" i="14"/>
  <c r="B981" i="14"/>
  <c r="B982" i="14"/>
  <c r="B983" i="14"/>
  <c r="B984" i="14"/>
  <c r="B985" i="14"/>
  <c r="B986" i="14"/>
  <c r="B987" i="14"/>
  <c r="B988" i="14"/>
  <c r="B989" i="14"/>
  <c r="B990" i="14"/>
  <c r="B991" i="14"/>
  <c r="B992" i="14"/>
  <c r="B993" i="14"/>
  <c r="B994" i="14"/>
  <c r="B995" i="14"/>
  <c r="B996" i="14"/>
  <c r="B997" i="14"/>
  <c r="B998" i="14"/>
  <c r="B999" i="14"/>
  <c r="B1000" i="14"/>
  <c r="B1001" i="14"/>
  <c r="B1002" i="14"/>
  <c r="B1003" i="14"/>
  <c r="B1004" i="14"/>
  <c r="B1005" i="14"/>
  <c r="B1006" i="14"/>
  <c r="B1007" i="14"/>
  <c r="B1008" i="14"/>
  <c r="B1009" i="14"/>
  <c r="B9" i="14"/>
  <c r="T6" i="13"/>
  <c r="G10" i="11"/>
  <c r="F10" i="11"/>
  <c r="H10" i="11" s="1"/>
  <c r="G9" i="11"/>
  <c r="F9" i="11"/>
  <c r="H9" i="11" s="1"/>
  <c r="G6" i="11"/>
  <c r="D11" i="11" s="1"/>
  <c r="K2" i="11"/>
  <c r="B6" i="13"/>
  <c r="B4" i="13"/>
  <c r="C9" i="11"/>
  <c r="C8" i="11"/>
  <c r="C11" i="11"/>
  <c r="C12" i="11"/>
  <c r="C13" i="11"/>
  <c r="C14" i="11"/>
  <c r="C15" i="11"/>
  <c r="C16" i="11"/>
  <c r="C17" i="11"/>
  <c r="C10" i="11"/>
  <c r="B483" i="14" l="1"/>
  <c r="B479" i="14"/>
  <c r="B475" i="14"/>
  <c r="B471" i="14"/>
  <c r="B467" i="14"/>
  <c r="B463" i="14"/>
  <c r="B459" i="14"/>
  <c r="B455" i="14"/>
  <c r="B451" i="14"/>
  <c r="B447" i="14"/>
  <c r="B443" i="14"/>
  <c r="B439" i="14"/>
  <c r="B435" i="14"/>
  <c r="B431" i="14"/>
  <c r="B427" i="14"/>
  <c r="B423" i="14"/>
  <c r="B419" i="14"/>
  <c r="B415" i="14"/>
  <c r="B411" i="14"/>
  <c r="B407" i="14"/>
  <c r="B403" i="14"/>
  <c r="B399" i="14"/>
  <c r="B395" i="14"/>
  <c r="B391" i="14"/>
  <c r="B387" i="14"/>
  <c r="B383" i="14"/>
  <c r="B379" i="14"/>
  <c r="B375" i="14"/>
  <c r="B371" i="14"/>
  <c r="B367" i="14"/>
  <c r="B363" i="14"/>
  <c r="B359" i="14"/>
  <c r="B355" i="14"/>
  <c r="B351" i="14"/>
  <c r="B346" i="14"/>
  <c r="B341" i="14"/>
  <c r="B335" i="14"/>
  <c r="B330" i="14"/>
  <c r="B325" i="14"/>
  <c r="B319" i="14"/>
  <c r="B314" i="14"/>
  <c r="B309" i="14"/>
  <c r="B303" i="14"/>
  <c r="B298" i="14"/>
  <c r="B293" i="14"/>
  <c r="B287" i="14"/>
  <c r="B282" i="14"/>
  <c r="B277" i="14"/>
  <c r="B271" i="14"/>
  <c r="B265" i="14"/>
  <c r="B258" i="14"/>
  <c r="B251" i="14"/>
  <c r="B243" i="14"/>
  <c r="B237" i="14"/>
  <c r="B230" i="14"/>
  <c r="B222" i="14"/>
  <c r="B215" i="14"/>
  <c r="B209" i="14"/>
  <c r="B201" i="14"/>
  <c r="B194" i="14"/>
  <c r="B187" i="14"/>
  <c r="B179" i="14"/>
  <c r="B173" i="14"/>
  <c r="B166" i="14"/>
  <c r="B158" i="14"/>
  <c r="B151" i="14"/>
  <c r="B145" i="14"/>
  <c r="B137" i="14"/>
  <c r="B130" i="14"/>
  <c r="B123" i="14"/>
  <c r="B115" i="14"/>
  <c r="B109" i="14"/>
  <c r="B102" i="14"/>
  <c r="B94" i="14"/>
  <c r="B87" i="14"/>
  <c r="B81" i="14"/>
  <c r="B73" i="14"/>
  <c r="B66" i="14"/>
  <c r="B59" i="14"/>
  <c r="B51" i="14"/>
  <c r="B43" i="14"/>
  <c r="B34" i="14"/>
  <c r="B23" i="14"/>
  <c r="B14" i="14"/>
  <c r="B368" i="14"/>
  <c r="B364" i="14"/>
  <c r="B360" i="14"/>
  <c r="B356" i="14"/>
  <c r="B352" i="14"/>
  <c r="B347" i="14"/>
  <c r="B342" i="14"/>
  <c r="B337" i="14"/>
  <c r="B331" i="14"/>
  <c r="B326" i="14"/>
  <c r="B321" i="14"/>
  <c r="B315" i="14"/>
  <c r="B310" i="14"/>
  <c r="B305" i="14"/>
  <c r="B299" i="14"/>
  <c r="B294" i="14"/>
  <c r="B289" i="14"/>
  <c r="B283" i="14"/>
  <c r="B278" i="14"/>
  <c r="B273" i="14"/>
  <c r="B267" i="14"/>
  <c r="B259" i="14"/>
  <c r="B253" i="14"/>
  <c r="B246" i="14"/>
  <c r="B238" i="14"/>
  <c r="B231" i="14"/>
  <c r="B225" i="14"/>
  <c r="B217" i="14"/>
  <c r="B210" i="14"/>
  <c r="B203" i="14"/>
  <c r="B195" i="14"/>
  <c r="B189" i="14"/>
  <c r="B182" i="14"/>
  <c r="B174" i="14"/>
  <c r="B167" i="14"/>
  <c r="B161" i="14"/>
  <c r="B153" i="14"/>
  <c r="B146" i="14"/>
  <c r="B139" i="14"/>
  <c r="B131" i="14"/>
  <c r="B125" i="14"/>
  <c r="B118" i="14"/>
  <c r="B110" i="14"/>
  <c r="B103" i="14"/>
  <c r="B97" i="14"/>
  <c r="B89" i="14"/>
  <c r="B82" i="14"/>
  <c r="B75" i="14"/>
  <c r="B67" i="14"/>
  <c r="B61" i="14"/>
  <c r="B54" i="14"/>
  <c r="B45" i="14"/>
  <c r="B35" i="14"/>
  <c r="B27" i="14"/>
  <c r="B17" i="14"/>
  <c r="B13" i="14"/>
  <c r="B46" i="14"/>
  <c r="B39" i="14"/>
  <c r="B33" i="14"/>
  <c r="B25" i="14"/>
  <c r="B18" i="14"/>
  <c r="B11" i="14"/>
  <c r="B266" i="14"/>
  <c r="B261" i="14"/>
  <c r="B255" i="14"/>
  <c r="B250" i="14"/>
  <c r="B245" i="14"/>
  <c r="B239" i="14"/>
  <c r="B234" i="14"/>
  <c r="B229" i="14"/>
  <c r="B223" i="14"/>
  <c r="B218" i="14"/>
  <c r="B213" i="14"/>
  <c r="B207" i="14"/>
  <c r="B202" i="14"/>
  <c r="B197" i="14"/>
  <c r="B191" i="14"/>
  <c r="B186" i="14"/>
  <c r="B181" i="14"/>
  <c r="B175" i="14"/>
  <c r="B170" i="14"/>
  <c r="B165" i="14"/>
  <c r="B159" i="14"/>
  <c r="B154" i="14"/>
  <c r="B149" i="14"/>
  <c r="B143" i="14"/>
  <c r="B138" i="14"/>
  <c r="B133" i="14"/>
  <c r="B127" i="14"/>
  <c r="B122" i="14"/>
  <c r="B117" i="14"/>
  <c r="B111" i="14"/>
  <c r="B106" i="14"/>
  <c r="B101" i="14"/>
  <c r="B95" i="14"/>
  <c r="B90" i="14"/>
  <c r="B85" i="14"/>
  <c r="B79" i="14"/>
  <c r="B74" i="14"/>
  <c r="B69" i="14"/>
  <c r="B63" i="14"/>
  <c r="B58" i="14"/>
  <c r="B53" i="14"/>
  <c r="B47" i="14"/>
  <c r="B42" i="14"/>
  <c r="B37" i="14"/>
  <c r="B31" i="14"/>
  <c r="B26" i="14"/>
  <c r="B21" i="14"/>
  <c r="B15" i="14"/>
  <c r="B12" i="14"/>
  <c r="B16" i="14"/>
  <c r="B20" i="14"/>
  <c r="B24" i="14"/>
  <c r="B28" i="14"/>
  <c r="B32" i="14"/>
  <c r="B36" i="14"/>
  <c r="B40" i="14"/>
  <c r="B44" i="14"/>
  <c r="B48" i="14"/>
  <c r="B52" i="14"/>
  <c r="B56" i="14"/>
  <c r="B60" i="14"/>
  <c r="B64" i="14"/>
  <c r="B68" i="14"/>
  <c r="B72" i="14"/>
  <c r="B76" i="14"/>
  <c r="B80" i="14"/>
  <c r="B84" i="14"/>
  <c r="B88" i="14"/>
  <c r="B92" i="14"/>
  <c r="B96" i="14"/>
  <c r="B100" i="14"/>
  <c r="B104" i="14"/>
  <c r="B108" i="14"/>
  <c r="B112" i="14"/>
  <c r="B116" i="14"/>
  <c r="B120" i="14"/>
  <c r="B124" i="14"/>
  <c r="B128" i="14"/>
  <c r="B132" i="14"/>
  <c r="B136" i="14"/>
  <c r="B140" i="14"/>
  <c r="B144" i="14"/>
  <c r="B148" i="14"/>
  <c r="B152" i="14"/>
  <c r="B156" i="14"/>
  <c r="B160" i="14"/>
  <c r="B164" i="14"/>
  <c r="B168" i="14"/>
  <c r="B172" i="14"/>
  <c r="B176" i="14"/>
  <c r="B180" i="14"/>
  <c r="B184" i="14"/>
  <c r="B188" i="14"/>
  <c r="B192" i="14"/>
  <c r="B196" i="14"/>
  <c r="B200" i="14"/>
  <c r="B204" i="14"/>
  <c r="B208" i="14"/>
  <c r="B212" i="14"/>
  <c r="B216" i="14"/>
  <c r="B220" i="14"/>
  <c r="B224" i="14"/>
  <c r="B228" i="14"/>
  <c r="B232" i="14"/>
  <c r="B236" i="14"/>
  <c r="B240" i="14"/>
  <c r="B244" i="14"/>
  <c r="B248" i="14"/>
  <c r="B252" i="14"/>
  <c r="B256" i="14"/>
  <c r="B260" i="14"/>
  <c r="B264" i="14"/>
  <c r="B268" i="14"/>
  <c r="B272" i="14"/>
  <c r="B276" i="14"/>
  <c r="B280" i="14"/>
  <c r="B284" i="14"/>
  <c r="B288" i="14"/>
  <c r="B292" i="14"/>
  <c r="B296" i="14"/>
  <c r="B300" i="14"/>
  <c r="B304" i="14"/>
  <c r="B308" i="14"/>
  <c r="B312" i="14"/>
  <c r="B316" i="14"/>
  <c r="B320" i="14"/>
  <c r="B324" i="14"/>
  <c r="B328" i="14"/>
  <c r="B332" i="14"/>
  <c r="B336" i="14"/>
  <c r="B340" i="14"/>
  <c r="B344" i="14"/>
  <c r="B348" i="14"/>
  <c r="I10" i="11"/>
  <c r="I9" i="11"/>
  <c r="D9" i="11"/>
  <c r="D12" i="11"/>
  <c r="D17" i="11"/>
  <c r="D16" i="11"/>
  <c r="D13" i="11"/>
  <c r="D8" i="11"/>
  <c r="D14" i="11"/>
  <c r="D10" i="11"/>
  <c r="D15" i="11"/>
  <c r="H6" i="11"/>
  <c r="J62" i="2"/>
  <c r="M62" i="2" s="1"/>
  <c r="D62" i="2"/>
  <c r="G62" i="2" s="1"/>
  <c r="M61" i="2"/>
  <c r="L61" i="2"/>
  <c r="G61" i="2"/>
  <c r="F61" i="2"/>
  <c r="J60" i="2"/>
  <c r="J63" i="2" s="1"/>
  <c r="D60" i="2"/>
  <c r="D63" i="2" s="1"/>
  <c r="M59" i="2"/>
  <c r="L59" i="2"/>
  <c r="G59" i="2"/>
  <c r="F59" i="2"/>
  <c r="J51" i="2"/>
  <c r="L51" i="2" s="1"/>
  <c r="D51" i="2"/>
  <c r="G51" i="2" s="1"/>
  <c r="M50" i="2"/>
  <c r="L50" i="2"/>
  <c r="G50" i="2"/>
  <c r="F50" i="2"/>
  <c r="J49" i="2"/>
  <c r="L49" i="2" s="1"/>
  <c r="D49" i="2"/>
  <c r="F49" i="2" s="1"/>
  <c r="M48" i="2"/>
  <c r="L48" i="2"/>
  <c r="G48" i="2"/>
  <c r="F48" i="2"/>
  <c r="M37" i="2"/>
  <c r="L37" i="2"/>
  <c r="M26" i="2"/>
  <c r="L26" i="2"/>
  <c r="G37" i="2"/>
  <c r="F37" i="2"/>
  <c r="G26" i="2"/>
  <c r="F26" i="2"/>
  <c r="M15" i="2"/>
  <c r="L15" i="2"/>
  <c r="G15" i="2"/>
  <c r="F15" i="2"/>
  <c r="J18" i="2"/>
  <c r="D18" i="2"/>
  <c r="F60" i="2" l="1"/>
  <c r="F62" i="2"/>
  <c r="B7" i="13"/>
  <c r="F63" i="2"/>
  <c r="D64" i="2"/>
  <c r="G63" i="2"/>
  <c r="J64" i="2"/>
  <c r="M63" i="2"/>
  <c r="L63" i="2"/>
  <c r="G60" i="2"/>
  <c r="L60" i="2"/>
  <c r="L62" i="2"/>
  <c r="M60" i="2"/>
  <c r="D52" i="2"/>
  <c r="G52" i="2" s="1"/>
  <c r="F51" i="2"/>
  <c r="F52" i="2"/>
  <c r="M49" i="2"/>
  <c r="M51" i="2"/>
  <c r="J52" i="2"/>
  <c r="G49" i="2"/>
  <c r="M26" i="5"/>
  <c r="M27" i="5" s="1"/>
  <c r="K3" i="5"/>
  <c r="K12" i="5"/>
  <c r="L1" i="5"/>
  <c r="L2" i="5" s="1"/>
  <c r="H39" i="10"/>
  <c r="G39" i="10"/>
  <c r="G29" i="10"/>
  <c r="G28" i="10"/>
  <c r="I28" i="10"/>
  <c r="H28" i="10" s="1"/>
  <c r="I29" i="10"/>
  <c r="H29" i="10" s="1"/>
  <c r="H32" i="10" l="1"/>
  <c r="I39" i="10"/>
  <c r="D53" i="2"/>
  <c r="G32" i="10"/>
  <c r="I32" i="10" s="1"/>
  <c r="J32" i="10" s="1"/>
  <c r="R7" i="13"/>
  <c r="S7" i="13"/>
  <c r="T7" i="13"/>
  <c r="B8" i="13"/>
  <c r="S6" i="13"/>
  <c r="R6" i="13"/>
  <c r="M64" i="2"/>
  <c r="L64" i="2"/>
  <c r="F64" i="2"/>
  <c r="G64" i="2"/>
  <c r="L52" i="2"/>
  <c r="J53" i="2"/>
  <c r="M52" i="2"/>
  <c r="G53" i="2"/>
  <c r="F53" i="2"/>
  <c r="M28" i="5"/>
  <c r="K13" i="5"/>
  <c r="K14" i="5"/>
  <c r="C3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6" i="12"/>
  <c r="J20" i="10"/>
  <c r="K17" i="10"/>
  <c r="K16" i="10"/>
  <c r="F11" i="2"/>
  <c r="E10" i="2"/>
  <c r="K9" i="5" l="1"/>
  <c r="K10" i="5" s="1"/>
  <c r="B9" i="13"/>
  <c r="S9" i="13" s="1"/>
  <c r="S8" i="13"/>
  <c r="T8" i="13"/>
  <c r="R8" i="13"/>
  <c r="L53" i="2"/>
  <c r="M53" i="2"/>
  <c r="K20" i="10"/>
  <c r="L20" i="10" s="1"/>
  <c r="M20" i="10" s="1"/>
  <c r="M21" i="10" s="1"/>
  <c r="G13" i="11"/>
  <c r="B24" i="10"/>
  <c r="K11" i="5" l="1"/>
  <c r="K18" i="5" s="1"/>
  <c r="K19" i="5" s="1"/>
  <c r="K15" i="5"/>
  <c r="T9" i="13"/>
  <c r="R9" i="13"/>
  <c r="B10" i="13"/>
  <c r="R10" i="13" s="1"/>
  <c r="L21" i="10"/>
  <c r="L17" i="10"/>
  <c r="L16" i="10"/>
  <c r="E3" i="11"/>
  <c r="I13" i="11"/>
  <c r="L8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E8" i="3"/>
  <c r="E6" i="3"/>
  <c r="C10" i="1"/>
  <c r="D9" i="1"/>
  <c r="E10" i="1" s="1"/>
  <c r="B17" i="10"/>
  <c r="C17" i="10" s="1"/>
  <c r="D17" i="10" s="1"/>
  <c r="A2" i="10"/>
  <c r="J5" i="10"/>
  <c r="K5" i="10" s="1"/>
  <c r="G5" i="10" s="1"/>
  <c r="K6" i="10"/>
  <c r="G6" i="10" s="1"/>
  <c r="E6" i="10" s="1"/>
  <c r="H6" i="10"/>
  <c r="F6" i="10" s="1"/>
  <c r="D6" i="10" s="1"/>
  <c r="H5" i="10"/>
  <c r="F5" i="10" s="1"/>
  <c r="D5" i="10" s="1"/>
  <c r="K8" i="10"/>
  <c r="G8" i="10" s="1"/>
  <c r="E8" i="10" s="1"/>
  <c r="K9" i="10"/>
  <c r="G9" i="10" s="1"/>
  <c r="E9" i="10" s="1"/>
  <c r="K10" i="10"/>
  <c r="G10" i="10" s="1"/>
  <c r="K11" i="10"/>
  <c r="G11" i="10" s="1"/>
  <c r="E11" i="10" s="1"/>
  <c r="K12" i="10"/>
  <c r="G12" i="10" s="1"/>
  <c r="E12" i="10" s="1"/>
  <c r="K13" i="10"/>
  <c r="G13" i="10" s="1"/>
  <c r="E13" i="10" s="1"/>
  <c r="K14" i="10"/>
  <c r="G14" i="10" s="1"/>
  <c r="K7" i="10"/>
  <c r="G7" i="10" s="1"/>
  <c r="E7" i="10" s="1"/>
  <c r="H8" i="10"/>
  <c r="F8" i="10" s="1"/>
  <c r="D8" i="10" s="1"/>
  <c r="H9" i="10"/>
  <c r="F9" i="10" s="1"/>
  <c r="D9" i="10" s="1"/>
  <c r="H10" i="10"/>
  <c r="F10" i="10" s="1"/>
  <c r="D10" i="10" s="1"/>
  <c r="H11" i="10"/>
  <c r="F11" i="10" s="1"/>
  <c r="D11" i="10" s="1"/>
  <c r="H12" i="10"/>
  <c r="F12" i="10" s="1"/>
  <c r="D12" i="10" s="1"/>
  <c r="H13" i="10"/>
  <c r="F13" i="10" s="1"/>
  <c r="D13" i="10" s="1"/>
  <c r="H14" i="10"/>
  <c r="F14" i="10" s="1"/>
  <c r="D14" i="10" s="1"/>
  <c r="H7" i="10"/>
  <c r="F7" i="10" s="1"/>
  <c r="D7" i="10" s="1"/>
  <c r="J40" i="2"/>
  <c r="M40" i="2" s="1"/>
  <c r="M39" i="2"/>
  <c r="L39" i="2"/>
  <c r="J38" i="2"/>
  <c r="L38" i="2" s="1"/>
  <c r="J29" i="2"/>
  <c r="L29" i="2" s="1"/>
  <c r="M28" i="2"/>
  <c r="L28" i="2"/>
  <c r="J27" i="2"/>
  <c r="L18" i="2"/>
  <c r="M17" i="2"/>
  <c r="L17" i="2"/>
  <c r="J16" i="2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17" i="9"/>
  <c r="F12" i="9"/>
  <c r="D12" i="9"/>
  <c r="D13" i="9" s="1"/>
  <c r="C12" i="9"/>
  <c r="E12" i="9"/>
  <c r="G12" i="9"/>
  <c r="H12" i="9"/>
  <c r="I12" i="9"/>
  <c r="J12" i="9"/>
  <c r="K12" i="9"/>
  <c r="L12" i="9"/>
  <c r="L13" i="9" s="1"/>
  <c r="M12" i="9"/>
  <c r="N12" i="9"/>
  <c r="C15" i="8"/>
  <c r="D18" i="8" s="1"/>
  <c r="E18" i="8" s="1"/>
  <c r="E4" i="8"/>
  <c r="J11" i="8" s="1"/>
  <c r="J4" i="8"/>
  <c r="J5" i="8" s="1"/>
  <c r="J10" i="8"/>
  <c r="J13" i="8"/>
  <c r="D7" i="8" s="1"/>
  <c r="J19" i="8"/>
  <c r="J23" i="8" s="1"/>
  <c r="E19" i="6"/>
  <c r="F19" i="6" s="1"/>
  <c r="F22" i="6"/>
  <c r="J22" i="6" s="1"/>
  <c r="E17" i="6"/>
  <c r="E20" i="6" s="1"/>
  <c r="E16" i="6"/>
  <c r="F6" i="6"/>
  <c r="F8" i="6" s="1"/>
  <c r="F9" i="6" s="1"/>
  <c r="E11" i="6"/>
  <c r="E6" i="6"/>
  <c r="E8" i="6" s="1"/>
  <c r="E9" i="6" s="1"/>
  <c r="E10" i="6"/>
  <c r="M2" i="5"/>
  <c r="M8" i="5" s="1"/>
  <c r="L8" i="5"/>
  <c r="N13" i="9"/>
  <c r="J13" i="9"/>
  <c r="J29" i="8"/>
  <c r="J25" i="8"/>
  <c r="F11" i="8"/>
  <c r="J9" i="8"/>
  <c r="J8" i="8"/>
  <c r="J7" i="8"/>
  <c r="F23" i="6"/>
  <c r="F24" i="6" s="1"/>
  <c r="I22" i="6"/>
  <c r="E22" i="6"/>
  <c r="G10" i="5"/>
  <c r="F10" i="5"/>
  <c r="M5" i="5"/>
  <c r="M3" i="5"/>
  <c r="L40" i="2"/>
  <c r="D40" i="2"/>
  <c r="F40" i="2" s="1"/>
  <c r="G39" i="2"/>
  <c r="F39" i="2"/>
  <c r="M38" i="2"/>
  <c r="D38" i="2"/>
  <c r="F38" i="2" s="1"/>
  <c r="M29" i="2"/>
  <c r="D29" i="2"/>
  <c r="G29" i="2" s="1"/>
  <c r="G28" i="2"/>
  <c r="F28" i="2"/>
  <c r="M27" i="2"/>
  <c r="L27" i="2"/>
  <c r="D27" i="2"/>
  <c r="M18" i="2"/>
  <c r="G18" i="2"/>
  <c r="G17" i="2"/>
  <c r="F17" i="2"/>
  <c r="M16" i="2"/>
  <c r="D16" i="2"/>
  <c r="F16" i="2" s="1"/>
  <c r="F13" i="2"/>
  <c r="E13" i="2"/>
  <c r="D13" i="2"/>
  <c r="D8" i="2"/>
  <c r="E8" i="2" s="1"/>
  <c r="F8" i="2" s="1"/>
  <c r="G8" i="2" s="1"/>
  <c r="H8" i="2" s="1"/>
  <c r="D4" i="1"/>
  <c r="E4" i="1" s="1"/>
  <c r="J18" i="8" l="1"/>
  <c r="E11" i="8"/>
  <c r="G22" i="6"/>
  <c r="D15" i="8"/>
  <c r="E15" i="8" s="1"/>
  <c r="J22" i="8"/>
  <c r="H22" i="6"/>
  <c r="D17" i="8"/>
  <c r="E17" i="8" s="1"/>
  <c r="G15" i="8" s="1"/>
  <c r="L9" i="3"/>
  <c r="M9" i="3" s="1"/>
  <c r="D16" i="8"/>
  <c r="E16" i="8" s="1"/>
  <c r="J26" i="8"/>
  <c r="M7" i="5"/>
  <c r="J6" i="8"/>
  <c r="D11" i="8"/>
  <c r="J20" i="8"/>
  <c r="J27" i="8"/>
  <c r="J24" i="8"/>
  <c r="L12" i="3"/>
  <c r="L16" i="3"/>
  <c r="M16" i="3" s="1"/>
  <c r="L20" i="3"/>
  <c r="L24" i="3"/>
  <c r="L28" i="3"/>
  <c r="L32" i="3"/>
  <c r="M32" i="3" s="1"/>
  <c r="L36" i="3"/>
  <c r="L40" i="3"/>
  <c r="L44" i="3"/>
  <c r="L48" i="3"/>
  <c r="M48" i="3" s="1"/>
  <c r="L52" i="3"/>
  <c r="L56" i="3"/>
  <c r="L60" i="3"/>
  <c r="L64" i="3"/>
  <c r="M64" i="3" s="1"/>
  <c r="L68" i="3"/>
  <c r="L72" i="3"/>
  <c r="L76" i="3"/>
  <c r="L80" i="3"/>
  <c r="M80" i="3" s="1"/>
  <c r="L84" i="3"/>
  <c r="L88" i="3"/>
  <c r="L92" i="3"/>
  <c r="L96" i="3"/>
  <c r="M96" i="3" s="1"/>
  <c r="L100" i="3"/>
  <c r="L104" i="3"/>
  <c r="L108" i="3"/>
  <c r="D56" i="2"/>
  <c r="J67" i="2"/>
  <c r="D67" i="2"/>
  <c r="J56" i="2"/>
  <c r="J16" i="8"/>
  <c r="E7" i="8"/>
  <c r="L10" i="3"/>
  <c r="L14" i="3"/>
  <c r="L18" i="3"/>
  <c r="L22" i="3"/>
  <c r="L26" i="3"/>
  <c r="L30" i="3"/>
  <c r="L34" i="3"/>
  <c r="L38" i="3"/>
  <c r="L42" i="3"/>
  <c r="L46" i="3"/>
  <c r="L50" i="3"/>
  <c r="L54" i="3"/>
  <c r="L58" i="3"/>
  <c r="L62" i="3"/>
  <c r="L66" i="3"/>
  <c r="L70" i="3"/>
  <c r="L74" i="3"/>
  <c r="L78" i="3"/>
  <c r="L82" i="3"/>
  <c r="L86" i="3"/>
  <c r="L90" i="3"/>
  <c r="L94" i="3"/>
  <c r="L98" i="3"/>
  <c r="L102" i="3"/>
  <c r="L106" i="3"/>
  <c r="K24" i="5"/>
  <c r="K20" i="5"/>
  <c r="K21" i="5" s="1"/>
  <c r="H13" i="11"/>
  <c r="B3" i="13" s="1"/>
  <c r="B11" i="13"/>
  <c r="R11" i="13" s="1"/>
  <c r="T10" i="13"/>
  <c r="S10" i="13"/>
  <c r="J41" i="2"/>
  <c r="J42" i="2" s="1"/>
  <c r="J45" i="2" s="1"/>
  <c r="M4" i="5"/>
  <c r="M6" i="5"/>
  <c r="J21" i="8"/>
  <c r="J17" i="8"/>
  <c r="J14" i="8"/>
  <c r="J12" i="8"/>
  <c r="G40" i="2"/>
  <c r="H23" i="6"/>
  <c r="J28" i="8"/>
  <c r="J15" i="8"/>
  <c r="L15" i="3"/>
  <c r="L23" i="3"/>
  <c r="M23" i="3" s="1"/>
  <c r="L31" i="3"/>
  <c r="M31" i="3" s="1"/>
  <c r="L39" i="3"/>
  <c r="M40" i="3" s="1"/>
  <c r="L47" i="3"/>
  <c r="L55" i="3"/>
  <c r="M55" i="3" s="1"/>
  <c r="L63" i="3"/>
  <c r="M63" i="3" s="1"/>
  <c r="L71" i="3"/>
  <c r="M72" i="3" s="1"/>
  <c r="L79" i="3"/>
  <c r="L87" i="3"/>
  <c r="M87" i="3" s="1"/>
  <c r="L95" i="3"/>
  <c r="M95" i="3" s="1"/>
  <c r="L103" i="3"/>
  <c r="D19" i="2"/>
  <c r="G19" i="2" s="1"/>
  <c r="F18" i="2"/>
  <c r="F29" i="2"/>
  <c r="C6" i="10"/>
  <c r="B6" i="10" s="1"/>
  <c r="A6" i="10" s="1"/>
  <c r="C8" i="10"/>
  <c r="B8" i="10" s="1"/>
  <c r="A8" i="10" s="1"/>
  <c r="L11" i="3"/>
  <c r="M11" i="3" s="1"/>
  <c r="L19" i="3"/>
  <c r="L27" i="3"/>
  <c r="M27" i="3" s="1"/>
  <c r="L35" i="3"/>
  <c r="L43" i="3"/>
  <c r="M43" i="3" s="1"/>
  <c r="L51" i="3"/>
  <c r="L59" i="3"/>
  <c r="M59" i="3" s="1"/>
  <c r="L67" i="3"/>
  <c r="L75" i="3"/>
  <c r="M75" i="3" s="1"/>
  <c r="L83" i="3"/>
  <c r="L91" i="3"/>
  <c r="M91" i="3" s="1"/>
  <c r="L99" i="3"/>
  <c r="L107" i="3"/>
  <c r="M107" i="3" s="1"/>
  <c r="L5" i="5"/>
  <c r="L3" i="5"/>
  <c r="L7" i="5"/>
  <c r="I8" i="2"/>
  <c r="I7" i="2" s="1"/>
  <c r="J8" i="2"/>
  <c r="J7" i="2" s="1"/>
  <c r="F19" i="2"/>
  <c r="D30" i="2"/>
  <c r="F27" i="2"/>
  <c r="D41" i="2"/>
  <c r="M42" i="2"/>
  <c r="I24" i="6"/>
  <c r="G24" i="6"/>
  <c r="E24" i="6"/>
  <c r="J24" i="6"/>
  <c r="D20" i="2"/>
  <c r="G27" i="2"/>
  <c r="G38" i="2"/>
  <c r="I23" i="6"/>
  <c r="G23" i="6"/>
  <c r="E23" i="6"/>
  <c r="J23" i="6"/>
  <c r="H24" i="6"/>
  <c r="F25" i="6"/>
  <c r="F4" i="1"/>
  <c r="G4" i="1" s="1"/>
  <c r="G16" i="2"/>
  <c r="F14" i="8"/>
  <c r="J19" i="2"/>
  <c r="L16" i="2"/>
  <c r="C5" i="10"/>
  <c r="B5" i="10" s="1"/>
  <c r="A5" i="10" s="1"/>
  <c r="E5" i="10"/>
  <c r="H13" i="9"/>
  <c r="F13" i="9"/>
  <c r="O13" i="9" s="1"/>
  <c r="D48" i="9"/>
  <c r="E48" i="9" s="1"/>
  <c r="E14" i="10"/>
  <c r="C14" i="10"/>
  <c r="B14" i="10" s="1"/>
  <c r="A14" i="10" s="1"/>
  <c r="E10" i="10"/>
  <c r="C10" i="10"/>
  <c r="B10" i="10" s="1"/>
  <c r="A10" i="10" s="1"/>
  <c r="C12" i="10"/>
  <c r="B12" i="10" s="1"/>
  <c r="A12" i="10" s="1"/>
  <c r="J30" i="2"/>
  <c r="F8" i="3"/>
  <c r="D8" i="3" s="1"/>
  <c r="G8" i="3"/>
  <c r="E9" i="3"/>
  <c r="C13" i="10"/>
  <c r="B13" i="10" s="1"/>
  <c r="A13" i="10" s="1"/>
  <c r="C11" i="10"/>
  <c r="B11" i="10" s="1"/>
  <c r="A11" i="10" s="1"/>
  <c r="C9" i="10"/>
  <c r="B9" i="10" s="1"/>
  <c r="A9" i="10" s="1"/>
  <c r="C7" i="10"/>
  <c r="B7" i="10" s="1"/>
  <c r="A7" i="10" s="1"/>
  <c r="M10" i="3"/>
  <c r="M12" i="3"/>
  <c r="M28" i="3"/>
  <c r="M56" i="3"/>
  <c r="M76" i="3"/>
  <c r="M104" i="3"/>
  <c r="L13" i="3"/>
  <c r="M13" i="3" s="1"/>
  <c r="L17" i="3"/>
  <c r="L21" i="3"/>
  <c r="M21" i="3" s="1"/>
  <c r="L25" i="3"/>
  <c r="M25" i="3" s="1"/>
  <c r="L29" i="3"/>
  <c r="M29" i="3" s="1"/>
  <c r="L33" i="3"/>
  <c r="L37" i="3"/>
  <c r="M37" i="3" s="1"/>
  <c r="L41" i="3"/>
  <c r="M41" i="3" s="1"/>
  <c r="L45" i="3"/>
  <c r="M45" i="3" s="1"/>
  <c r="L49" i="3"/>
  <c r="L53" i="3"/>
  <c r="M53" i="3" s="1"/>
  <c r="L57" i="3"/>
  <c r="M57" i="3" s="1"/>
  <c r="L61" i="3"/>
  <c r="M61" i="3" s="1"/>
  <c r="L65" i="3"/>
  <c r="L69" i="3"/>
  <c r="M69" i="3" s="1"/>
  <c r="L73" i="3"/>
  <c r="M73" i="3" s="1"/>
  <c r="L77" i="3"/>
  <c r="M77" i="3" s="1"/>
  <c r="L81" i="3"/>
  <c r="L85" i="3"/>
  <c r="M85" i="3" s="1"/>
  <c r="L89" i="3"/>
  <c r="M89" i="3" s="1"/>
  <c r="L93" i="3"/>
  <c r="M93" i="3" s="1"/>
  <c r="L97" i="3"/>
  <c r="L101" i="3"/>
  <c r="M101" i="3" s="1"/>
  <c r="L105" i="3"/>
  <c r="M105" i="3" s="1"/>
  <c r="L4" i="5"/>
  <c r="L6" i="5"/>
  <c r="L3" i="13" l="1"/>
  <c r="M97" i="3"/>
  <c r="M81" i="3"/>
  <c r="M65" i="3"/>
  <c r="M49" i="3"/>
  <c r="M33" i="3"/>
  <c r="M17" i="3"/>
  <c r="M92" i="3"/>
  <c r="M60" i="3"/>
  <c r="M99" i="3"/>
  <c r="M67" i="3"/>
  <c r="M35" i="3"/>
  <c r="M83" i="3"/>
  <c r="M51" i="3"/>
  <c r="M19" i="3"/>
  <c r="M67" i="2"/>
  <c r="L67" i="2"/>
  <c r="M108" i="3"/>
  <c r="M88" i="3"/>
  <c r="M44" i="3"/>
  <c r="M24" i="3"/>
  <c r="J24" i="2"/>
  <c r="M24" i="2" s="1"/>
  <c r="J65" i="2"/>
  <c r="J54" i="2"/>
  <c r="M79" i="3"/>
  <c r="M47" i="3"/>
  <c r="M15" i="3"/>
  <c r="K22" i="5"/>
  <c r="K23" i="5" s="1"/>
  <c r="G56" i="2"/>
  <c r="F56" i="2"/>
  <c r="D54" i="2"/>
  <c r="D65" i="2"/>
  <c r="L41" i="2"/>
  <c r="M103" i="3"/>
  <c r="M71" i="3"/>
  <c r="M39" i="3"/>
  <c r="K26" i="5"/>
  <c r="K27" i="5" s="1"/>
  <c r="K28" i="5"/>
  <c r="L56" i="2"/>
  <c r="M56" i="2"/>
  <c r="M41" i="2"/>
  <c r="L42" i="2"/>
  <c r="M12" i="5"/>
  <c r="M13" i="5" s="1"/>
  <c r="F67" i="2"/>
  <c r="G67" i="2"/>
  <c r="B12" i="13"/>
  <c r="T12" i="13" s="1"/>
  <c r="S11" i="13"/>
  <c r="O3" i="13"/>
  <c r="J13" i="11"/>
  <c r="C3" i="13" s="1"/>
  <c r="M3" i="13" s="1"/>
  <c r="T11" i="13"/>
  <c r="L12" i="5"/>
  <c r="L14" i="5" s="1"/>
  <c r="M100" i="3"/>
  <c r="M84" i="3"/>
  <c r="M68" i="3"/>
  <c r="M52" i="3"/>
  <c r="M36" i="3"/>
  <c r="M20" i="3"/>
  <c r="J43" i="2"/>
  <c r="J46" i="2" s="1"/>
  <c r="Q13" i="9"/>
  <c r="Q14" i="9" s="1"/>
  <c r="O14" i="9"/>
  <c r="P13" i="9"/>
  <c r="P14" i="9" s="1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F9" i="3"/>
  <c r="D9" i="3" s="1"/>
  <c r="E10" i="3"/>
  <c r="G9" i="3"/>
  <c r="F22" i="8"/>
  <c r="F19" i="8"/>
  <c r="F18" i="8"/>
  <c r="F15" i="8"/>
  <c r="F21" i="8"/>
  <c r="F20" i="8"/>
  <c r="F17" i="8"/>
  <c r="F16" i="8"/>
  <c r="I25" i="6"/>
  <c r="G25" i="6"/>
  <c r="E25" i="6"/>
  <c r="J25" i="6"/>
  <c r="F26" i="6"/>
  <c r="H25" i="6"/>
  <c r="H4" i="1"/>
  <c r="M45" i="2"/>
  <c r="L45" i="2"/>
  <c r="J31" i="2"/>
  <c r="M30" i="2"/>
  <c r="L30" i="2"/>
  <c r="J20" i="2"/>
  <c r="M19" i="2"/>
  <c r="L19" i="2"/>
  <c r="F20" i="2"/>
  <c r="D21" i="2"/>
  <c r="G20" i="2"/>
  <c r="H15" i="8"/>
  <c r="F41" i="2"/>
  <c r="G41" i="2"/>
  <c r="D42" i="2"/>
  <c r="G30" i="2"/>
  <c r="D31" i="2"/>
  <c r="F30" i="2"/>
  <c r="D23" i="2"/>
  <c r="H12" i="2"/>
  <c r="D11" i="5"/>
  <c r="D24" i="2"/>
  <c r="M6" i="13" l="1"/>
  <c r="L6" i="13"/>
  <c r="K6" i="13" s="1"/>
  <c r="F6" i="13"/>
  <c r="D7" i="13" s="1"/>
  <c r="E7" i="13" s="1"/>
  <c r="L24" i="2"/>
  <c r="J68" i="2"/>
  <c r="J66" i="2"/>
  <c r="M65" i="2"/>
  <c r="L65" i="2"/>
  <c r="F65" i="2"/>
  <c r="D68" i="2"/>
  <c r="G65" i="2"/>
  <c r="D66" i="2"/>
  <c r="M14" i="5"/>
  <c r="M9" i="5" s="1"/>
  <c r="M10" i="5" s="1"/>
  <c r="M11" i="5" s="1"/>
  <c r="M18" i="5" s="1"/>
  <c r="M19" i="5" s="1"/>
  <c r="G54" i="2"/>
  <c r="D57" i="2"/>
  <c r="D55" i="2"/>
  <c r="F54" i="2"/>
  <c r="J55" i="2"/>
  <c r="M54" i="2"/>
  <c r="L54" i="2"/>
  <c r="J57" i="2"/>
  <c r="M10" i="13"/>
  <c r="L8" i="13"/>
  <c r="K8" i="13" s="1"/>
  <c r="L12" i="13"/>
  <c r="K12" i="13" s="1"/>
  <c r="M9" i="13"/>
  <c r="L7" i="13"/>
  <c r="K7" i="13" s="1"/>
  <c r="N9" i="13"/>
  <c r="M12" i="13"/>
  <c r="L10" i="13"/>
  <c r="K10" i="13" s="1"/>
  <c r="N8" i="13"/>
  <c r="M7" i="13"/>
  <c r="M11" i="13"/>
  <c r="L9" i="13"/>
  <c r="K9" i="13" s="1"/>
  <c r="R12" i="13"/>
  <c r="B13" i="13"/>
  <c r="S13" i="13" s="1"/>
  <c r="S12" i="13"/>
  <c r="J10" i="11"/>
  <c r="J9" i="11"/>
  <c r="Q3" i="13"/>
  <c r="Q6" i="13" s="1"/>
  <c r="D3" i="13"/>
  <c r="L13" i="5"/>
  <c r="J44" i="2"/>
  <c r="L44" i="2" s="1"/>
  <c r="M43" i="2"/>
  <c r="L43" i="2"/>
  <c r="F24" i="2"/>
  <c r="G24" i="2"/>
  <c r="J21" i="2"/>
  <c r="M20" i="2"/>
  <c r="L20" i="2"/>
  <c r="J23" i="2"/>
  <c r="F11" i="5"/>
  <c r="G11" i="5"/>
  <c r="F23" i="2"/>
  <c r="G23" i="2"/>
  <c r="F31" i="2"/>
  <c r="D32" i="2"/>
  <c r="G31" i="2"/>
  <c r="D34" i="2"/>
  <c r="F42" i="2"/>
  <c r="D43" i="2"/>
  <c r="G42" i="2"/>
  <c r="D45" i="2"/>
  <c r="J32" i="2"/>
  <c r="M31" i="2"/>
  <c r="L31" i="2"/>
  <c r="J34" i="2"/>
  <c r="M46" i="2"/>
  <c r="L46" i="2"/>
  <c r="H9" i="3"/>
  <c r="I9" i="3" s="1"/>
  <c r="F21" i="2"/>
  <c r="D25" i="2"/>
  <c r="G21" i="2"/>
  <c r="D22" i="2"/>
  <c r="M44" i="2"/>
  <c r="I26" i="6"/>
  <c r="G26" i="6"/>
  <c r="E26" i="6"/>
  <c r="F27" i="6"/>
  <c r="H26" i="6"/>
  <c r="J26" i="6"/>
  <c r="G16" i="8"/>
  <c r="E11" i="3"/>
  <c r="F10" i="3"/>
  <c r="D10" i="3" s="1"/>
  <c r="G10" i="3"/>
  <c r="H6" i="13" l="1"/>
  <c r="N11" i="13"/>
  <c r="N12" i="13"/>
  <c r="M8" i="13"/>
  <c r="N10" i="13"/>
  <c r="N7" i="13"/>
  <c r="L11" i="13"/>
  <c r="K11" i="13" s="1"/>
  <c r="F7" i="13"/>
  <c r="H7" i="13" s="1"/>
  <c r="G7" i="13" s="1"/>
  <c r="N13" i="13"/>
  <c r="L13" i="13"/>
  <c r="K13" i="13" s="1"/>
  <c r="G55" i="2"/>
  <c r="F55" i="2"/>
  <c r="F66" i="2"/>
  <c r="G66" i="2"/>
  <c r="M13" i="13"/>
  <c r="G57" i="2"/>
  <c r="F57" i="2"/>
  <c r="L55" i="2"/>
  <c r="M55" i="2"/>
  <c r="F68" i="2"/>
  <c r="G68" i="2"/>
  <c r="M66" i="2"/>
  <c r="L66" i="2"/>
  <c r="M57" i="2"/>
  <c r="L57" i="2"/>
  <c r="M20" i="5"/>
  <c r="M21" i="5" s="1"/>
  <c r="M68" i="2"/>
  <c r="L68" i="2"/>
  <c r="R13" i="13"/>
  <c r="B14" i="13"/>
  <c r="S14" i="13" s="1"/>
  <c r="T13" i="13"/>
  <c r="T14" i="13"/>
  <c r="Q13" i="13"/>
  <c r="P13" i="13"/>
  <c r="R3" i="13"/>
  <c r="O13" i="13" s="1"/>
  <c r="P10" i="13"/>
  <c r="P7" i="13"/>
  <c r="Q8" i="13"/>
  <c r="P9" i="13"/>
  <c r="Q11" i="13"/>
  <c r="P6" i="13"/>
  <c r="Q7" i="13"/>
  <c r="P8" i="13"/>
  <c r="Q9" i="13"/>
  <c r="Q10" i="13"/>
  <c r="O11" i="13"/>
  <c r="P11" i="13"/>
  <c r="Q12" i="13"/>
  <c r="P12" i="13"/>
  <c r="B15" i="13"/>
  <c r="L9" i="5"/>
  <c r="H10" i="3"/>
  <c r="I10" i="3" s="1"/>
  <c r="F11" i="3"/>
  <c r="D11" i="3" s="1"/>
  <c r="G11" i="3"/>
  <c r="E12" i="3"/>
  <c r="I27" i="6"/>
  <c r="G27" i="6"/>
  <c r="E27" i="6"/>
  <c r="J27" i="6"/>
  <c r="F28" i="6"/>
  <c r="H27" i="6"/>
  <c r="F22" i="2"/>
  <c r="G22" i="2"/>
  <c r="F25" i="2"/>
  <c r="G25" i="2"/>
  <c r="M34" i="2"/>
  <c r="L34" i="2"/>
  <c r="F45" i="2"/>
  <c r="G45" i="2"/>
  <c r="F43" i="2"/>
  <c r="D46" i="2"/>
  <c r="D44" i="2"/>
  <c r="G43" i="2"/>
  <c r="F34" i="2"/>
  <c r="G34" i="2"/>
  <c r="F32" i="2"/>
  <c r="D35" i="2"/>
  <c r="D33" i="2"/>
  <c r="G32" i="2"/>
  <c r="M23" i="2"/>
  <c r="L23" i="2"/>
  <c r="J35" i="2"/>
  <c r="J33" i="2"/>
  <c r="M32" i="2"/>
  <c r="L32" i="2"/>
  <c r="J25" i="2"/>
  <c r="J22" i="2"/>
  <c r="M21" i="2"/>
  <c r="L21" i="2"/>
  <c r="D8" i="13" l="1"/>
  <c r="E8" i="13" s="1"/>
  <c r="P14" i="13"/>
  <c r="Q14" i="13"/>
  <c r="R14" i="13"/>
  <c r="L15" i="13"/>
  <c r="K15" i="13" s="1"/>
  <c r="M15" i="13"/>
  <c r="N15" i="13"/>
  <c r="M14" i="13"/>
  <c r="N14" i="13"/>
  <c r="L14" i="13"/>
  <c r="K14" i="13" s="1"/>
  <c r="M22" i="5"/>
  <c r="M23" i="5" s="1"/>
  <c r="O12" i="13"/>
  <c r="O14" i="13"/>
  <c r="O10" i="13"/>
  <c r="O9" i="13"/>
  <c r="O8" i="13"/>
  <c r="O7" i="13"/>
  <c r="O6" i="13"/>
  <c r="R15" i="13"/>
  <c r="T15" i="13"/>
  <c r="S15" i="13"/>
  <c r="Q15" i="13"/>
  <c r="O15" i="13"/>
  <c r="P15" i="13"/>
  <c r="B16" i="13"/>
  <c r="L10" i="5"/>
  <c r="L15" i="5" s="1"/>
  <c r="M25" i="2"/>
  <c r="L25" i="2"/>
  <c r="M35" i="2"/>
  <c r="L35" i="2"/>
  <c r="F33" i="2"/>
  <c r="G33" i="2"/>
  <c r="M22" i="2"/>
  <c r="L22" i="2"/>
  <c r="M33" i="2"/>
  <c r="L33" i="2"/>
  <c r="F35" i="2"/>
  <c r="G35" i="2"/>
  <c r="F46" i="2"/>
  <c r="G46" i="2"/>
  <c r="F12" i="3"/>
  <c r="D12" i="3" s="1"/>
  <c r="E13" i="3"/>
  <c r="G12" i="3"/>
  <c r="H11" i="3"/>
  <c r="I11" i="3" s="1"/>
  <c r="F44" i="2"/>
  <c r="G44" i="2"/>
  <c r="I28" i="6"/>
  <c r="G28" i="6"/>
  <c r="E28" i="6"/>
  <c r="F29" i="6"/>
  <c r="H28" i="6"/>
  <c r="J28" i="6"/>
  <c r="N16" i="13" l="1"/>
  <c r="L16" i="13"/>
  <c r="K16" i="13" s="1"/>
  <c r="M16" i="13"/>
  <c r="H12" i="3"/>
  <c r="I12" i="3" s="1"/>
  <c r="S16" i="13"/>
  <c r="R16" i="13"/>
  <c r="T16" i="13"/>
  <c r="Q16" i="13"/>
  <c r="O16" i="13"/>
  <c r="P16" i="13"/>
  <c r="B17" i="13"/>
  <c r="L11" i="5"/>
  <c r="L18" i="5" s="1"/>
  <c r="L19" i="5" s="1"/>
  <c r="F13" i="3"/>
  <c r="D13" i="3" s="1"/>
  <c r="E14" i="3"/>
  <c r="G13" i="3"/>
  <c r="I29" i="6"/>
  <c r="G29" i="6"/>
  <c r="E29" i="6"/>
  <c r="J29" i="6"/>
  <c r="F30" i="6"/>
  <c r="H29" i="6"/>
  <c r="F8" i="13" l="1"/>
  <c r="H8" i="13" s="1"/>
  <c r="G8" i="13" s="1"/>
  <c r="M17" i="13"/>
  <c r="N17" i="13"/>
  <c r="L17" i="13"/>
  <c r="K17" i="13" s="1"/>
  <c r="T17" i="13"/>
  <c r="S17" i="13"/>
  <c r="R17" i="13"/>
  <c r="Q17" i="13"/>
  <c r="O17" i="13"/>
  <c r="P17" i="13"/>
  <c r="B18" i="13"/>
  <c r="L24" i="5"/>
  <c r="L20" i="5"/>
  <c r="L21" i="5" s="1"/>
  <c r="H13" i="3"/>
  <c r="I13" i="3" s="1"/>
  <c r="I30" i="6"/>
  <c r="G30" i="6"/>
  <c r="E30" i="6"/>
  <c r="F31" i="6"/>
  <c r="H30" i="6"/>
  <c r="J30" i="6"/>
  <c r="F14" i="3"/>
  <c r="D14" i="3" s="1"/>
  <c r="E15" i="3"/>
  <c r="G14" i="3"/>
  <c r="D9" i="13" l="1"/>
  <c r="E9" i="13" s="1"/>
  <c r="N18" i="13"/>
  <c r="L18" i="13"/>
  <c r="K18" i="13" s="1"/>
  <c r="M18" i="13"/>
  <c r="R18" i="13"/>
  <c r="T18" i="13"/>
  <c r="S18" i="13"/>
  <c r="Q18" i="13"/>
  <c r="O18" i="13"/>
  <c r="P18" i="13"/>
  <c r="B19" i="13"/>
  <c r="P24" i="5"/>
  <c r="L25" i="5"/>
  <c r="L26" i="5" s="1"/>
  <c r="L22" i="5"/>
  <c r="L23" i="5" s="1"/>
  <c r="H14" i="3"/>
  <c r="I14" i="3" s="1"/>
  <c r="F15" i="3"/>
  <c r="D15" i="3" s="1"/>
  <c r="G15" i="3"/>
  <c r="E16" i="3"/>
  <c r="I31" i="6"/>
  <c r="G31" i="6"/>
  <c r="E31" i="6"/>
  <c r="J31" i="6"/>
  <c r="F32" i="6"/>
  <c r="H31" i="6"/>
  <c r="F9" i="13" l="1"/>
  <c r="H9" i="13" s="1"/>
  <c r="G9" i="13" s="1"/>
  <c r="L19" i="13"/>
  <c r="K19" i="13" s="1"/>
  <c r="M19" i="13"/>
  <c r="N19" i="13"/>
  <c r="R19" i="13"/>
  <c r="T19" i="13"/>
  <c r="S19" i="13"/>
  <c r="Q19" i="13"/>
  <c r="O19" i="13"/>
  <c r="P19" i="13"/>
  <c r="B20" i="13"/>
  <c r="L27" i="5"/>
  <c r="L28" i="5" s="1"/>
  <c r="H15" i="3"/>
  <c r="I15" i="3" s="1"/>
  <c r="I32" i="6"/>
  <c r="G32" i="6"/>
  <c r="E32" i="6"/>
  <c r="F33" i="6"/>
  <c r="H32" i="6"/>
  <c r="J32" i="6"/>
  <c r="F16" i="3"/>
  <c r="D16" i="3" s="1"/>
  <c r="E17" i="3"/>
  <c r="G16" i="3"/>
  <c r="D10" i="13" l="1"/>
  <c r="E10" i="13" s="1"/>
  <c r="L20" i="13"/>
  <c r="K20" i="13" s="1"/>
  <c r="M20" i="13"/>
  <c r="N20" i="13"/>
  <c r="S20" i="13"/>
  <c r="T20" i="13"/>
  <c r="R20" i="13"/>
  <c r="Q20" i="13"/>
  <c r="O20" i="13"/>
  <c r="P20" i="13"/>
  <c r="B21" i="13"/>
  <c r="L29" i="5"/>
  <c r="H16" i="3"/>
  <c r="I16" i="3" s="1"/>
  <c r="F17" i="3"/>
  <c r="D17" i="3" s="1"/>
  <c r="E18" i="3"/>
  <c r="G17" i="3"/>
  <c r="I33" i="6"/>
  <c r="G33" i="6"/>
  <c r="E33" i="6"/>
  <c r="J33" i="6"/>
  <c r="F34" i="6"/>
  <c r="H33" i="6"/>
  <c r="F10" i="13" l="1"/>
  <c r="H10" i="13" s="1"/>
  <c r="G10" i="13" s="1"/>
  <c r="M21" i="13"/>
  <c r="N21" i="13"/>
  <c r="L21" i="13"/>
  <c r="K21" i="13" s="1"/>
  <c r="T21" i="13"/>
  <c r="S21" i="13"/>
  <c r="R21" i="13"/>
  <c r="Q21" i="13"/>
  <c r="O21" i="13"/>
  <c r="P21" i="13"/>
  <c r="B22" i="13"/>
  <c r="H17" i="3"/>
  <c r="I17" i="3" s="1"/>
  <c r="I34" i="6"/>
  <c r="G34" i="6"/>
  <c r="E34" i="6"/>
  <c r="F35" i="6"/>
  <c r="H34" i="6"/>
  <c r="J34" i="6"/>
  <c r="F18" i="3"/>
  <c r="D18" i="3" s="1"/>
  <c r="E19" i="3"/>
  <c r="G18" i="3"/>
  <c r="D11" i="13" l="1"/>
  <c r="E11" i="13" s="1"/>
  <c r="M22" i="13"/>
  <c r="N22" i="13"/>
  <c r="L22" i="13"/>
  <c r="K22" i="13" s="1"/>
  <c r="T22" i="13"/>
  <c r="S22" i="13"/>
  <c r="R22" i="13"/>
  <c r="Q22" i="13"/>
  <c r="O22" i="13"/>
  <c r="P22" i="13"/>
  <c r="B23" i="13"/>
  <c r="H18" i="3"/>
  <c r="I18" i="3" s="1"/>
  <c r="F19" i="3"/>
  <c r="D19" i="3" s="1"/>
  <c r="G19" i="3"/>
  <c r="E20" i="3"/>
  <c r="I35" i="6"/>
  <c r="G35" i="6"/>
  <c r="E35" i="6"/>
  <c r="J35" i="6"/>
  <c r="F36" i="6"/>
  <c r="H35" i="6"/>
  <c r="F11" i="13" l="1"/>
  <c r="L23" i="13"/>
  <c r="K23" i="13" s="1"/>
  <c r="N23" i="13"/>
  <c r="M23" i="13"/>
  <c r="R23" i="13"/>
  <c r="S23" i="13"/>
  <c r="T23" i="13"/>
  <c r="Q23" i="13"/>
  <c r="O23" i="13"/>
  <c r="P23" i="13"/>
  <c r="B24" i="13"/>
  <c r="F20" i="3"/>
  <c r="D20" i="3" s="1"/>
  <c r="E21" i="3"/>
  <c r="G20" i="3"/>
  <c r="H19" i="3"/>
  <c r="I19" i="3" s="1"/>
  <c r="I36" i="6"/>
  <c r="G36" i="6"/>
  <c r="E36" i="6"/>
  <c r="F37" i="6"/>
  <c r="H36" i="6"/>
  <c r="J36" i="6"/>
  <c r="D12" i="13" l="1"/>
  <c r="E12" i="13" s="1"/>
  <c r="H11" i="13"/>
  <c r="G11" i="13" s="1"/>
  <c r="F12" i="13"/>
  <c r="H20" i="3"/>
  <c r="L24" i="13"/>
  <c r="K24" i="13" s="1"/>
  <c r="N24" i="13"/>
  <c r="M24" i="13"/>
  <c r="S24" i="13"/>
  <c r="T24" i="13"/>
  <c r="R24" i="13"/>
  <c r="Q24" i="13"/>
  <c r="O24" i="13"/>
  <c r="P24" i="13"/>
  <c r="B25" i="13"/>
  <c r="I37" i="6"/>
  <c r="G37" i="6"/>
  <c r="E37" i="6"/>
  <c r="J37" i="6"/>
  <c r="F38" i="6"/>
  <c r="H37" i="6"/>
  <c r="I20" i="3"/>
  <c r="F21" i="3"/>
  <c r="D21" i="3" s="1"/>
  <c r="E22" i="3"/>
  <c r="G21" i="3"/>
  <c r="D13" i="13" l="1"/>
  <c r="E13" i="13" s="1"/>
  <c r="H12" i="13"/>
  <c r="G12" i="13" s="1"/>
  <c r="M25" i="13"/>
  <c r="N25" i="13"/>
  <c r="L25" i="13"/>
  <c r="K25" i="13" s="1"/>
  <c r="T25" i="13"/>
  <c r="R25" i="13"/>
  <c r="S25" i="13"/>
  <c r="Q25" i="13"/>
  <c r="O25" i="13"/>
  <c r="P25" i="13"/>
  <c r="B26" i="13"/>
  <c r="H21" i="3"/>
  <c r="I21" i="3" s="1"/>
  <c r="F22" i="3"/>
  <c r="D22" i="3" s="1"/>
  <c r="E23" i="3"/>
  <c r="G22" i="3"/>
  <c r="I38" i="6"/>
  <c r="G38" i="6"/>
  <c r="E38" i="6"/>
  <c r="F39" i="6"/>
  <c r="H38" i="6"/>
  <c r="J38" i="6"/>
  <c r="F13" i="13" l="1"/>
  <c r="H13" i="13" s="1"/>
  <c r="G13" i="13" s="1"/>
  <c r="D14" i="13"/>
  <c r="E14" i="13" s="1"/>
  <c r="M26" i="13"/>
  <c r="N26" i="13"/>
  <c r="L26" i="13"/>
  <c r="K26" i="13" s="1"/>
  <c r="T26" i="13"/>
  <c r="S26" i="13"/>
  <c r="R26" i="13"/>
  <c r="Q26" i="13"/>
  <c r="P26" i="13"/>
  <c r="O26" i="13"/>
  <c r="B27" i="13"/>
  <c r="H22" i="3"/>
  <c r="I22" i="3" s="1"/>
  <c r="I39" i="6"/>
  <c r="G39" i="6"/>
  <c r="E39" i="6"/>
  <c r="J39" i="6"/>
  <c r="F40" i="6"/>
  <c r="H39" i="6"/>
  <c r="F23" i="3"/>
  <c r="D23" i="3" s="1"/>
  <c r="G23" i="3"/>
  <c r="E24" i="3"/>
  <c r="F14" i="13" l="1"/>
  <c r="L27" i="13"/>
  <c r="K27" i="13" s="1"/>
  <c r="M27" i="13"/>
  <c r="N27" i="13"/>
  <c r="R27" i="13"/>
  <c r="T27" i="13"/>
  <c r="S27" i="13"/>
  <c r="Q27" i="13"/>
  <c r="O27" i="13"/>
  <c r="P27" i="13"/>
  <c r="B28" i="13"/>
  <c r="H23" i="3"/>
  <c r="I23" i="3" s="1"/>
  <c r="F24" i="3"/>
  <c r="D24" i="3" s="1"/>
  <c r="E25" i="3"/>
  <c r="H24" i="3"/>
  <c r="I24" i="3" s="1"/>
  <c r="G24" i="3"/>
  <c r="I40" i="6"/>
  <c r="G40" i="6"/>
  <c r="E40" i="6"/>
  <c r="F41" i="6"/>
  <c r="H40" i="6"/>
  <c r="J40" i="6"/>
  <c r="D15" i="13" l="1"/>
  <c r="E15" i="13" s="1"/>
  <c r="H14" i="13"/>
  <c r="G14" i="13" s="1"/>
  <c r="L28" i="13"/>
  <c r="K28" i="13" s="1"/>
  <c r="M28" i="13"/>
  <c r="N28" i="13"/>
  <c r="S28" i="13"/>
  <c r="T28" i="13"/>
  <c r="R28" i="13"/>
  <c r="Q28" i="13"/>
  <c r="O28" i="13"/>
  <c r="P28" i="13"/>
  <c r="B29" i="13"/>
  <c r="I41" i="6"/>
  <c r="G41" i="6"/>
  <c r="E41" i="6"/>
  <c r="J41" i="6"/>
  <c r="F42" i="6"/>
  <c r="H41" i="6"/>
  <c r="F25" i="3"/>
  <c r="D25" i="3" s="1"/>
  <c r="E26" i="3"/>
  <c r="G25" i="3"/>
  <c r="F15" i="13" l="1"/>
  <c r="N29" i="13"/>
  <c r="L29" i="13"/>
  <c r="K29" i="13" s="1"/>
  <c r="M29" i="13"/>
  <c r="T29" i="13"/>
  <c r="S29" i="13"/>
  <c r="R29" i="13"/>
  <c r="Q29" i="13"/>
  <c r="O29" i="13"/>
  <c r="P29" i="13"/>
  <c r="B30" i="13"/>
  <c r="E27" i="3"/>
  <c r="F26" i="3"/>
  <c r="D26" i="3" s="1"/>
  <c r="G26" i="3"/>
  <c r="H25" i="3"/>
  <c r="I25" i="3" s="1"/>
  <c r="I42" i="6"/>
  <c r="G42" i="6"/>
  <c r="E42" i="6"/>
  <c r="F43" i="6"/>
  <c r="H42" i="6"/>
  <c r="J42" i="6"/>
  <c r="D16" i="13" l="1"/>
  <c r="E16" i="13" s="1"/>
  <c r="H15" i="13"/>
  <c r="G15" i="13" s="1"/>
  <c r="M30" i="13"/>
  <c r="L30" i="13"/>
  <c r="K30" i="13" s="1"/>
  <c r="N30" i="13"/>
  <c r="S30" i="13"/>
  <c r="R30" i="13"/>
  <c r="T30" i="13"/>
  <c r="Q30" i="13"/>
  <c r="O30" i="13"/>
  <c r="P30" i="13"/>
  <c r="B31" i="13"/>
  <c r="H26" i="3"/>
  <c r="I26" i="3" s="1"/>
  <c r="I43" i="6"/>
  <c r="G43" i="6"/>
  <c r="E43" i="6"/>
  <c r="J43" i="6"/>
  <c r="F44" i="6"/>
  <c r="H43" i="6"/>
  <c r="F27" i="3"/>
  <c r="D27" i="3" s="1"/>
  <c r="G27" i="3"/>
  <c r="E28" i="3"/>
  <c r="F16" i="13" l="1"/>
  <c r="L31" i="13"/>
  <c r="K31" i="13" s="1"/>
  <c r="N31" i="13"/>
  <c r="M31" i="13"/>
  <c r="R31" i="13"/>
  <c r="T31" i="13"/>
  <c r="S31" i="13"/>
  <c r="Q31" i="13"/>
  <c r="O31" i="13"/>
  <c r="P31" i="13"/>
  <c r="B32" i="13"/>
  <c r="F28" i="3"/>
  <c r="D28" i="3" s="1"/>
  <c r="E29" i="3"/>
  <c r="G28" i="3"/>
  <c r="H27" i="3"/>
  <c r="I27" i="3" s="1"/>
  <c r="I44" i="6"/>
  <c r="G44" i="6"/>
  <c r="E44" i="6"/>
  <c r="F45" i="6"/>
  <c r="H44" i="6"/>
  <c r="J44" i="6"/>
  <c r="D17" i="13" l="1"/>
  <c r="E17" i="13" s="1"/>
  <c r="H16" i="13"/>
  <c r="G16" i="13" s="1"/>
  <c r="F17" i="13"/>
  <c r="H28" i="3"/>
  <c r="N32" i="13"/>
  <c r="M32" i="13"/>
  <c r="L32" i="13"/>
  <c r="K32" i="13" s="1"/>
  <c r="S32" i="13"/>
  <c r="R32" i="13"/>
  <c r="T32" i="13"/>
  <c r="Q32" i="13"/>
  <c r="O32" i="13"/>
  <c r="P32" i="13"/>
  <c r="B33" i="13"/>
  <c r="F29" i="3"/>
  <c r="D29" i="3" s="1"/>
  <c r="E30" i="3"/>
  <c r="G29" i="3"/>
  <c r="I45" i="6"/>
  <c r="G45" i="6"/>
  <c r="E45" i="6"/>
  <c r="J45" i="6"/>
  <c r="F46" i="6"/>
  <c r="H45" i="6"/>
  <c r="I28" i="3"/>
  <c r="D18" i="13" l="1"/>
  <c r="E18" i="13" s="1"/>
  <c r="H17" i="13"/>
  <c r="G17" i="13" s="1"/>
  <c r="M33" i="13"/>
  <c r="N33" i="13"/>
  <c r="L33" i="13"/>
  <c r="K33" i="13" s="1"/>
  <c r="T33" i="13"/>
  <c r="S33" i="13"/>
  <c r="R33" i="13"/>
  <c r="Q33" i="13"/>
  <c r="O33" i="13"/>
  <c r="P33" i="13"/>
  <c r="B34" i="13"/>
  <c r="F30" i="3"/>
  <c r="D30" i="3" s="1"/>
  <c r="E31" i="3"/>
  <c r="G30" i="3"/>
  <c r="H29" i="3"/>
  <c r="I29" i="3" s="1"/>
  <c r="I46" i="6"/>
  <c r="G46" i="6"/>
  <c r="E46" i="6"/>
  <c r="F47" i="6"/>
  <c r="H46" i="6"/>
  <c r="J46" i="6"/>
  <c r="F18" i="13" l="1"/>
  <c r="H18" i="13" s="1"/>
  <c r="G18" i="13" s="1"/>
  <c r="N34" i="13"/>
  <c r="L34" i="13"/>
  <c r="K34" i="13" s="1"/>
  <c r="M34" i="13"/>
  <c r="R34" i="13"/>
  <c r="T34" i="13"/>
  <c r="S34" i="13"/>
  <c r="Q34" i="13"/>
  <c r="O34" i="13"/>
  <c r="P34" i="13"/>
  <c r="B35" i="13"/>
  <c r="H30" i="3"/>
  <c r="I30" i="3" s="1"/>
  <c r="F31" i="3"/>
  <c r="D31" i="3" s="1"/>
  <c r="G31" i="3"/>
  <c r="E32" i="3"/>
  <c r="I47" i="6"/>
  <c r="G47" i="6"/>
  <c r="E47" i="6"/>
  <c r="J47" i="6"/>
  <c r="F48" i="6"/>
  <c r="H47" i="6"/>
  <c r="D19" i="13" l="1"/>
  <c r="E19" i="13" s="1"/>
  <c r="F19" i="13"/>
  <c r="M35" i="13"/>
  <c r="L35" i="13"/>
  <c r="K35" i="13" s="1"/>
  <c r="N35" i="13"/>
  <c r="R35" i="13"/>
  <c r="T35" i="13"/>
  <c r="S35" i="13"/>
  <c r="Q35" i="13"/>
  <c r="O35" i="13"/>
  <c r="P35" i="13"/>
  <c r="B36" i="13"/>
  <c r="H31" i="3"/>
  <c r="I31" i="3" s="1"/>
  <c r="F32" i="3"/>
  <c r="D32" i="3" s="1"/>
  <c r="E33" i="3"/>
  <c r="G32" i="3"/>
  <c r="I48" i="6"/>
  <c r="G48" i="6"/>
  <c r="E48" i="6"/>
  <c r="F49" i="6"/>
  <c r="H48" i="6"/>
  <c r="J48" i="6"/>
  <c r="D20" i="13" l="1"/>
  <c r="E20" i="13" s="1"/>
  <c r="H19" i="13"/>
  <c r="G19" i="13" s="1"/>
  <c r="L36" i="13"/>
  <c r="K36" i="13" s="1"/>
  <c r="M36" i="13"/>
  <c r="N36" i="13"/>
  <c r="S36" i="13"/>
  <c r="T36" i="13"/>
  <c r="R36" i="13"/>
  <c r="Q36" i="13"/>
  <c r="O36" i="13"/>
  <c r="P36" i="13"/>
  <c r="B37" i="13"/>
  <c r="H32" i="3"/>
  <c r="I32" i="3" s="1"/>
  <c r="I49" i="6"/>
  <c r="G49" i="6"/>
  <c r="E49" i="6"/>
  <c r="J49" i="6"/>
  <c r="F50" i="6"/>
  <c r="H49" i="6"/>
  <c r="F33" i="3"/>
  <c r="D33" i="3" s="1"/>
  <c r="E34" i="3"/>
  <c r="G33" i="3"/>
  <c r="F20" i="13" l="1"/>
  <c r="M37" i="13"/>
  <c r="N37" i="13"/>
  <c r="L37" i="13"/>
  <c r="K37" i="13" s="1"/>
  <c r="T37" i="13"/>
  <c r="S37" i="13"/>
  <c r="R37" i="13"/>
  <c r="Q37" i="13"/>
  <c r="O37" i="13"/>
  <c r="P37" i="13"/>
  <c r="B38" i="13"/>
  <c r="H33" i="3"/>
  <c r="I33" i="3" s="1"/>
  <c r="F34" i="3"/>
  <c r="D34" i="3" s="1"/>
  <c r="E35" i="3"/>
  <c r="G34" i="3"/>
  <c r="I50" i="6"/>
  <c r="G50" i="6"/>
  <c r="E50" i="6"/>
  <c r="F51" i="6"/>
  <c r="H50" i="6"/>
  <c r="J50" i="6"/>
  <c r="D21" i="13" l="1"/>
  <c r="E21" i="13" s="1"/>
  <c r="H20" i="13"/>
  <c r="G20" i="13" s="1"/>
  <c r="F21" i="13"/>
  <c r="M38" i="13"/>
  <c r="N38" i="13"/>
  <c r="L38" i="13"/>
  <c r="K38" i="13" s="1"/>
  <c r="T38" i="13"/>
  <c r="S38" i="13"/>
  <c r="R38" i="13"/>
  <c r="Q38" i="13"/>
  <c r="O38" i="13"/>
  <c r="P38" i="13"/>
  <c r="B39" i="13"/>
  <c r="H34" i="3"/>
  <c r="I34" i="3" s="1"/>
  <c r="I51" i="6"/>
  <c r="G51" i="6"/>
  <c r="E51" i="6"/>
  <c r="J51" i="6"/>
  <c r="F52" i="6"/>
  <c r="H51" i="6"/>
  <c r="F35" i="3"/>
  <c r="D35" i="3" s="1"/>
  <c r="G35" i="3"/>
  <c r="E36" i="3"/>
  <c r="D22" i="13" l="1"/>
  <c r="E22" i="13" s="1"/>
  <c r="H21" i="13"/>
  <c r="G21" i="13"/>
  <c r="L39" i="13"/>
  <c r="K39" i="13" s="1"/>
  <c r="N39" i="13"/>
  <c r="M39" i="13"/>
  <c r="R39" i="13"/>
  <c r="S39" i="13"/>
  <c r="T39" i="13"/>
  <c r="Q39" i="13"/>
  <c r="O39" i="13"/>
  <c r="P39" i="13"/>
  <c r="B40" i="13"/>
  <c r="H35" i="3"/>
  <c r="I35" i="3" s="1"/>
  <c r="F36" i="3"/>
  <c r="D36" i="3" s="1"/>
  <c r="E37" i="3"/>
  <c r="G36" i="3"/>
  <c r="I52" i="6"/>
  <c r="G52" i="6"/>
  <c r="E52" i="6"/>
  <c r="F53" i="6"/>
  <c r="H52" i="6"/>
  <c r="J52" i="6"/>
  <c r="F22" i="13" l="1"/>
  <c r="H22" i="13" s="1"/>
  <c r="G22" i="13" s="1"/>
  <c r="L40" i="13"/>
  <c r="K40" i="13" s="1"/>
  <c r="M40" i="13"/>
  <c r="N40" i="13"/>
  <c r="S40" i="13"/>
  <c r="T40" i="13"/>
  <c r="R40" i="13"/>
  <c r="Q40" i="13"/>
  <c r="O40" i="13"/>
  <c r="P40" i="13"/>
  <c r="B41" i="13"/>
  <c r="F37" i="3"/>
  <c r="D37" i="3" s="1"/>
  <c r="E38" i="3"/>
  <c r="G37" i="3"/>
  <c r="I53" i="6"/>
  <c r="G53" i="6"/>
  <c r="E53" i="6"/>
  <c r="J53" i="6"/>
  <c r="F54" i="6"/>
  <c r="H53" i="6"/>
  <c r="H36" i="3"/>
  <c r="I36" i="3" s="1"/>
  <c r="D23" i="13" l="1"/>
  <c r="E23" i="13" s="1"/>
  <c r="F23" i="13"/>
  <c r="H23" i="13" s="1"/>
  <c r="G23" i="13" s="1"/>
  <c r="M41" i="13"/>
  <c r="N41" i="13"/>
  <c r="L41" i="13"/>
  <c r="K41" i="13" s="1"/>
  <c r="T41" i="13"/>
  <c r="R41" i="13"/>
  <c r="S41" i="13"/>
  <c r="Q41" i="13"/>
  <c r="O41" i="13"/>
  <c r="P41" i="13"/>
  <c r="B42" i="13"/>
  <c r="I54" i="6"/>
  <c r="G54" i="6"/>
  <c r="E54" i="6"/>
  <c r="F55" i="6"/>
  <c r="H54" i="6"/>
  <c r="J54" i="6"/>
  <c r="F38" i="3"/>
  <c r="D38" i="3" s="1"/>
  <c r="E39" i="3"/>
  <c r="G38" i="3"/>
  <c r="H37" i="3"/>
  <c r="I37" i="3" s="1"/>
  <c r="D24" i="13" l="1"/>
  <c r="E24" i="13" s="1"/>
  <c r="F24" i="13"/>
  <c r="M42" i="13"/>
  <c r="N42" i="13"/>
  <c r="L42" i="13"/>
  <c r="K42" i="13" s="1"/>
  <c r="T42" i="13"/>
  <c r="S42" i="13"/>
  <c r="R42" i="13"/>
  <c r="Q42" i="13"/>
  <c r="O42" i="13"/>
  <c r="P42" i="13"/>
  <c r="B43" i="13"/>
  <c r="F39" i="3"/>
  <c r="D39" i="3" s="1"/>
  <c r="G39" i="3"/>
  <c r="E40" i="3"/>
  <c r="H38" i="3"/>
  <c r="I38" i="3" s="1"/>
  <c r="I55" i="6"/>
  <c r="G55" i="6"/>
  <c r="E55" i="6"/>
  <c r="J55" i="6"/>
  <c r="F56" i="6"/>
  <c r="H55" i="6"/>
  <c r="D25" i="13" l="1"/>
  <c r="E25" i="13" s="1"/>
  <c r="H24" i="13"/>
  <c r="G24" i="13" s="1"/>
  <c r="M43" i="13"/>
  <c r="L43" i="13"/>
  <c r="K43" i="13" s="1"/>
  <c r="N43" i="13"/>
  <c r="R43" i="13"/>
  <c r="T43" i="13"/>
  <c r="S43" i="13"/>
  <c r="Q43" i="13"/>
  <c r="O43" i="13"/>
  <c r="P43" i="13"/>
  <c r="B44" i="13"/>
  <c r="I56" i="6"/>
  <c r="G56" i="6"/>
  <c r="E56" i="6"/>
  <c r="F57" i="6"/>
  <c r="H56" i="6"/>
  <c r="J56" i="6"/>
  <c r="F40" i="3"/>
  <c r="D40" i="3" s="1"/>
  <c r="E41" i="3"/>
  <c r="G40" i="3"/>
  <c r="H39" i="3"/>
  <c r="I39" i="3" s="1"/>
  <c r="F25" i="13" l="1"/>
  <c r="L44" i="13"/>
  <c r="K44" i="13" s="1"/>
  <c r="N44" i="13"/>
  <c r="M44" i="13"/>
  <c r="S44" i="13"/>
  <c r="T44" i="13"/>
  <c r="R44" i="13"/>
  <c r="Q44" i="13"/>
  <c r="O44" i="13"/>
  <c r="P44" i="13"/>
  <c r="B45" i="13"/>
  <c r="H40" i="3"/>
  <c r="I40" i="3" s="1"/>
  <c r="I57" i="6"/>
  <c r="G57" i="6"/>
  <c r="E57" i="6"/>
  <c r="J57" i="6"/>
  <c r="F58" i="6"/>
  <c r="H57" i="6"/>
  <c r="F41" i="3"/>
  <c r="D41" i="3" s="1"/>
  <c r="E42" i="3"/>
  <c r="G41" i="3"/>
  <c r="D26" i="13" l="1"/>
  <c r="E26" i="13" s="1"/>
  <c r="H25" i="13"/>
  <c r="G25" i="13" s="1"/>
  <c r="F26" i="13"/>
  <c r="M45" i="13"/>
  <c r="N45" i="13"/>
  <c r="L45" i="13"/>
  <c r="K45" i="13" s="1"/>
  <c r="T45" i="13"/>
  <c r="S45" i="13"/>
  <c r="R45" i="13"/>
  <c r="Q45" i="13"/>
  <c r="O45" i="13"/>
  <c r="P45" i="13"/>
  <c r="B46" i="13"/>
  <c r="H41" i="3"/>
  <c r="I41" i="3" s="1"/>
  <c r="E43" i="3"/>
  <c r="F42" i="3"/>
  <c r="D42" i="3" s="1"/>
  <c r="G42" i="3"/>
  <c r="I58" i="6"/>
  <c r="G58" i="6"/>
  <c r="E58" i="6"/>
  <c r="F59" i="6"/>
  <c r="H58" i="6"/>
  <c r="J58" i="6"/>
  <c r="D27" i="13" l="1"/>
  <c r="E27" i="13" s="1"/>
  <c r="H26" i="13"/>
  <c r="G26" i="13" s="1"/>
  <c r="M46" i="13"/>
  <c r="N46" i="13"/>
  <c r="L46" i="13"/>
  <c r="K46" i="13" s="1"/>
  <c r="S46" i="13"/>
  <c r="R46" i="13"/>
  <c r="T46" i="13"/>
  <c r="Q46" i="13"/>
  <c r="O46" i="13"/>
  <c r="P46" i="13"/>
  <c r="B47" i="13"/>
  <c r="F43" i="3"/>
  <c r="D43" i="3" s="1"/>
  <c r="G43" i="3"/>
  <c r="E44" i="3"/>
  <c r="I59" i="6"/>
  <c r="G59" i="6"/>
  <c r="E59" i="6"/>
  <c r="J59" i="6"/>
  <c r="F60" i="6"/>
  <c r="H59" i="6"/>
  <c r="H42" i="3"/>
  <c r="I42" i="3" s="1"/>
  <c r="F27" i="13" l="1"/>
  <c r="H27" i="13" s="1"/>
  <c r="G27" i="13" s="1"/>
  <c r="L47" i="13"/>
  <c r="K47" i="13" s="1"/>
  <c r="M47" i="13"/>
  <c r="N47" i="13"/>
  <c r="R47" i="13"/>
  <c r="T47" i="13"/>
  <c r="S47" i="13"/>
  <c r="Q47" i="13"/>
  <c r="O47" i="13"/>
  <c r="P47" i="13"/>
  <c r="B48" i="13"/>
  <c r="I60" i="6"/>
  <c r="G60" i="6"/>
  <c r="E60" i="6"/>
  <c r="F61" i="6"/>
  <c r="H60" i="6"/>
  <c r="J60" i="6"/>
  <c r="F44" i="3"/>
  <c r="D44" i="3" s="1"/>
  <c r="E45" i="3"/>
  <c r="G44" i="3"/>
  <c r="H43" i="3"/>
  <c r="I43" i="3" s="1"/>
  <c r="D28" i="13" l="1"/>
  <c r="E28" i="13" s="1"/>
  <c r="F28" i="13"/>
  <c r="D29" i="13" s="1"/>
  <c r="E29" i="13" s="1"/>
  <c r="L48" i="13"/>
  <c r="K48" i="13" s="1"/>
  <c r="M48" i="13"/>
  <c r="N48" i="13"/>
  <c r="S48" i="13"/>
  <c r="R48" i="13"/>
  <c r="T48" i="13"/>
  <c r="Q48" i="13"/>
  <c r="O48" i="13"/>
  <c r="P48" i="13"/>
  <c r="B49" i="13"/>
  <c r="H44" i="3"/>
  <c r="I44" i="3" s="1"/>
  <c r="I61" i="6"/>
  <c r="G61" i="6"/>
  <c r="E61" i="6"/>
  <c r="J61" i="6"/>
  <c r="F62" i="6"/>
  <c r="H61" i="6"/>
  <c r="F45" i="3"/>
  <c r="D45" i="3" s="1"/>
  <c r="E46" i="3"/>
  <c r="G45" i="3"/>
  <c r="F29" i="13" l="1"/>
  <c r="H28" i="13"/>
  <c r="G28" i="13" s="1"/>
  <c r="M49" i="13"/>
  <c r="N49" i="13"/>
  <c r="L49" i="13"/>
  <c r="K49" i="13" s="1"/>
  <c r="T49" i="13"/>
  <c r="S49" i="13"/>
  <c r="R49" i="13"/>
  <c r="Q49" i="13"/>
  <c r="O49" i="13"/>
  <c r="P49" i="13"/>
  <c r="B50" i="13"/>
  <c r="H45" i="3"/>
  <c r="I45" i="3" s="1"/>
  <c r="F46" i="3"/>
  <c r="D46" i="3" s="1"/>
  <c r="E47" i="3"/>
  <c r="G46" i="3"/>
  <c r="I62" i="6"/>
  <c r="G62" i="6"/>
  <c r="E62" i="6"/>
  <c r="F63" i="6"/>
  <c r="H62" i="6"/>
  <c r="J62" i="6"/>
  <c r="D30" i="13" l="1"/>
  <c r="E30" i="13" s="1"/>
  <c r="H29" i="13"/>
  <c r="G29" i="13" s="1"/>
  <c r="F30" i="13"/>
  <c r="N50" i="13"/>
  <c r="M50" i="13"/>
  <c r="L50" i="13"/>
  <c r="K50" i="13" s="1"/>
  <c r="R50" i="13"/>
  <c r="S50" i="13"/>
  <c r="T50" i="13"/>
  <c r="Q50" i="13"/>
  <c r="O50" i="13"/>
  <c r="P50" i="13"/>
  <c r="B51" i="13"/>
  <c r="F47" i="3"/>
  <c r="D47" i="3" s="1"/>
  <c r="G47" i="3"/>
  <c r="E48" i="3"/>
  <c r="I63" i="6"/>
  <c r="G63" i="6"/>
  <c r="E63" i="6"/>
  <c r="J63" i="6"/>
  <c r="F64" i="6"/>
  <c r="H63" i="6"/>
  <c r="H46" i="3"/>
  <c r="I46" i="3" s="1"/>
  <c r="D31" i="13" l="1"/>
  <c r="E31" i="13" s="1"/>
  <c r="H30" i="13"/>
  <c r="G30" i="13" s="1"/>
  <c r="L51" i="13"/>
  <c r="K51" i="13" s="1"/>
  <c r="M51" i="13"/>
  <c r="N51" i="13"/>
  <c r="R51" i="13"/>
  <c r="T51" i="13"/>
  <c r="S51" i="13"/>
  <c r="Q51" i="13"/>
  <c r="O51" i="13"/>
  <c r="P51" i="13"/>
  <c r="B52" i="13"/>
  <c r="I64" i="6"/>
  <c r="G64" i="6"/>
  <c r="E64" i="6"/>
  <c r="F65" i="6"/>
  <c r="H64" i="6"/>
  <c r="J64" i="6"/>
  <c r="F48" i="3"/>
  <c r="D48" i="3" s="1"/>
  <c r="E49" i="3"/>
  <c r="G48" i="3"/>
  <c r="H47" i="3"/>
  <c r="I47" i="3" s="1"/>
  <c r="F31" i="13" l="1"/>
  <c r="L52" i="13"/>
  <c r="K52" i="13" s="1"/>
  <c r="M52" i="13"/>
  <c r="N52" i="13"/>
  <c r="S52" i="13"/>
  <c r="R52" i="13"/>
  <c r="T52" i="13"/>
  <c r="Q52" i="13"/>
  <c r="O52" i="13"/>
  <c r="P52" i="13"/>
  <c r="B53" i="13"/>
  <c r="H48" i="3"/>
  <c r="I48" i="3" s="1"/>
  <c r="I65" i="6"/>
  <c r="G65" i="6"/>
  <c r="E65" i="6"/>
  <c r="J65" i="6"/>
  <c r="F66" i="6"/>
  <c r="H65" i="6"/>
  <c r="F49" i="3"/>
  <c r="D49" i="3" s="1"/>
  <c r="E50" i="3"/>
  <c r="G49" i="3"/>
  <c r="D32" i="13" l="1"/>
  <c r="H31" i="13"/>
  <c r="G31" i="13" s="1"/>
  <c r="M53" i="13"/>
  <c r="N53" i="13"/>
  <c r="L53" i="13"/>
  <c r="K53" i="13" s="1"/>
  <c r="T53" i="13"/>
  <c r="S53" i="13"/>
  <c r="R53" i="13"/>
  <c r="Q53" i="13"/>
  <c r="O53" i="13"/>
  <c r="P53" i="13"/>
  <c r="B54" i="13"/>
  <c r="F50" i="3"/>
  <c r="D50" i="3" s="1"/>
  <c r="E51" i="3"/>
  <c r="G50" i="3"/>
  <c r="I66" i="6"/>
  <c r="G66" i="6"/>
  <c r="E66" i="6"/>
  <c r="F67" i="6"/>
  <c r="H66" i="6"/>
  <c r="J66" i="6"/>
  <c r="H49" i="3"/>
  <c r="I49" i="3" s="1"/>
  <c r="E32" i="13" l="1"/>
  <c r="F32" i="13" s="1"/>
  <c r="M54" i="13"/>
  <c r="N54" i="13"/>
  <c r="L54" i="13"/>
  <c r="K54" i="13" s="1"/>
  <c r="T54" i="13"/>
  <c r="R54" i="13"/>
  <c r="S54" i="13"/>
  <c r="Q54" i="13"/>
  <c r="O54" i="13"/>
  <c r="P54" i="13"/>
  <c r="B55" i="13"/>
  <c r="F51" i="3"/>
  <c r="D51" i="3" s="1"/>
  <c r="G51" i="3"/>
  <c r="E52" i="3"/>
  <c r="I67" i="6"/>
  <c r="G67" i="6"/>
  <c r="E67" i="6"/>
  <c r="J67" i="6"/>
  <c r="F68" i="6"/>
  <c r="H67" i="6"/>
  <c r="H50" i="3"/>
  <c r="I50" i="3" s="1"/>
  <c r="H32" i="13" l="1"/>
  <c r="G32" i="13" s="1"/>
  <c r="D33" i="13"/>
  <c r="E33" i="13" s="1"/>
  <c r="F33" i="13"/>
  <c r="L55" i="13"/>
  <c r="K55" i="13" s="1"/>
  <c r="N55" i="13"/>
  <c r="M55" i="13"/>
  <c r="R55" i="13"/>
  <c r="S55" i="13"/>
  <c r="T55" i="13"/>
  <c r="Q55" i="13"/>
  <c r="O55" i="13"/>
  <c r="P55" i="13"/>
  <c r="B56" i="13"/>
  <c r="I68" i="6"/>
  <c r="G68" i="6"/>
  <c r="E68" i="6"/>
  <c r="F69" i="6"/>
  <c r="H68" i="6"/>
  <c r="J68" i="6"/>
  <c r="F52" i="3"/>
  <c r="D52" i="3" s="1"/>
  <c r="E53" i="3"/>
  <c r="G52" i="3"/>
  <c r="H51" i="3"/>
  <c r="I51" i="3" s="1"/>
  <c r="D34" i="13" l="1"/>
  <c r="H33" i="13"/>
  <c r="G33" i="13" s="1"/>
  <c r="L56" i="13"/>
  <c r="K56" i="13" s="1"/>
  <c r="M56" i="13"/>
  <c r="N56" i="13"/>
  <c r="S56" i="13"/>
  <c r="T56" i="13"/>
  <c r="R56" i="13"/>
  <c r="Q56" i="13"/>
  <c r="O56" i="13"/>
  <c r="P56" i="13"/>
  <c r="B57" i="13"/>
  <c r="F53" i="3"/>
  <c r="D53" i="3" s="1"/>
  <c r="E54" i="3"/>
  <c r="G53" i="3"/>
  <c r="H52" i="3"/>
  <c r="I52" i="3" s="1"/>
  <c r="I69" i="6"/>
  <c r="G69" i="6"/>
  <c r="E69" i="6"/>
  <c r="J69" i="6"/>
  <c r="F70" i="6"/>
  <c r="H69" i="6"/>
  <c r="E34" i="13" l="1"/>
  <c r="F34" i="13" s="1"/>
  <c r="M57" i="13"/>
  <c r="L57" i="13"/>
  <c r="K57" i="13" s="1"/>
  <c r="N57" i="13"/>
  <c r="T57" i="13"/>
  <c r="R57" i="13"/>
  <c r="S57" i="13"/>
  <c r="Q57" i="13"/>
  <c r="O57" i="13"/>
  <c r="P57" i="13"/>
  <c r="B58" i="13"/>
  <c r="F54" i="3"/>
  <c r="D54" i="3" s="1"/>
  <c r="E55" i="3"/>
  <c r="G54" i="3"/>
  <c r="I70" i="6"/>
  <c r="G70" i="6"/>
  <c r="E70" i="6"/>
  <c r="F71" i="6"/>
  <c r="H70" i="6"/>
  <c r="J70" i="6"/>
  <c r="H53" i="3"/>
  <c r="I53" i="3" s="1"/>
  <c r="H34" i="13" l="1"/>
  <c r="G34" i="13" s="1"/>
  <c r="D35" i="13"/>
  <c r="E35" i="13" s="1"/>
  <c r="F35" i="13"/>
  <c r="H35" i="13" s="1"/>
  <c r="G35" i="13" s="1"/>
  <c r="M58" i="13"/>
  <c r="N58" i="13"/>
  <c r="L58" i="13"/>
  <c r="K58" i="13" s="1"/>
  <c r="T58" i="13"/>
  <c r="S58" i="13"/>
  <c r="R58" i="13"/>
  <c r="Q58" i="13"/>
  <c r="O58" i="13"/>
  <c r="P58" i="13"/>
  <c r="B59" i="13"/>
  <c r="F55" i="3"/>
  <c r="D55" i="3" s="1"/>
  <c r="G55" i="3"/>
  <c r="E56" i="3"/>
  <c r="I71" i="6"/>
  <c r="G71" i="6"/>
  <c r="E71" i="6"/>
  <c r="J71" i="6"/>
  <c r="F72" i="6"/>
  <c r="H71" i="6"/>
  <c r="H54" i="3"/>
  <c r="I54" i="3" s="1"/>
  <c r="D36" i="13" l="1"/>
  <c r="L59" i="13"/>
  <c r="K59" i="13" s="1"/>
  <c r="M59" i="13"/>
  <c r="N59" i="13"/>
  <c r="R59" i="13"/>
  <c r="S59" i="13"/>
  <c r="T59" i="13"/>
  <c r="Q59" i="13"/>
  <c r="O59" i="13"/>
  <c r="P59" i="13"/>
  <c r="B60" i="13"/>
  <c r="I72" i="6"/>
  <c r="G72" i="6"/>
  <c r="E72" i="6"/>
  <c r="F73" i="6"/>
  <c r="H72" i="6"/>
  <c r="J72" i="6"/>
  <c r="F56" i="3"/>
  <c r="D56" i="3" s="1"/>
  <c r="E57" i="3"/>
  <c r="G56" i="3"/>
  <c r="H55" i="3"/>
  <c r="I55" i="3" s="1"/>
  <c r="E36" i="13" l="1"/>
  <c r="F36" i="13" s="1"/>
  <c r="L60" i="13"/>
  <c r="K60" i="13" s="1"/>
  <c r="M60" i="13"/>
  <c r="N60" i="13"/>
  <c r="S60" i="13"/>
  <c r="T60" i="13"/>
  <c r="R60" i="13"/>
  <c r="Q60" i="13"/>
  <c r="O60" i="13"/>
  <c r="P60" i="13"/>
  <c r="B61" i="13"/>
  <c r="H56" i="3"/>
  <c r="I56" i="3" s="1"/>
  <c r="I73" i="6"/>
  <c r="G73" i="6"/>
  <c r="E73" i="6"/>
  <c r="J73" i="6"/>
  <c r="F74" i="6"/>
  <c r="H73" i="6"/>
  <c r="F57" i="3"/>
  <c r="D57" i="3" s="1"/>
  <c r="E58" i="3"/>
  <c r="G57" i="3"/>
  <c r="H36" i="13" l="1"/>
  <c r="G36" i="13" s="1"/>
  <c r="D37" i="13"/>
  <c r="E37" i="13" s="1"/>
  <c r="N61" i="13"/>
  <c r="M61" i="13"/>
  <c r="L61" i="13"/>
  <c r="K61" i="13" s="1"/>
  <c r="T61" i="13"/>
  <c r="R61" i="13"/>
  <c r="S61" i="13"/>
  <c r="Q61" i="13"/>
  <c r="O61" i="13"/>
  <c r="P61" i="13"/>
  <c r="B62" i="13"/>
  <c r="H57" i="3"/>
  <c r="I57" i="3" s="1"/>
  <c r="E59" i="3"/>
  <c r="F58" i="3"/>
  <c r="D58" i="3" s="1"/>
  <c r="G58" i="3"/>
  <c r="I74" i="6"/>
  <c r="G74" i="6"/>
  <c r="E74" i="6"/>
  <c r="F75" i="6"/>
  <c r="H74" i="6"/>
  <c r="J74" i="6"/>
  <c r="F37" i="13" l="1"/>
  <c r="H37" i="13" s="1"/>
  <c r="G37" i="13" s="1"/>
  <c r="D38" i="13"/>
  <c r="M62" i="13"/>
  <c r="N62" i="13"/>
  <c r="L62" i="13"/>
  <c r="K62" i="13" s="1"/>
  <c r="S62" i="13"/>
  <c r="R62" i="13"/>
  <c r="T62" i="13"/>
  <c r="Q62" i="13"/>
  <c r="O62" i="13"/>
  <c r="P62" i="13"/>
  <c r="B63" i="13"/>
  <c r="I75" i="6"/>
  <c r="G75" i="6"/>
  <c r="E75" i="6"/>
  <c r="J75" i="6"/>
  <c r="F76" i="6"/>
  <c r="H75" i="6"/>
  <c r="F59" i="3"/>
  <c r="D59" i="3" s="1"/>
  <c r="G59" i="3"/>
  <c r="E60" i="3"/>
  <c r="H58" i="3"/>
  <c r="I58" i="3" s="1"/>
  <c r="E38" i="13" l="1"/>
  <c r="F38" i="13" s="1"/>
  <c r="L63" i="13"/>
  <c r="K63" i="13" s="1"/>
  <c r="M63" i="13"/>
  <c r="N63" i="13"/>
  <c r="R63" i="13"/>
  <c r="T63" i="13"/>
  <c r="S63" i="13"/>
  <c r="Q63" i="13"/>
  <c r="O63" i="13"/>
  <c r="P63" i="13"/>
  <c r="B64" i="13"/>
  <c r="H59" i="3"/>
  <c r="I59" i="3" s="1"/>
  <c r="F60" i="3"/>
  <c r="D60" i="3" s="1"/>
  <c r="E61" i="3"/>
  <c r="G60" i="3"/>
  <c r="I76" i="6"/>
  <c r="G76" i="6"/>
  <c r="E76" i="6"/>
  <c r="F77" i="6"/>
  <c r="H76" i="6"/>
  <c r="J76" i="6"/>
  <c r="H38" i="13" l="1"/>
  <c r="G38" i="13" s="1"/>
  <c r="D39" i="13"/>
  <c r="N64" i="13"/>
  <c r="L64" i="13"/>
  <c r="K64" i="13" s="1"/>
  <c r="M64" i="13"/>
  <c r="S64" i="13"/>
  <c r="R64" i="13"/>
  <c r="T64" i="13"/>
  <c r="Q64" i="13"/>
  <c r="O64" i="13"/>
  <c r="P64" i="13"/>
  <c r="B65" i="13"/>
  <c r="H60" i="3"/>
  <c r="I60" i="3" s="1"/>
  <c r="I77" i="6"/>
  <c r="G77" i="6"/>
  <c r="E77" i="6"/>
  <c r="J77" i="6"/>
  <c r="F78" i="6"/>
  <c r="H77" i="6"/>
  <c r="F61" i="3"/>
  <c r="D61" i="3" s="1"/>
  <c r="E62" i="3"/>
  <c r="G61" i="3"/>
  <c r="E39" i="13" l="1"/>
  <c r="F39" i="13" s="1"/>
  <c r="M65" i="13"/>
  <c r="N65" i="13"/>
  <c r="L65" i="13"/>
  <c r="K65" i="13" s="1"/>
  <c r="T65" i="13"/>
  <c r="S65" i="13"/>
  <c r="R65" i="13"/>
  <c r="Q65" i="13"/>
  <c r="O65" i="13"/>
  <c r="P65" i="13"/>
  <c r="B66" i="13"/>
  <c r="H61" i="3"/>
  <c r="I61" i="3" s="1"/>
  <c r="F62" i="3"/>
  <c r="D62" i="3" s="1"/>
  <c r="E63" i="3"/>
  <c r="G62" i="3"/>
  <c r="I78" i="6"/>
  <c r="G78" i="6"/>
  <c r="E78" i="6"/>
  <c r="F79" i="6"/>
  <c r="H78" i="6"/>
  <c r="J78" i="6"/>
  <c r="H39" i="13" l="1"/>
  <c r="G39" i="13" s="1"/>
  <c r="D40" i="13"/>
  <c r="N66" i="13"/>
  <c r="L66" i="13"/>
  <c r="K66" i="13" s="1"/>
  <c r="M66" i="13"/>
  <c r="R66" i="13"/>
  <c r="S66" i="13"/>
  <c r="T66" i="13"/>
  <c r="Q66" i="13"/>
  <c r="O66" i="13"/>
  <c r="P66" i="13"/>
  <c r="B67" i="13"/>
  <c r="H62" i="3"/>
  <c r="I62" i="3" s="1"/>
  <c r="I79" i="6"/>
  <c r="G79" i="6"/>
  <c r="E79" i="6"/>
  <c r="J79" i="6"/>
  <c r="F80" i="6"/>
  <c r="H79" i="6"/>
  <c r="F63" i="3"/>
  <c r="D63" i="3" s="1"/>
  <c r="G63" i="3"/>
  <c r="E64" i="3"/>
  <c r="E40" i="13" l="1"/>
  <c r="F40" i="13"/>
  <c r="M67" i="13"/>
  <c r="N67" i="13"/>
  <c r="L67" i="13"/>
  <c r="K67" i="13" s="1"/>
  <c r="R67" i="13"/>
  <c r="T67" i="13"/>
  <c r="S67" i="13"/>
  <c r="Q67" i="13"/>
  <c r="O67" i="13"/>
  <c r="P67" i="13"/>
  <c r="B68" i="13"/>
  <c r="H63" i="3"/>
  <c r="I63" i="3" s="1"/>
  <c r="F64" i="3"/>
  <c r="D64" i="3" s="1"/>
  <c r="E65" i="3"/>
  <c r="G64" i="3"/>
  <c r="I80" i="6"/>
  <c r="G80" i="6"/>
  <c r="E80" i="6"/>
  <c r="F81" i="6"/>
  <c r="H80" i="6"/>
  <c r="J80" i="6"/>
  <c r="H40" i="13" l="1"/>
  <c r="G40" i="13" s="1"/>
  <c r="D41" i="13"/>
  <c r="L68" i="13"/>
  <c r="K68" i="13" s="1"/>
  <c r="M68" i="13"/>
  <c r="N68" i="13"/>
  <c r="S68" i="13"/>
  <c r="R68" i="13"/>
  <c r="T68" i="13"/>
  <c r="Q68" i="13"/>
  <c r="O68" i="13"/>
  <c r="P68" i="13"/>
  <c r="B69" i="13"/>
  <c r="H64" i="3"/>
  <c r="I64" i="3" s="1"/>
  <c r="I81" i="6"/>
  <c r="G81" i="6"/>
  <c r="E81" i="6"/>
  <c r="J81" i="6"/>
  <c r="F82" i="6"/>
  <c r="H81" i="6"/>
  <c r="F65" i="3"/>
  <c r="D65" i="3" s="1"/>
  <c r="E66" i="3"/>
  <c r="G65" i="3"/>
  <c r="E41" i="13" l="1"/>
  <c r="F41" i="13"/>
  <c r="M69" i="13"/>
  <c r="N69" i="13"/>
  <c r="L69" i="13"/>
  <c r="K69" i="13" s="1"/>
  <c r="T69" i="13"/>
  <c r="S69" i="13"/>
  <c r="R69" i="13"/>
  <c r="Q69" i="13"/>
  <c r="O69" i="13"/>
  <c r="P69" i="13"/>
  <c r="B70" i="13"/>
  <c r="H65" i="3"/>
  <c r="I65" i="3" s="1"/>
  <c r="F66" i="3"/>
  <c r="D66" i="3" s="1"/>
  <c r="E67" i="3"/>
  <c r="G66" i="3"/>
  <c r="I82" i="6"/>
  <c r="G82" i="6"/>
  <c r="E82" i="6"/>
  <c r="F83" i="6"/>
  <c r="H82" i="6"/>
  <c r="J82" i="6"/>
  <c r="D42" i="13" l="1"/>
  <c r="H41" i="13"/>
  <c r="G41" i="13" s="1"/>
  <c r="M70" i="13"/>
  <c r="N70" i="13"/>
  <c r="L70" i="13"/>
  <c r="K70" i="13" s="1"/>
  <c r="T70" i="13"/>
  <c r="R70" i="13"/>
  <c r="S70" i="13"/>
  <c r="Q70" i="13"/>
  <c r="O70" i="13"/>
  <c r="P70" i="13"/>
  <c r="B71" i="13"/>
  <c r="H66" i="3"/>
  <c r="I66" i="3" s="1"/>
  <c r="I83" i="6"/>
  <c r="G83" i="6"/>
  <c r="E83" i="6"/>
  <c r="J83" i="6"/>
  <c r="F84" i="6"/>
  <c r="H83" i="6"/>
  <c r="F67" i="3"/>
  <c r="D67" i="3" s="1"/>
  <c r="G67" i="3"/>
  <c r="E68" i="3"/>
  <c r="E42" i="13" l="1"/>
  <c r="F42" i="13"/>
  <c r="L71" i="13"/>
  <c r="K71" i="13" s="1"/>
  <c r="N71" i="13"/>
  <c r="M71" i="13"/>
  <c r="R71" i="13"/>
  <c r="S71" i="13"/>
  <c r="T71" i="13"/>
  <c r="Q71" i="13"/>
  <c r="O71" i="13"/>
  <c r="P71" i="13"/>
  <c r="B72" i="13"/>
  <c r="H67" i="3"/>
  <c r="I67" i="3" s="1"/>
  <c r="F68" i="3"/>
  <c r="D68" i="3" s="1"/>
  <c r="E69" i="3"/>
  <c r="G68" i="3"/>
  <c r="I84" i="6"/>
  <c r="G84" i="6"/>
  <c r="E84" i="6"/>
  <c r="F85" i="6"/>
  <c r="H84" i="6"/>
  <c r="J84" i="6"/>
  <c r="H42" i="13" l="1"/>
  <c r="G42" i="13" s="1"/>
  <c r="D43" i="13"/>
  <c r="L72" i="13"/>
  <c r="K72" i="13" s="1"/>
  <c r="M72" i="13"/>
  <c r="N72" i="13"/>
  <c r="S72" i="13"/>
  <c r="T72" i="13"/>
  <c r="R72" i="13"/>
  <c r="Q72" i="13"/>
  <c r="O72" i="13"/>
  <c r="P72" i="13"/>
  <c r="B73" i="13"/>
  <c r="H68" i="3"/>
  <c r="I68" i="3" s="1"/>
  <c r="I85" i="6"/>
  <c r="G85" i="6"/>
  <c r="E85" i="6"/>
  <c r="J85" i="6"/>
  <c r="F86" i="6"/>
  <c r="H85" i="6"/>
  <c r="F69" i="3"/>
  <c r="D69" i="3" s="1"/>
  <c r="G69" i="3"/>
  <c r="E70" i="3"/>
  <c r="E43" i="13" l="1"/>
  <c r="F43" i="13"/>
  <c r="M73" i="13"/>
  <c r="N73" i="13"/>
  <c r="L73" i="13"/>
  <c r="K73" i="13" s="1"/>
  <c r="T73" i="13"/>
  <c r="R73" i="13"/>
  <c r="S73" i="13"/>
  <c r="Q73" i="13"/>
  <c r="O73" i="13"/>
  <c r="P73" i="13"/>
  <c r="B74" i="13"/>
  <c r="H69" i="3"/>
  <c r="I69" i="3" s="1"/>
  <c r="F70" i="3"/>
  <c r="D70" i="3" s="1"/>
  <c r="E71" i="3"/>
  <c r="G70" i="3"/>
  <c r="I86" i="6"/>
  <c r="G86" i="6"/>
  <c r="E86" i="6"/>
  <c r="F87" i="6"/>
  <c r="H86" i="6"/>
  <c r="J86" i="6"/>
  <c r="H43" i="13" l="1"/>
  <c r="G43" i="13" s="1"/>
  <c r="D44" i="13"/>
  <c r="M74" i="13"/>
  <c r="N74" i="13"/>
  <c r="L74" i="13"/>
  <c r="K74" i="13" s="1"/>
  <c r="T74" i="13"/>
  <c r="S74" i="13"/>
  <c r="R74" i="13"/>
  <c r="Q74" i="13"/>
  <c r="O74" i="13"/>
  <c r="P74" i="13"/>
  <c r="B75" i="13"/>
  <c r="H70" i="3"/>
  <c r="I70" i="3" s="1"/>
  <c r="I87" i="6"/>
  <c r="G87" i="6"/>
  <c r="E87" i="6"/>
  <c r="J87" i="6"/>
  <c r="F88" i="6"/>
  <c r="H87" i="6"/>
  <c r="F71" i="3"/>
  <c r="D71" i="3" s="1"/>
  <c r="G71" i="3"/>
  <c r="E72" i="3"/>
  <c r="E44" i="13" l="1"/>
  <c r="F44" i="13"/>
  <c r="L75" i="13"/>
  <c r="K75" i="13" s="1"/>
  <c r="M75" i="13"/>
  <c r="N75" i="13"/>
  <c r="R75" i="13"/>
  <c r="S75" i="13"/>
  <c r="T75" i="13"/>
  <c r="Q75" i="13"/>
  <c r="O75" i="13"/>
  <c r="P75" i="13"/>
  <c r="B76" i="13"/>
  <c r="H71" i="3"/>
  <c r="I71" i="3" s="1"/>
  <c r="F72" i="3"/>
  <c r="D72" i="3" s="1"/>
  <c r="E73" i="3"/>
  <c r="G72" i="3"/>
  <c r="I88" i="6"/>
  <c r="G88" i="6"/>
  <c r="E88" i="6"/>
  <c r="F89" i="6"/>
  <c r="H88" i="6"/>
  <c r="J88" i="6"/>
  <c r="H44" i="13" l="1"/>
  <c r="G44" i="13" s="1"/>
  <c r="D45" i="13"/>
  <c r="L76" i="13"/>
  <c r="K76" i="13" s="1"/>
  <c r="M76" i="13"/>
  <c r="N76" i="13"/>
  <c r="S76" i="13"/>
  <c r="T76" i="13"/>
  <c r="R76" i="13"/>
  <c r="Q76" i="13"/>
  <c r="O76" i="13"/>
  <c r="P76" i="13"/>
  <c r="B77" i="13"/>
  <c r="H72" i="3"/>
  <c r="I72" i="3" s="1"/>
  <c r="I89" i="6"/>
  <c r="G89" i="6"/>
  <c r="E89" i="6"/>
  <c r="J89" i="6"/>
  <c r="F90" i="6"/>
  <c r="H89" i="6"/>
  <c r="F73" i="3"/>
  <c r="D73" i="3" s="1"/>
  <c r="G73" i="3"/>
  <c r="E74" i="3"/>
  <c r="E45" i="13" l="1"/>
  <c r="F45" i="13"/>
  <c r="M77" i="13"/>
  <c r="L77" i="13"/>
  <c r="K77" i="13" s="1"/>
  <c r="N77" i="13"/>
  <c r="T77" i="13"/>
  <c r="R77" i="13"/>
  <c r="S77" i="13"/>
  <c r="Q77" i="13"/>
  <c r="O77" i="13"/>
  <c r="P77" i="13"/>
  <c r="B78" i="13"/>
  <c r="H73" i="3"/>
  <c r="I73" i="3" s="1"/>
  <c r="F74" i="3"/>
  <c r="D74" i="3" s="1"/>
  <c r="E75" i="3"/>
  <c r="G74" i="3"/>
  <c r="I90" i="6"/>
  <c r="G90" i="6"/>
  <c r="E90" i="6"/>
  <c r="F91" i="6"/>
  <c r="H90" i="6"/>
  <c r="J90" i="6"/>
  <c r="H45" i="13" l="1"/>
  <c r="G45" i="13" s="1"/>
  <c r="D46" i="13"/>
  <c r="M78" i="13"/>
  <c r="N78" i="13"/>
  <c r="L78" i="13"/>
  <c r="K78" i="13" s="1"/>
  <c r="S78" i="13"/>
  <c r="R78" i="13"/>
  <c r="T78" i="13"/>
  <c r="Q78" i="13"/>
  <c r="O78" i="13"/>
  <c r="P78" i="13"/>
  <c r="B79" i="13"/>
  <c r="I91" i="6"/>
  <c r="G91" i="6"/>
  <c r="E91" i="6"/>
  <c r="J91" i="6"/>
  <c r="F92" i="6"/>
  <c r="H91" i="6"/>
  <c r="F75" i="3"/>
  <c r="D75" i="3" s="1"/>
  <c r="G75" i="3"/>
  <c r="E76" i="3"/>
  <c r="H74" i="3"/>
  <c r="I74" i="3" s="1"/>
  <c r="E46" i="13" l="1"/>
  <c r="F46" i="13"/>
  <c r="L79" i="13"/>
  <c r="K79" i="13" s="1"/>
  <c r="M79" i="13"/>
  <c r="N79" i="13"/>
  <c r="R79" i="13"/>
  <c r="T79" i="13"/>
  <c r="S79" i="13"/>
  <c r="Q79" i="13"/>
  <c r="O79" i="13"/>
  <c r="P79" i="13"/>
  <c r="B80" i="13"/>
  <c r="H75" i="3"/>
  <c r="I75" i="3" s="1"/>
  <c r="F76" i="3"/>
  <c r="D76" i="3" s="1"/>
  <c r="E77" i="3"/>
  <c r="G76" i="3"/>
  <c r="I92" i="6"/>
  <c r="G92" i="6"/>
  <c r="E92" i="6"/>
  <c r="F93" i="6"/>
  <c r="J92" i="6"/>
  <c r="H92" i="6"/>
  <c r="H46" i="13" l="1"/>
  <c r="G46" i="13" s="1"/>
  <c r="D47" i="13"/>
  <c r="N80" i="13"/>
  <c r="L80" i="13"/>
  <c r="K80" i="13" s="1"/>
  <c r="M80" i="13"/>
  <c r="S80" i="13"/>
  <c r="R80" i="13"/>
  <c r="T80" i="13"/>
  <c r="Q80" i="13"/>
  <c r="O80" i="13"/>
  <c r="P80" i="13"/>
  <c r="B81" i="13"/>
  <c r="H76" i="3"/>
  <c r="I76" i="3" s="1"/>
  <c r="H93" i="6"/>
  <c r="I93" i="6"/>
  <c r="G93" i="6"/>
  <c r="E93" i="6"/>
  <c r="F94" i="6"/>
  <c r="J93" i="6"/>
  <c r="F77" i="3"/>
  <c r="D77" i="3" s="1"/>
  <c r="G77" i="3"/>
  <c r="E78" i="3"/>
  <c r="E47" i="13" l="1"/>
  <c r="F47" i="13"/>
  <c r="M81" i="13"/>
  <c r="N81" i="13"/>
  <c r="L81" i="13"/>
  <c r="K81" i="13" s="1"/>
  <c r="T81" i="13"/>
  <c r="S81" i="13"/>
  <c r="R81" i="13"/>
  <c r="Q81" i="13"/>
  <c r="O81" i="13"/>
  <c r="P81" i="13"/>
  <c r="B82" i="13"/>
  <c r="H77" i="3"/>
  <c r="I77" i="3" s="1"/>
  <c r="F78" i="3"/>
  <c r="D78" i="3" s="1"/>
  <c r="E79" i="3"/>
  <c r="G78" i="3"/>
  <c r="J94" i="6"/>
  <c r="I94" i="6"/>
  <c r="G94" i="6"/>
  <c r="E94" i="6"/>
  <c r="F95" i="6"/>
  <c r="H94" i="6"/>
  <c r="H47" i="13" l="1"/>
  <c r="G47" i="13" s="1"/>
  <c r="D48" i="13"/>
  <c r="N82" i="13"/>
  <c r="L82" i="13"/>
  <c r="K82" i="13" s="1"/>
  <c r="M82" i="13"/>
  <c r="R82" i="13"/>
  <c r="S82" i="13"/>
  <c r="T82" i="13"/>
  <c r="Q82" i="13"/>
  <c r="O82" i="13"/>
  <c r="P82" i="13"/>
  <c r="B83" i="13"/>
  <c r="H78" i="3"/>
  <c r="I78" i="3" s="1"/>
  <c r="J95" i="6"/>
  <c r="I95" i="6"/>
  <c r="G95" i="6"/>
  <c r="E95" i="6"/>
  <c r="F96" i="6"/>
  <c r="H95" i="6"/>
  <c r="F79" i="3"/>
  <c r="D79" i="3" s="1"/>
  <c r="G79" i="3"/>
  <c r="E80" i="3"/>
  <c r="E48" i="13" l="1"/>
  <c r="F48" i="13"/>
  <c r="M83" i="13"/>
  <c r="L83" i="13"/>
  <c r="K83" i="13" s="1"/>
  <c r="N83" i="13"/>
  <c r="R83" i="13"/>
  <c r="T83" i="13"/>
  <c r="S83" i="13"/>
  <c r="Q83" i="13"/>
  <c r="O83" i="13"/>
  <c r="P83" i="13"/>
  <c r="B84" i="13"/>
  <c r="H79" i="3"/>
  <c r="I79" i="3" s="1"/>
  <c r="F80" i="3"/>
  <c r="D80" i="3" s="1"/>
  <c r="E81" i="3"/>
  <c r="G80" i="3"/>
  <c r="F97" i="6"/>
  <c r="I96" i="6"/>
  <c r="G96" i="6"/>
  <c r="E96" i="6"/>
  <c r="J96" i="6"/>
  <c r="H96" i="6"/>
  <c r="H48" i="13" l="1"/>
  <c r="G48" i="13" s="1"/>
  <c r="D49" i="13"/>
  <c r="L84" i="13"/>
  <c r="K84" i="13" s="1"/>
  <c r="M84" i="13"/>
  <c r="N84" i="13"/>
  <c r="S84" i="13"/>
  <c r="R84" i="13"/>
  <c r="T84" i="13"/>
  <c r="Q84" i="13"/>
  <c r="O84" i="13"/>
  <c r="P84" i="13"/>
  <c r="B85" i="13"/>
  <c r="H80" i="3"/>
  <c r="I80" i="3" s="1"/>
  <c r="J97" i="6"/>
  <c r="I97" i="6"/>
  <c r="G97" i="6"/>
  <c r="E97" i="6"/>
  <c r="F98" i="6"/>
  <c r="H97" i="6"/>
  <c r="F81" i="3"/>
  <c r="D81" i="3" s="1"/>
  <c r="G81" i="3"/>
  <c r="E82" i="3"/>
  <c r="E49" i="13" l="1"/>
  <c r="F49" i="13"/>
  <c r="M85" i="13"/>
  <c r="N85" i="13"/>
  <c r="L85" i="13"/>
  <c r="K85" i="13" s="1"/>
  <c r="T85" i="13"/>
  <c r="S85" i="13"/>
  <c r="R85" i="13"/>
  <c r="Q85" i="13"/>
  <c r="O85" i="13"/>
  <c r="P85" i="13"/>
  <c r="B86" i="13"/>
  <c r="H81" i="3"/>
  <c r="I81" i="3" s="1"/>
  <c r="F82" i="3"/>
  <c r="D82" i="3" s="1"/>
  <c r="E83" i="3"/>
  <c r="G82" i="3"/>
  <c r="J98" i="6"/>
  <c r="I98" i="6"/>
  <c r="G98" i="6"/>
  <c r="E98" i="6"/>
  <c r="F99" i="6"/>
  <c r="H98" i="6"/>
  <c r="D50" i="13" l="1"/>
  <c r="H49" i="13"/>
  <c r="G49" i="13" s="1"/>
  <c r="M86" i="13"/>
  <c r="N86" i="13"/>
  <c r="L86" i="13"/>
  <c r="K86" i="13" s="1"/>
  <c r="T86" i="13"/>
  <c r="R86" i="13"/>
  <c r="S86" i="13"/>
  <c r="Q86" i="13"/>
  <c r="O86" i="13"/>
  <c r="P86" i="13"/>
  <c r="B87" i="13"/>
  <c r="H82" i="3"/>
  <c r="I82" i="3" s="1"/>
  <c r="H99" i="6"/>
  <c r="I99" i="6"/>
  <c r="G99" i="6"/>
  <c r="E99" i="6"/>
  <c r="F100" i="6"/>
  <c r="J99" i="6"/>
  <c r="F83" i="3"/>
  <c r="D83" i="3" s="1"/>
  <c r="G83" i="3"/>
  <c r="E84" i="3"/>
  <c r="E50" i="13" l="1"/>
  <c r="F50" i="13" s="1"/>
  <c r="L87" i="13"/>
  <c r="K87" i="13" s="1"/>
  <c r="N87" i="13"/>
  <c r="M87" i="13"/>
  <c r="R87" i="13"/>
  <c r="S87" i="13"/>
  <c r="T87" i="13"/>
  <c r="Q87" i="13"/>
  <c r="O87" i="13"/>
  <c r="P87" i="13"/>
  <c r="B88" i="13"/>
  <c r="H83" i="3"/>
  <c r="I83" i="3" s="1"/>
  <c r="F84" i="3"/>
  <c r="D84" i="3" s="1"/>
  <c r="E85" i="3"/>
  <c r="G84" i="3"/>
  <c r="H100" i="6"/>
  <c r="I100" i="6"/>
  <c r="G100" i="6"/>
  <c r="E100" i="6"/>
  <c r="F101" i="6"/>
  <c r="J100" i="6"/>
  <c r="D51" i="13" l="1"/>
  <c r="H50" i="13"/>
  <c r="G50" i="13" s="1"/>
  <c r="L88" i="13"/>
  <c r="K88" i="13" s="1"/>
  <c r="M88" i="13"/>
  <c r="N88" i="13"/>
  <c r="S88" i="13"/>
  <c r="T88" i="13"/>
  <c r="R88" i="13"/>
  <c r="Q88" i="13"/>
  <c r="O88" i="13"/>
  <c r="P88" i="13"/>
  <c r="B89" i="13"/>
  <c r="H84" i="3"/>
  <c r="I84" i="3" s="1"/>
  <c r="J101" i="6"/>
  <c r="I101" i="6"/>
  <c r="G101" i="6"/>
  <c r="E101" i="6"/>
  <c r="F102" i="6"/>
  <c r="H101" i="6"/>
  <c r="F85" i="3"/>
  <c r="D85" i="3" s="1"/>
  <c r="G85" i="3"/>
  <c r="E86" i="3"/>
  <c r="E51" i="13" l="1"/>
  <c r="F51" i="13" s="1"/>
  <c r="M89" i="13"/>
  <c r="N89" i="13"/>
  <c r="L89" i="13"/>
  <c r="K89" i="13" s="1"/>
  <c r="T89" i="13"/>
  <c r="R89" i="13"/>
  <c r="S89" i="13"/>
  <c r="Q89" i="13"/>
  <c r="O89" i="13"/>
  <c r="P89" i="13"/>
  <c r="B90" i="13"/>
  <c r="H85" i="3"/>
  <c r="I85" i="3" s="1"/>
  <c r="F86" i="3"/>
  <c r="D86" i="3" s="1"/>
  <c r="E87" i="3"/>
  <c r="G86" i="3"/>
  <c r="J102" i="6"/>
  <c r="I102" i="6"/>
  <c r="G102" i="6"/>
  <c r="E102" i="6"/>
  <c r="F103" i="6"/>
  <c r="H102" i="6"/>
  <c r="H51" i="13" l="1"/>
  <c r="G51" i="13" s="1"/>
  <c r="D52" i="13"/>
  <c r="M90" i="13"/>
  <c r="N90" i="13"/>
  <c r="L90" i="13"/>
  <c r="K90" i="13" s="1"/>
  <c r="T90" i="13"/>
  <c r="S90" i="13"/>
  <c r="R90" i="13"/>
  <c r="Q90" i="13"/>
  <c r="O90" i="13"/>
  <c r="P90" i="13"/>
  <c r="B91" i="13"/>
  <c r="H86" i="3"/>
  <c r="I86" i="3" s="1"/>
  <c r="J103" i="6"/>
  <c r="I103" i="6"/>
  <c r="G103" i="6"/>
  <c r="E103" i="6"/>
  <c r="F104" i="6"/>
  <c r="H103" i="6"/>
  <c r="F87" i="3"/>
  <c r="D87" i="3" s="1"/>
  <c r="G87" i="3"/>
  <c r="E88" i="3"/>
  <c r="E52" i="13" l="1"/>
  <c r="F52" i="13"/>
  <c r="M91" i="13"/>
  <c r="L91" i="13"/>
  <c r="K91" i="13" s="1"/>
  <c r="N91" i="13"/>
  <c r="R91" i="13"/>
  <c r="S91" i="13"/>
  <c r="T91" i="13"/>
  <c r="Q91" i="13"/>
  <c r="O91" i="13"/>
  <c r="P91" i="13"/>
  <c r="B92" i="13"/>
  <c r="H87" i="3"/>
  <c r="I87" i="3" s="1"/>
  <c r="F88" i="3"/>
  <c r="D88" i="3" s="1"/>
  <c r="E89" i="3"/>
  <c r="G88" i="3"/>
  <c r="J104" i="6"/>
  <c r="I104" i="6"/>
  <c r="G104" i="6"/>
  <c r="E104" i="6"/>
  <c r="F105" i="6"/>
  <c r="H104" i="6"/>
  <c r="H52" i="13" l="1"/>
  <c r="G52" i="13" s="1"/>
  <c r="D53" i="13"/>
  <c r="L92" i="13"/>
  <c r="K92" i="13" s="1"/>
  <c r="M92" i="13"/>
  <c r="N92" i="13"/>
  <c r="S92" i="13"/>
  <c r="T92" i="13"/>
  <c r="R92" i="13"/>
  <c r="Q92" i="13"/>
  <c r="O92" i="13"/>
  <c r="P92" i="13"/>
  <c r="B93" i="13"/>
  <c r="H88" i="3"/>
  <c r="I88" i="3" s="1"/>
  <c r="H105" i="6"/>
  <c r="I105" i="6"/>
  <c r="G105" i="6"/>
  <c r="E105" i="6"/>
  <c r="F106" i="6"/>
  <c r="J105" i="6"/>
  <c r="F89" i="3"/>
  <c r="D89" i="3" s="1"/>
  <c r="G89" i="3"/>
  <c r="E90" i="3"/>
  <c r="E53" i="13" l="1"/>
  <c r="F53" i="13"/>
  <c r="N93" i="13"/>
  <c r="M93" i="13"/>
  <c r="L93" i="13"/>
  <c r="K93" i="13" s="1"/>
  <c r="T93" i="13"/>
  <c r="R93" i="13"/>
  <c r="S93" i="13"/>
  <c r="Q93" i="13"/>
  <c r="O93" i="13"/>
  <c r="P93" i="13"/>
  <c r="B94" i="13"/>
  <c r="H89" i="3"/>
  <c r="I89" i="3" s="1"/>
  <c r="F90" i="3"/>
  <c r="D90" i="3" s="1"/>
  <c r="E91" i="3"/>
  <c r="G90" i="3"/>
  <c r="F107" i="6"/>
  <c r="H106" i="6"/>
  <c r="I106" i="6"/>
  <c r="G106" i="6"/>
  <c r="E106" i="6"/>
  <c r="J106" i="6"/>
  <c r="H53" i="13" l="1"/>
  <c r="G53" i="13" s="1"/>
  <c r="D54" i="13"/>
  <c r="M94" i="13"/>
  <c r="L94" i="13"/>
  <c r="K94" i="13" s="1"/>
  <c r="N94" i="13"/>
  <c r="S94" i="13"/>
  <c r="R94" i="13"/>
  <c r="T94" i="13"/>
  <c r="Q94" i="13"/>
  <c r="O94" i="13"/>
  <c r="P94" i="13"/>
  <c r="B95" i="13"/>
  <c r="F108" i="6"/>
  <c r="I107" i="6"/>
  <c r="G107" i="6"/>
  <c r="E107" i="6"/>
  <c r="J107" i="6"/>
  <c r="H107" i="6"/>
  <c r="F91" i="3"/>
  <c r="D91" i="3" s="1"/>
  <c r="G91" i="3"/>
  <c r="E92" i="3"/>
  <c r="H90" i="3"/>
  <c r="I90" i="3" s="1"/>
  <c r="E54" i="13" l="1"/>
  <c r="F54" i="13" s="1"/>
  <c r="L95" i="13"/>
  <c r="K95" i="13" s="1"/>
  <c r="N95" i="13"/>
  <c r="M95" i="13"/>
  <c r="R95" i="13"/>
  <c r="T95" i="13"/>
  <c r="S95" i="13"/>
  <c r="Q95" i="13"/>
  <c r="O95" i="13"/>
  <c r="P95" i="13"/>
  <c r="B96" i="13"/>
  <c r="H91" i="3"/>
  <c r="I91" i="3" s="1"/>
  <c r="F92" i="3"/>
  <c r="D92" i="3" s="1"/>
  <c r="E93" i="3"/>
  <c r="G92" i="3"/>
  <c r="J108" i="6"/>
  <c r="I108" i="6"/>
  <c r="G108" i="6"/>
  <c r="E108" i="6"/>
  <c r="F109" i="6"/>
  <c r="H108" i="6"/>
  <c r="H54" i="13" l="1"/>
  <c r="G54" i="13" s="1"/>
  <c r="D55" i="13"/>
  <c r="N96" i="13"/>
  <c r="L96" i="13"/>
  <c r="K96" i="13" s="1"/>
  <c r="M96" i="13"/>
  <c r="S96" i="13"/>
  <c r="R96" i="13"/>
  <c r="T96" i="13"/>
  <c r="Q96" i="13"/>
  <c r="O96" i="13"/>
  <c r="P96" i="13"/>
  <c r="B97" i="13"/>
  <c r="H92" i="3"/>
  <c r="I92" i="3" s="1"/>
  <c r="J109" i="6"/>
  <c r="I109" i="6"/>
  <c r="G109" i="6"/>
  <c r="E109" i="6"/>
  <c r="F110" i="6"/>
  <c r="H109" i="6"/>
  <c r="F93" i="3"/>
  <c r="D93" i="3" s="1"/>
  <c r="G93" i="3"/>
  <c r="E94" i="3"/>
  <c r="E55" i="13" l="1"/>
  <c r="F55" i="13"/>
  <c r="M97" i="13"/>
  <c r="N97" i="13"/>
  <c r="L97" i="13"/>
  <c r="K97" i="13" s="1"/>
  <c r="T97" i="13"/>
  <c r="S97" i="13"/>
  <c r="R97" i="13"/>
  <c r="Q97" i="13"/>
  <c r="O97" i="13"/>
  <c r="P97" i="13"/>
  <c r="B98" i="13"/>
  <c r="H93" i="3"/>
  <c r="I93" i="3" s="1"/>
  <c r="F94" i="3"/>
  <c r="D94" i="3" s="1"/>
  <c r="E95" i="3"/>
  <c r="G94" i="3"/>
  <c r="J110" i="6"/>
  <c r="I110" i="6"/>
  <c r="G110" i="6"/>
  <c r="E110" i="6"/>
  <c r="F111" i="6"/>
  <c r="H110" i="6"/>
  <c r="H55" i="13" l="1"/>
  <c r="G55" i="13" s="1"/>
  <c r="D56" i="13"/>
  <c r="N98" i="13"/>
  <c r="L98" i="13"/>
  <c r="K98" i="13" s="1"/>
  <c r="M98" i="13"/>
  <c r="R98" i="13"/>
  <c r="S98" i="13"/>
  <c r="T98" i="13"/>
  <c r="Q98" i="13"/>
  <c r="O98" i="13"/>
  <c r="P98" i="13"/>
  <c r="B99" i="13"/>
  <c r="H94" i="3"/>
  <c r="I94" i="3" s="1"/>
  <c r="J111" i="6"/>
  <c r="I111" i="6"/>
  <c r="G111" i="6"/>
  <c r="E111" i="6"/>
  <c r="F112" i="6"/>
  <c r="H111" i="6"/>
  <c r="F95" i="3"/>
  <c r="D95" i="3" s="1"/>
  <c r="G95" i="3"/>
  <c r="E96" i="3"/>
  <c r="E56" i="13" l="1"/>
  <c r="F56" i="13"/>
  <c r="M99" i="13"/>
  <c r="L99" i="13"/>
  <c r="K99" i="13" s="1"/>
  <c r="N99" i="13"/>
  <c r="R99" i="13"/>
  <c r="T99" i="13"/>
  <c r="S99" i="13"/>
  <c r="Q99" i="13"/>
  <c r="O99" i="13"/>
  <c r="P99" i="13"/>
  <c r="B100" i="13"/>
  <c r="F96" i="3"/>
  <c r="D96" i="3" s="1"/>
  <c r="E97" i="3"/>
  <c r="G96" i="3"/>
  <c r="H95" i="3"/>
  <c r="I95" i="3" s="1"/>
  <c r="J112" i="6"/>
  <c r="I112" i="6"/>
  <c r="G112" i="6"/>
  <c r="E112" i="6"/>
  <c r="F113" i="6"/>
  <c r="H112" i="6"/>
  <c r="H56" i="13" l="1"/>
  <c r="G56" i="13" s="1"/>
  <c r="D57" i="13"/>
  <c r="L100" i="13"/>
  <c r="K100" i="13" s="1"/>
  <c r="M100" i="13"/>
  <c r="N100" i="13"/>
  <c r="S100" i="13"/>
  <c r="R100" i="13"/>
  <c r="T100" i="13"/>
  <c r="Q100" i="13"/>
  <c r="O100" i="13"/>
  <c r="P100" i="13"/>
  <c r="B101" i="13"/>
  <c r="F97" i="3"/>
  <c r="D97" i="3" s="1"/>
  <c r="G97" i="3"/>
  <c r="E98" i="3"/>
  <c r="J113" i="6"/>
  <c r="I113" i="6"/>
  <c r="G113" i="6"/>
  <c r="E113" i="6"/>
  <c r="F114" i="6"/>
  <c r="H113" i="6"/>
  <c r="H96" i="3"/>
  <c r="I96" i="3" s="1"/>
  <c r="E57" i="13" l="1"/>
  <c r="F57" i="13" s="1"/>
  <c r="M101" i="13"/>
  <c r="N101" i="13"/>
  <c r="L101" i="13"/>
  <c r="K101" i="13" s="1"/>
  <c r="T101" i="13"/>
  <c r="S101" i="13"/>
  <c r="R101" i="13"/>
  <c r="Q101" i="13"/>
  <c r="O101" i="13"/>
  <c r="P101" i="13"/>
  <c r="B102" i="13"/>
  <c r="F98" i="3"/>
  <c r="D98" i="3" s="1"/>
  <c r="E99" i="3"/>
  <c r="G98" i="3"/>
  <c r="H97" i="3"/>
  <c r="I97" i="3" s="1"/>
  <c r="H114" i="6"/>
  <c r="I114" i="6"/>
  <c r="G114" i="6"/>
  <c r="E114" i="6"/>
  <c r="F115" i="6"/>
  <c r="J114" i="6"/>
  <c r="H57" i="13" l="1"/>
  <c r="G57" i="13" s="1"/>
  <c r="D58" i="13"/>
  <c r="M102" i="13"/>
  <c r="N102" i="13"/>
  <c r="L102" i="13"/>
  <c r="K102" i="13" s="1"/>
  <c r="T102" i="13"/>
  <c r="R102" i="13"/>
  <c r="S102" i="13"/>
  <c r="Q102" i="13"/>
  <c r="O102" i="13"/>
  <c r="P102" i="13"/>
  <c r="B103" i="13"/>
  <c r="H98" i="3"/>
  <c r="I98" i="3" s="1"/>
  <c r="H115" i="6"/>
  <c r="I115" i="6"/>
  <c r="G115" i="6"/>
  <c r="E115" i="6"/>
  <c r="F116" i="6"/>
  <c r="J115" i="6"/>
  <c r="F99" i="3"/>
  <c r="D99" i="3" s="1"/>
  <c r="G99" i="3"/>
  <c r="E100" i="3"/>
  <c r="E58" i="13" l="1"/>
  <c r="F58" i="13"/>
  <c r="L103" i="13"/>
  <c r="K103" i="13" s="1"/>
  <c r="N103" i="13"/>
  <c r="M103" i="13"/>
  <c r="R103" i="13"/>
  <c r="S103" i="13"/>
  <c r="T103" i="13"/>
  <c r="Q103" i="13"/>
  <c r="O103" i="13"/>
  <c r="P103" i="13"/>
  <c r="B104" i="13"/>
  <c r="J116" i="6"/>
  <c r="I116" i="6"/>
  <c r="G116" i="6"/>
  <c r="E116" i="6"/>
  <c r="F117" i="6"/>
  <c r="H116" i="6"/>
  <c r="F100" i="3"/>
  <c r="D100" i="3" s="1"/>
  <c r="E101" i="3"/>
  <c r="G100" i="3"/>
  <c r="H99" i="3"/>
  <c r="I99" i="3" s="1"/>
  <c r="H58" i="13" l="1"/>
  <c r="G58" i="13" s="1"/>
  <c r="D59" i="13"/>
  <c r="L104" i="13"/>
  <c r="K104" i="13" s="1"/>
  <c r="M104" i="13"/>
  <c r="N104" i="13"/>
  <c r="S104" i="13"/>
  <c r="T104" i="13"/>
  <c r="R104" i="13"/>
  <c r="Q104" i="13"/>
  <c r="O104" i="13"/>
  <c r="P104" i="13"/>
  <c r="B105" i="13"/>
  <c r="H100" i="3"/>
  <c r="I100" i="3" s="1"/>
  <c r="F101" i="3"/>
  <c r="D101" i="3" s="1"/>
  <c r="G101" i="3"/>
  <c r="E102" i="3"/>
  <c r="J117" i="6"/>
  <c r="I117" i="6"/>
  <c r="G117" i="6"/>
  <c r="E117" i="6"/>
  <c r="F118" i="6"/>
  <c r="H117" i="6"/>
  <c r="E59" i="13" l="1"/>
  <c r="F59" i="13" s="1"/>
  <c r="M105" i="13"/>
  <c r="N105" i="13"/>
  <c r="L105" i="13"/>
  <c r="K105" i="13" s="1"/>
  <c r="T105" i="13"/>
  <c r="R105" i="13"/>
  <c r="S105" i="13"/>
  <c r="Q105" i="13"/>
  <c r="O105" i="13"/>
  <c r="P105" i="13"/>
  <c r="B106" i="13"/>
  <c r="F102" i="3"/>
  <c r="D102" i="3" s="1"/>
  <c r="E103" i="3"/>
  <c r="G102" i="3"/>
  <c r="H101" i="3"/>
  <c r="I101" i="3" s="1"/>
  <c r="F119" i="6"/>
  <c r="I118" i="6"/>
  <c r="G118" i="6"/>
  <c r="E118" i="6"/>
  <c r="J118" i="6"/>
  <c r="H118" i="6"/>
  <c r="H59" i="13" l="1"/>
  <c r="G59" i="13" s="1"/>
  <c r="D60" i="13"/>
  <c r="M106" i="13"/>
  <c r="N106" i="13"/>
  <c r="L106" i="13"/>
  <c r="K106" i="13" s="1"/>
  <c r="T106" i="13"/>
  <c r="S106" i="13"/>
  <c r="R106" i="13"/>
  <c r="Q106" i="13"/>
  <c r="O106" i="13"/>
  <c r="P106" i="13"/>
  <c r="B107" i="13"/>
  <c r="F103" i="3"/>
  <c r="D103" i="3" s="1"/>
  <c r="G103" i="3"/>
  <c r="E104" i="3"/>
  <c r="J119" i="6"/>
  <c r="I119" i="6"/>
  <c r="G119" i="6"/>
  <c r="E119" i="6"/>
  <c r="F120" i="6"/>
  <c r="H119" i="6"/>
  <c r="H102" i="3"/>
  <c r="I102" i="3" s="1"/>
  <c r="E60" i="13" l="1"/>
  <c r="F60" i="13"/>
  <c r="L107" i="13"/>
  <c r="K107" i="13" s="1"/>
  <c r="M107" i="13"/>
  <c r="N107" i="13"/>
  <c r="R107" i="13"/>
  <c r="S107" i="13"/>
  <c r="T107" i="13"/>
  <c r="Q107" i="13"/>
  <c r="O107" i="13"/>
  <c r="P107" i="13"/>
  <c r="B108" i="13"/>
  <c r="F104" i="3"/>
  <c r="D104" i="3" s="1"/>
  <c r="E105" i="3"/>
  <c r="G104" i="3"/>
  <c r="H103" i="3"/>
  <c r="I103" i="3" s="1"/>
  <c r="J120" i="6"/>
  <c r="I120" i="6"/>
  <c r="G120" i="6"/>
  <c r="E120" i="6"/>
  <c r="F121" i="6"/>
  <c r="H120" i="6"/>
  <c r="H60" i="13" l="1"/>
  <c r="G60" i="13" s="1"/>
  <c r="D61" i="13"/>
  <c r="L108" i="13"/>
  <c r="K108" i="13" s="1"/>
  <c r="M108" i="13"/>
  <c r="N108" i="13"/>
  <c r="S108" i="13"/>
  <c r="T108" i="13"/>
  <c r="R108" i="13"/>
  <c r="Q108" i="13"/>
  <c r="O108" i="13"/>
  <c r="P108" i="13"/>
  <c r="B109" i="13"/>
  <c r="H104" i="3"/>
  <c r="I104" i="3" s="1"/>
  <c r="H121" i="6"/>
  <c r="I121" i="6"/>
  <c r="G121" i="6"/>
  <c r="E121" i="6"/>
  <c r="F122" i="6"/>
  <c r="J121" i="6"/>
  <c r="F105" i="3"/>
  <c r="D105" i="3" s="1"/>
  <c r="G105" i="3"/>
  <c r="E106" i="3"/>
  <c r="E61" i="13" l="1"/>
  <c r="F61" i="13"/>
  <c r="M109" i="13"/>
  <c r="N109" i="13"/>
  <c r="L109" i="13"/>
  <c r="K109" i="13" s="1"/>
  <c r="T109" i="13"/>
  <c r="R109" i="13"/>
  <c r="S109" i="13"/>
  <c r="Q109" i="13"/>
  <c r="O109" i="13"/>
  <c r="P109" i="13"/>
  <c r="B110" i="13"/>
  <c r="F106" i="3"/>
  <c r="D106" i="3" s="1"/>
  <c r="E107" i="3"/>
  <c r="G106" i="3"/>
  <c r="H105" i="3"/>
  <c r="I105" i="3" s="1"/>
  <c r="H122" i="6"/>
  <c r="I122" i="6"/>
  <c r="G122" i="6"/>
  <c r="E122" i="6"/>
  <c r="F123" i="6"/>
  <c r="J122" i="6"/>
  <c r="H61" i="13" l="1"/>
  <c r="G61" i="13" s="1"/>
  <c r="D62" i="13"/>
  <c r="M110" i="13"/>
  <c r="N110" i="13"/>
  <c r="L110" i="13"/>
  <c r="K110" i="13" s="1"/>
  <c r="S110" i="13"/>
  <c r="R110" i="13"/>
  <c r="T110" i="13"/>
  <c r="Q110" i="13"/>
  <c r="O110" i="13"/>
  <c r="P110" i="13"/>
  <c r="B111" i="13"/>
  <c r="F124" i="6"/>
  <c r="H123" i="6"/>
  <c r="I123" i="6"/>
  <c r="G123" i="6"/>
  <c r="E123" i="6"/>
  <c r="J123" i="6"/>
  <c r="F107" i="3"/>
  <c r="D107" i="3" s="1"/>
  <c r="G107" i="3"/>
  <c r="E108" i="3"/>
  <c r="H106" i="3"/>
  <c r="I106" i="3" s="1"/>
  <c r="E62" i="13" l="1"/>
  <c r="F62" i="13"/>
  <c r="M111" i="13"/>
  <c r="N111" i="13"/>
  <c r="L111" i="13"/>
  <c r="K111" i="13" s="1"/>
  <c r="R111" i="13"/>
  <c r="T111" i="13"/>
  <c r="S111" i="13"/>
  <c r="Q111" i="13"/>
  <c r="O111" i="13"/>
  <c r="P111" i="13"/>
  <c r="B112" i="13"/>
  <c r="H107" i="3"/>
  <c r="I107" i="3" s="1"/>
  <c r="F108" i="3"/>
  <c r="D108" i="3" s="1"/>
  <c r="E109" i="3"/>
  <c r="G108" i="3"/>
  <c r="I124" i="6"/>
  <c r="G124" i="6"/>
  <c r="E124" i="6"/>
  <c r="F125" i="6"/>
  <c r="J124" i="6"/>
  <c r="H124" i="6"/>
  <c r="H62" i="13" l="1"/>
  <c r="G62" i="13" s="1"/>
  <c r="D63" i="13"/>
  <c r="L112" i="13"/>
  <c r="K112" i="13" s="1"/>
  <c r="N112" i="13"/>
  <c r="M112" i="13"/>
  <c r="S112" i="13"/>
  <c r="R112" i="13"/>
  <c r="T112" i="13"/>
  <c r="Q112" i="13"/>
  <c r="O112" i="13"/>
  <c r="P112" i="13"/>
  <c r="B113" i="13"/>
  <c r="F109" i="3"/>
  <c r="D109" i="3" s="1"/>
  <c r="G109" i="3"/>
  <c r="E110" i="3"/>
  <c r="F126" i="6"/>
  <c r="H125" i="6"/>
  <c r="I125" i="6"/>
  <c r="G125" i="6"/>
  <c r="E125" i="6"/>
  <c r="J125" i="6"/>
  <c r="H108" i="3"/>
  <c r="I108" i="3" s="1"/>
  <c r="E63" i="13" l="1"/>
  <c r="F63" i="13"/>
  <c r="M113" i="13"/>
  <c r="N113" i="13"/>
  <c r="L113" i="13"/>
  <c r="K113" i="13" s="1"/>
  <c r="T113" i="13"/>
  <c r="S113" i="13"/>
  <c r="R113" i="13"/>
  <c r="Q113" i="13"/>
  <c r="O113" i="13"/>
  <c r="P113" i="13"/>
  <c r="B114" i="13"/>
  <c r="F127" i="6"/>
  <c r="I126" i="6"/>
  <c r="G126" i="6"/>
  <c r="E126" i="6"/>
  <c r="J126" i="6"/>
  <c r="H126" i="6"/>
  <c r="F110" i="3"/>
  <c r="D110" i="3" s="1"/>
  <c r="E111" i="3"/>
  <c r="G110" i="3"/>
  <c r="H109" i="3"/>
  <c r="I109" i="3" s="1"/>
  <c r="H63" i="13" l="1"/>
  <c r="G63" i="13" s="1"/>
  <c r="D64" i="13"/>
  <c r="N114" i="13"/>
  <c r="M114" i="13"/>
  <c r="L114" i="13"/>
  <c r="K114" i="13" s="1"/>
  <c r="R114" i="13"/>
  <c r="S114" i="13"/>
  <c r="T114" i="13"/>
  <c r="Q114" i="13"/>
  <c r="O114" i="13"/>
  <c r="P114" i="13"/>
  <c r="B115" i="13"/>
  <c r="H110" i="3"/>
  <c r="I110" i="3" s="1"/>
  <c r="F111" i="3"/>
  <c r="D111" i="3" s="1"/>
  <c r="G111" i="3"/>
  <c r="E112" i="3"/>
  <c r="I127" i="6"/>
  <c r="G127" i="6"/>
  <c r="E127" i="6"/>
  <c r="F128" i="6"/>
  <c r="J127" i="6"/>
  <c r="H127" i="6"/>
  <c r="E64" i="13" l="1"/>
  <c r="F64" i="13"/>
  <c r="L115" i="13"/>
  <c r="K115" i="13" s="1"/>
  <c r="M115" i="13"/>
  <c r="N115" i="13"/>
  <c r="R115" i="13"/>
  <c r="T115" i="13"/>
  <c r="S115" i="13"/>
  <c r="Q115" i="13"/>
  <c r="O115" i="13"/>
  <c r="P115" i="13"/>
  <c r="B116" i="13"/>
  <c r="H111" i="3"/>
  <c r="I111" i="3" s="1"/>
  <c r="H128" i="6"/>
  <c r="I128" i="6"/>
  <c r="G128" i="6"/>
  <c r="E128" i="6"/>
  <c r="F129" i="6"/>
  <c r="J128" i="6"/>
  <c r="F112" i="3"/>
  <c r="D112" i="3" s="1"/>
  <c r="E113" i="3"/>
  <c r="G112" i="3"/>
  <c r="H64" i="13" l="1"/>
  <c r="G64" i="13" s="1"/>
  <c r="D65" i="13"/>
  <c r="L116" i="13"/>
  <c r="K116" i="13" s="1"/>
  <c r="M116" i="13"/>
  <c r="N116" i="13"/>
  <c r="S116" i="13"/>
  <c r="R116" i="13"/>
  <c r="T116" i="13"/>
  <c r="Q116" i="13"/>
  <c r="O116" i="13"/>
  <c r="P116" i="13"/>
  <c r="B117" i="13"/>
  <c r="F113" i="3"/>
  <c r="D113" i="3" s="1"/>
  <c r="G113" i="3"/>
  <c r="E114" i="3"/>
  <c r="H112" i="3"/>
  <c r="I112" i="3" s="1"/>
  <c r="H129" i="6"/>
  <c r="I129" i="6"/>
  <c r="G129" i="6"/>
  <c r="E129" i="6"/>
  <c r="F130" i="6"/>
  <c r="J129" i="6"/>
  <c r="E65" i="13" l="1"/>
  <c r="F65" i="13"/>
  <c r="M117" i="13"/>
  <c r="N117" i="13"/>
  <c r="L117" i="13"/>
  <c r="K117" i="13" s="1"/>
  <c r="T117" i="13"/>
  <c r="S117" i="13"/>
  <c r="R117" i="13"/>
  <c r="Q117" i="13"/>
  <c r="O117" i="13"/>
  <c r="P117" i="13"/>
  <c r="B118" i="13"/>
  <c r="H113" i="3"/>
  <c r="I113" i="3" s="1"/>
  <c r="H130" i="6"/>
  <c r="I130" i="6"/>
  <c r="G130" i="6"/>
  <c r="E130" i="6"/>
  <c r="F131" i="6"/>
  <c r="J130" i="6"/>
  <c r="F114" i="3"/>
  <c r="D114" i="3" s="1"/>
  <c r="E115" i="3"/>
  <c r="G114" i="3"/>
  <c r="H65" i="13" l="1"/>
  <c r="G65" i="13" s="1"/>
  <c r="D66" i="13"/>
  <c r="M118" i="13"/>
  <c r="N118" i="13"/>
  <c r="L118" i="13"/>
  <c r="K118" i="13" s="1"/>
  <c r="R118" i="13"/>
  <c r="T118" i="13"/>
  <c r="S118" i="13"/>
  <c r="Q118" i="13"/>
  <c r="O118" i="13"/>
  <c r="P118" i="13"/>
  <c r="B119" i="13"/>
  <c r="F115" i="3"/>
  <c r="D115" i="3" s="1"/>
  <c r="G115" i="3"/>
  <c r="E116" i="3"/>
  <c r="H114" i="3"/>
  <c r="I114" i="3" s="1"/>
  <c r="F132" i="6"/>
  <c r="H131" i="6"/>
  <c r="I131" i="6"/>
  <c r="G131" i="6"/>
  <c r="E131" i="6"/>
  <c r="J131" i="6"/>
  <c r="E66" i="13" l="1"/>
  <c r="F66" i="13"/>
  <c r="L119" i="13"/>
  <c r="K119" i="13" s="1"/>
  <c r="N119" i="13"/>
  <c r="M119" i="13"/>
  <c r="R119" i="13"/>
  <c r="S119" i="13"/>
  <c r="T119" i="13"/>
  <c r="Q119" i="13"/>
  <c r="O119" i="13"/>
  <c r="P119" i="13"/>
  <c r="B120" i="13"/>
  <c r="H115" i="3"/>
  <c r="I115" i="3" s="1"/>
  <c r="F133" i="6"/>
  <c r="I132" i="6"/>
  <c r="G132" i="6"/>
  <c r="E132" i="6"/>
  <c r="J132" i="6"/>
  <c r="H132" i="6"/>
  <c r="F116" i="3"/>
  <c r="D116" i="3" s="1"/>
  <c r="E117" i="3"/>
  <c r="G116" i="3"/>
  <c r="H66" i="13" l="1"/>
  <c r="G66" i="13" s="1"/>
  <c r="D67" i="13"/>
  <c r="L120" i="13"/>
  <c r="K120" i="13" s="1"/>
  <c r="M120" i="13"/>
  <c r="N120" i="13"/>
  <c r="S120" i="13"/>
  <c r="T120" i="13"/>
  <c r="R120" i="13"/>
  <c r="Q120" i="13"/>
  <c r="O120" i="13"/>
  <c r="P120" i="13"/>
  <c r="B121" i="13"/>
  <c r="F117" i="3"/>
  <c r="D117" i="3" s="1"/>
  <c r="G117" i="3"/>
  <c r="E118" i="3"/>
  <c r="H116" i="3"/>
  <c r="I116" i="3" s="1"/>
  <c r="F134" i="6"/>
  <c r="I133" i="6"/>
  <c r="G133" i="6"/>
  <c r="E133" i="6"/>
  <c r="J133" i="6"/>
  <c r="H133" i="6"/>
  <c r="E67" i="13" l="1"/>
  <c r="F67" i="13" s="1"/>
  <c r="M121" i="13"/>
  <c r="L121" i="13"/>
  <c r="K121" i="13" s="1"/>
  <c r="N121" i="13"/>
  <c r="T121" i="13"/>
  <c r="R121" i="13"/>
  <c r="S121" i="13"/>
  <c r="Q121" i="13"/>
  <c r="O121" i="13"/>
  <c r="P121" i="13"/>
  <c r="B122" i="13"/>
  <c r="H117" i="3"/>
  <c r="I117" i="3" s="1"/>
  <c r="F118" i="3"/>
  <c r="D118" i="3" s="1"/>
  <c r="E119" i="3"/>
  <c r="G118" i="3"/>
  <c r="F135" i="6"/>
  <c r="I134" i="6"/>
  <c r="G134" i="6"/>
  <c r="E134" i="6"/>
  <c r="J134" i="6"/>
  <c r="H134" i="6"/>
  <c r="H67" i="13" l="1"/>
  <c r="G67" i="13" s="1"/>
  <c r="D68" i="13"/>
  <c r="M122" i="13"/>
  <c r="N122" i="13"/>
  <c r="L122" i="13"/>
  <c r="K122" i="13" s="1"/>
  <c r="T122" i="13"/>
  <c r="S122" i="13"/>
  <c r="R122" i="13"/>
  <c r="Q122" i="13"/>
  <c r="O122" i="13"/>
  <c r="P122" i="13"/>
  <c r="B123" i="13"/>
  <c r="F136" i="6"/>
  <c r="I135" i="6"/>
  <c r="G135" i="6"/>
  <c r="E135" i="6"/>
  <c r="J135" i="6"/>
  <c r="H135" i="6"/>
  <c r="F119" i="3"/>
  <c r="D119" i="3" s="1"/>
  <c r="G119" i="3"/>
  <c r="E120" i="3"/>
  <c r="H118" i="3"/>
  <c r="I118" i="3" s="1"/>
  <c r="E68" i="13" l="1"/>
  <c r="F68" i="13"/>
  <c r="L123" i="13"/>
  <c r="K123" i="13" s="1"/>
  <c r="M123" i="13"/>
  <c r="N123" i="13"/>
  <c r="R123" i="13"/>
  <c r="S123" i="13"/>
  <c r="T123" i="13"/>
  <c r="Q123" i="13"/>
  <c r="O123" i="13"/>
  <c r="P123" i="13"/>
  <c r="B124" i="13"/>
  <c r="F120" i="3"/>
  <c r="D120" i="3" s="1"/>
  <c r="E121" i="3"/>
  <c r="G120" i="3"/>
  <c r="H119" i="3"/>
  <c r="I119" i="3" s="1"/>
  <c r="J136" i="6"/>
  <c r="I136" i="6"/>
  <c r="G136" i="6"/>
  <c r="E136" i="6"/>
  <c r="F137" i="6"/>
  <c r="H136" i="6"/>
  <c r="H68" i="13" l="1"/>
  <c r="G68" i="13" s="1"/>
  <c r="D69" i="13"/>
  <c r="L124" i="13"/>
  <c r="K124" i="13" s="1"/>
  <c r="M124" i="13"/>
  <c r="N124" i="13"/>
  <c r="S124" i="13"/>
  <c r="T124" i="13"/>
  <c r="R124" i="13"/>
  <c r="Q124" i="13"/>
  <c r="O124" i="13"/>
  <c r="P124" i="13"/>
  <c r="B125" i="13"/>
  <c r="H120" i="3"/>
  <c r="I120" i="3" s="1"/>
  <c r="H137" i="6"/>
  <c r="I137" i="6"/>
  <c r="G137" i="6"/>
  <c r="E137" i="6"/>
  <c r="F138" i="6"/>
  <c r="J137" i="6"/>
  <c r="F121" i="3"/>
  <c r="D121" i="3" s="1"/>
  <c r="G121" i="3"/>
  <c r="E122" i="3"/>
  <c r="E69" i="13" l="1"/>
  <c r="F69" i="13"/>
  <c r="N125" i="13"/>
  <c r="M125" i="13"/>
  <c r="L125" i="13"/>
  <c r="K125" i="13" s="1"/>
  <c r="T125" i="13"/>
  <c r="S125" i="13"/>
  <c r="R125" i="13"/>
  <c r="Q125" i="13"/>
  <c r="O125" i="13"/>
  <c r="P125" i="13"/>
  <c r="B126" i="13"/>
  <c r="F122" i="3"/>
  <c r="D122" i="3" s="1"/>
  <c r="E123" i="3"/>
  <c r="G122" i="3"/>
  <c r="H121" i="3"/>
  <c r="I121" i="3" s="1"/>
  <c r="H138" i="6"/>
  <c r="I138" i="6"/>
  <c r="G138" i="6"/>
  <c r="E138" i="6"/>
  <c r="F139" i="6"/>
  <c r="J138" i="6"/>
  <c r="H69" i="13" l="1"/>
  <c r="G69" i="13" s="1"/>
  <c r="D70" i="13"/>
  <c r="M126" i="13"/>
  <c r="N126" i="13"/>
  <c r="L126" i="13"/>
  <c r="K126" i="13" s="1"/>
  <c r="R126" i="13"/>
  <c r="T126" i="13"/>
  <c r="S126" i="13"/>
  <c r="Q126" i="13"/>
  <c r="O126" i="13"/>
  <c r="P126" i="13"/>
  <c r="B127" i="13"/>
  <c r="H122" i="3"/>
  <c r="F123" i="3"/>
  <c r="D123" i="3" s="1"/>
  <c r="G123" i="3"/>
  <c r="E124" i="3"/>
  <c r="F140" i="6"/>
  <c r="H139" i="6"/>
  <c r="I139" i="6"/>
  <c r="G139" i="6"/>
  <c r="E139" i="6"/>
  <c r="J139" i="6"/>
  <c r="I122" i="3"/>
  <c r="E70" i="13" l="1"/>
  <c r="F70" i="13"/>
  <c r="L127" i="13"/>
  <c r="K127" i="13" s="1"/>
  <c r="M127" i="13"/>
  <c r="N127" i="13"/>
  <c r="R127" i="13"/>
  <c r="S127" i="13"/>
  <c r="T127" i="13"/>
  <c r="Q127" i="13"/>
  <c r="O127" i="13"/>
  <c r="P127" i="13"/>
  <c r="B128" i="13"/>
  <c r="F124" i="3"/>
  <c r="D124" i="3" s="1"/>
  <c r="E125" i="3"/>
  <c r="G124" i="3"/>
  <c r="H123" i="3"/>
  <c r="I123" i="3" s="1"/>
  <c r="F141" i="6"/>
  <c r="I140" i="6"/>
  <c r="G140" i="6"/>
  <c r="E140" i="6"/>
  <c r="J140" i="6"/>
  <c r="H140" i="6"/>
  <c r="H70" i="13" l="1"/>
  <c r="G70" i="13" s="1"/>
  <c r="D71" i="13"/>
  <c r="N128" i="13"/>
  <c r="L128" i="13"/>
  <c r="K128" i="13" s="1"/>
  <c r="M128" i="13"/>
  <c r="S128" i="13"/>
  <c r="T128" i="13"/>
  <c r="R128" i="13"/>
  <c r="Q128" i="13"/>
  <c r="O128" i="13"/>
  <c r="P128" i="13"/>
  <c r="B129" i="13"/>
  <c r="F125" i="3"/>
  <c r="D125" i="3" s="1"/>
  <c r="G125" i="3"/>
  <c r="E126" i="3"/>
  <c r="I141" i="6"/>
  <c r="G141" i="6"/>
  <c r="E141" i="6"/>
  <c r="F142" i="6"/>
  <c r="J141" i="6"/>
  <c r="H141" i="6"/>
  <c r="H124" i="3"/>
  <c r="I124" i="3" s="1"/>
  <c r="E71" i="13" l="1"/>
  <c r="F71" i="13"/>
  <c r="M129" i="13"/>
  <c r="N129" i="13"/>
  <c r="L129" i="13"/>
  <c r="K129" i="13" s="1"/>
  <c r="T129" i="13"/>
  <c r="S129" i="13"/>
  <c r="R129" i="13"/>
  <c r="Q129" i="13"/>
  <c r="O129" i="13"/>
  <c r="P129" i="13"/>
  <c r="B130" i="13"/>
  <c r="H142" i="6"/>
  <c r="I142" i="6"/>
  <c r="G142" i="6"/>
  <c r="E142" i="6"/>
  <c r="F143" i="6"/>
  <c r="J142" i="6"/>
  <c r="F126" i="3"/>
  <c r="D126" i="3" s="1"/>
  <c r="E127" i="3"/>
  <c r="G126" i="3"/>
  <c r="H125" i="3"/>
  <c r="I125" i="3" s="1"/>
  <c r="H71" i="13" l="1"/>
  <c r="G71" i="13" s="1"/>
  <c r="D72" i="13"/>
  <c r="N130" i="13"/>
  <c r="L130" i="13"/>
  <c r="K130" i="13" s="1"/>
  <c r="M130" i="13"/>
  <c r="R130" i="13"/>
  <c r="T130" i="13"/>
  <c r="S130" i="13"/>
  <c r="Q130" i="13"/>
  <c r="O130" i="13"/>
  <c r="P130" i="13"/>
  <c r="B131" i="13"/>
  <c r="F127" i="3"/>
  <c r="D127" i="3" s="1"/>
  <c r="G127" i="3"/>
  <c r="E128" i="3"/>
  <c r="H143" i="6"/>
  <c r="I143" i="6"/>
  <c r="G143" i="6"/>
  <c r="E143" i="6"/>
  <c r="F144" i="6"/>
  <c r="J143" i="6"/>
  <c r="H126" i="3"/>
  <c r="I126" i="3" s="1"/>
  <c r="E72" i="13" l="1"/>
  <c r="F72" i="13"/>
  <c r="M131" i="13"/>
  <c r="L131" i="13"/>
  <c r="K131" i="13" s="1"/>
  <c r="N131" i="13"/>
  <c r="R131" i="13"/>
  <c r="S131" i="13"/>
  <c r="T131" i="13"/>
  <c r="Q131" i="13"/>
  <c r="O131" i="13"/>
  <c r="P131" i="13"/>
  <c r="B132" i="13"/>
  <c r="J144" i="6"/>
  <c r="I144" i="6"/>
  <c r="G144" i="6"/>
  <c r="E144" i="6"/>
  <c r="F145" i="6"/>
  <c r="H144" i="6"/>
  <c r="F128" i="3"/>
  <c r="D128" i="3" s="1"/>
  <c r="E129" i="3"/>
  <c r="G128" i="3"/>
  <c r="H127" i="3"/>
  <c r="I127" i="3" s="1"/>
  <c r="H72" i="13" l="1"/>
  <c r="G72" i="13" s="1"/>
  <c r="D73" i="13"/>
  <c r="L132" i="13"/>
  <c r="K132" i="13" s="1"/>
  <c r="M132" i="13"/>
  <c r="N132" i="13"/>
  <c r="S132" i="13"/>
  <c r="T132" i="13"/>
  <c r="R132" i="13"/>
  <c r="Q132" i="13"/>
  <c r="O132" i="13"/>
  <c r="P132" i="13"/>
  <c r="B133" i="13"/>
  <c r="F129" i="3"/>
  <c r="D129" i="3" s="1"/>
  <c r="G129" i="3"/>
  <c r="E130" i="3"/>
  <c r="J145" i="6"/>
  <c r="I145" i="6"/>
  <c r="G145" i="6"/>
  <c r="E145" i="6"/>
  <c r="F146" i="6"/>
  <c r="H145" i="6"/>
  <c r="H128" i="3"/>
  <c r="I128" i="3" s="1"/>
  <c r="E73" i="13" l="1"/>
  <c r="F73" i="13"/>
  <c r="M133" i="13"/>
  <c r="N133" i="13"/>
  <c r="L133" i="13"/>
  <c r="K133" i="13" s="1"/>
  <c r="T133" i="13"/>
  <c r="S133" i="13"/>
  <c r="R133" i="13"/>
  <c r="Q133" i="13"/>
  <c r="O133" i="13"/>
  <c r="P133" i="13"/>
  <c r="B134" i="13"/>
  <c r="F130" i="3"/>
  <c r="D130" i="3" s="1"/>
  <c r="E131" i="3"/>
  <c r="G130" i="3"/>
  <c r="H129" i="3"/>
  <c r="I129" i="3" s="1"/>
  <c r="J146" i="6"/>
  <c r="I146" i="6"/>
  <c r="G146" i="6"/>
  <c r="E146" i="6"/>
  <c r="F147" i="6"/>
  <c r="H146" i="6"/>
  <c r="H73" i="13" l="1"/>
  <c r="G73" i="13" s="1"/>
  <c r="D74" i="13"/>
  <c r="M134" i="13"/>
  <c r="N134" i="13"/>
  <c r="L134" i="13"/>
  <c r="K134" i="13" s="1"/>
  <c r="R134" i="13"/>
  <c r="T134" i="13"/>
  <c r="S134" i="13"/>
  <c r="Q134" i="13"/>
  <c r="O134" i="13"/>
  <c r="P134" i="13"/>
  <c r="B135" i="13"/>
  <c r="H130" i="3"/>
  <c r="I130" i="3" s="1"/>
  <c r="J147" i="6"/>
  <c r="I147" i="6"/>
  <c r="G147" i="6"/>
  <c r="E147" i="6"/>
  <c r="F148" i="6"/>
  <c r="H147" i="6"/>
  <c r="F131" i="3"/>
  <c r="D131" i="3" s="1"/>
  <c r="G131" i="3"/>
  <c r="E132" i="3"/>
  <c r="E74" i="13" l="1"/>
  <c r="F74" i="13" s="1"/>
  <c r="L135" i="13"/>
  <c r="K135" i="13" s="1"/>
  <c r="N135" i="13"/>
  <c r="M135" i="13"/>
  <c r="R135" i="13"/>
  <c r="S135" i="13"/>
  <c r="T135" i="13"/>
  <c r="Q135" i="13"/>
  <c r="O135" i="13"/>
  <c r="P135" i="13"/>
  <c r="B136" i="13"/>
  <c r="F132" i="3"/>
  <c r="D132" i="3" s="1"/>
  <c r="E133" i="3"/>
  <c r="G132" i="3"/>
  <c r="H131" i="3"/>
  <c r="I131" i="3" s="1"/>
  <c r="H148" i="6"/>
  <c r="I148" i="6"/>
  <c r="G148" i="6"/>
  <c r="E148" i="6"/>
  <c r="F149" i="6"/>
  <c r="J148" i="6"/>
  <c r="D75" i="13" l="1"/>
  <c r="H74" i="13"/>
  <c r="G74" i="13" s="1"/>
  <c r="L136" i="13"/>
  <c r="K136" i="13" s="1"/>
  <c r="M136" i="13"/>
  <c r="N136" i="13"/>
  <c r="S136" i="13"/>
  <c r="T136" i="13"/>
  <c r="R136" i="13"/>
  <c r="Q136" i="13"/>
  <c r="O136" i="13"/>
  <c r="P136" i="13"/>
  <c r="B137" i="13"/>
  <c r="H132" i="3"/>
  <c r="I132" i="3" s="1"/>
  <c r="H149" i="6"/>
  <c r="I149" i="6"/>
  <c r="G149" i="6"/>
  <c r="E149" i="6"/>
  <c r="F150" i="6"/>
  <c r="J149" i="6"/>
  <c r="F133" i="3"/>
  <c r="D133" i="3" s="1"/>
  <c r="G133" i="3"/>
  <c r="E134" i="3"/>
  <c r="E75" i="13" l="1"/>
  <c r="F75" i="13"/>
  <c r="M137" i="13"/>
  <c r="N137" i="13"/>
  <c r="L137" i="13"/>
  <c r="K137" i="13" s="1"/>
  <c r="T137" i="13"/>
  <c r="S137" i="13"/>
  <c r="R137" i="13"/>
  <c r="Q137" i="13"/>
  <c r="O137" i="13"/>
  <c r="P137" i="13"/>
  <c r="B138" i="13"/>
  <c r="H133" i="3"/>
  <c r="I133" i="3" s="1"/>
  <c r="F134" i="3"/>
  <c r="D134" i="3" s="1"/>
  <c r="E135" i="3"/>
  <c r="G134" i="3"/>
  <c r="H150" i="6"/>
  <c r="I150" i="6"/>
  <c r="G150" i="6"/>
  <c r="E150" i="6"/>
  <c r="F151" i="6"/>
  <c r="J150" i="6"/>
  <c r="D76" i="13" l="1"/>
  <c r="H75" i="13"/>
  <c r="G75" i="13" s="1"/>
  <c r="M138" i="13"/>
  <c r="N138" i="13"/>
  <c r="L138" i="13"/>
  <c r="K138" i="13" s="1"/>
  <c r="R138" i="13"/>
  <c r="T138" i="13"/>
  <c r="S138" i="13"/>
  <c r="Q138" i="13"/>
  <c r="O138" i="13"/>
  <c r="P138" i="13"/>
  <c r="B139" i="13"/>
  <c r="H134" i="3"/>
  <c r="I134" i="3" s="1"/>
  <c r="F152" i="6"/>
  <c r="H151" i="6"/>
  <c r="I151" i="6"/>
  <c r="G151" i="6"/>
  <c r="E151" i="6"/>
  <c r="J151" i="6"/>
  <c r="F135" i="3"/>
  <c r="D135" i="3" s="1"/>
  <c r="G135" i="3"/>
  <c r="E136" i="3"/>
  <c r="E76" i="13" l="1"/>
  <c r="F76" i="13"/>
  <c r="L139" i="13"/>
  <c r="K139" i="13" s="1"/>
  <c r="M139" i="13"/>
  <c r="N139" i="13"/>
  <c r="R139" i="13"/>
  <c r="S139" i="13"/>
  <c r="T139" i="13"/>
  <c r="Q139" i="13"/>
  <c r="O139" i="13"/>
  <c r="P139" i="13"/>
  <c r="B140" i="13"/>
  <c r="H135" i="3"/>
  <c r="I135" i="3" s="1"/>
  <c r="F136" i="3"/>
  <c r="D136" i="3" s="1"/>
  <c r="E137" i="3"/>
  <c r="G136" i="3"/>
  <c r="I152" i="6"/>
  <c r="G152" i="6"/>
  <c r="E152" i="6"/>
  <c r="F153" i="6"/>
  <c r="J152" i="6"/>
  <c r="H152" i="6"/>
  <c r="D77" i="13" l="1"/>
  <c r="H76" i="13"/>
  <c r="G76" i="13" s="1"/>
  <c r="L140" i="13"/>
  <c r="K140" i="13" s="1"/>
  <c r="M140" i="13"/>
  <c r="N140" i="13"/>
  <c r="S140" i="13"/>
  <c r="T140" i="13"/>
  <c r="R140" i="13"/>
  <c r="Q140" i="13"/>
  <c r="O140" i="13"/>
  <c r="P140" i="13"/>
  <c r="B141" i="13"/>
  <c r="H136" i="3"/>
  <c r="I136" i="3" s="1"/>
  <c r="F154" i="6"/>
  <c r="H153" i="6"/>
  <c r="I153" i="6"/>
  <c r="G153" i="6"/>
  <c r="E153" i="6"/>
  <c r="J153" i="6"/>
  <c r="F137" i="3"/>
  <c r="D137" i="3" s="1"/>
  <c r="G137" i="3"/>
  <c r="E138" i="3"/>
  <c r="E77" i="13" l="1"/>
  <c r="F77" i="13"/>
  <c r="M141" i="13"/>
  <c r="L141" i="13"/>
  <c r="K141" i="13" s="1"/>
  <c r="N141" i="13"/>
  <c r="T141" i="13"/>
  <c r="S141" i="13"/>
  <c r="R141" i="13"/>
  <c r="Q141" i="13"/>
  <c r="O141" i="13"/>
  <c r="P141" i="13"/>
  <c r="B142" i="13"/>
  <c r="H137" i="3"/>
  <c r="I137" i="3" s="1"/>
  <c r="F138" i="3"/>
  <c r="D138" i="3" s="1"/>
  <c r="E139" i="3"/>
  <c r="G138" i="3"/>
  <c r="J154" i="6"/>
  <c r="I154" i="6"/>
  <c r="G154" i="6"/>
  <c r="E154" i="6"/>
  <c r="F155" i="6"/>
  <c r="H154" i="6"/>
  <c r="D78" i="13" l="1"/>
  <c r="H77" i="13"/>
  <c r="G77" i="13" s="1"/>
  <c r="M142" i="13"/>
  <c r="N142" i="13"/>
  <c r="L142" i="13"/>
  <c r="K142" i="13" s="1"/>
  <c r="R142" i="13"/>
  <c r="T142" i="13"/>
  <c r="S142" i="13"/>
  <c r="Q142" i="13"/>
  <c r="O142" i="13"/>
  <c r="P142" i="13"/>
  <c r="B143" i="13"/>
  <c r="H155" i="6"/>
  <c r="I155" i="6"/>
  <c r="G155" i="6"/>
  <c r="E155" i="6"/>
  <c r="F156" i="6"/>
  <c r="J155" i="6"/>
  <c r="F139" i="3"/>
  <c r="D139" i="3" s="1"/>
  <c r="G139" i="3"/>
  <c r="E140" i="3"/>
  <c r="H138" i="3"/>
  <c r="I138" i="3" s="1"/>
  <c r="E78" i="13" l="1"/>
  <c r="F78" i="13"/>
  <c r="L143" i="13"/>
  <c r="K143" i="13" s="1"/>
  <c r="M143" i="13"/>
  <c r="N143" i="13"/>
  <c r="R143" i="13"/>
  <c r="S143" i="13"/>
  <c r="T143" i="13"/>
  <c r="Q143" i="13"/>
  <c r="O143" i="13"/>
  <c r="P143" i="13"/>
  <c r="B144" i="13"/>
  <c r="H139" i="3"/>
  <c r="I139" i="3" s="1"/>
  <c r="F140" i="3"/>
  <c r="D140" i="3" s="1"/>
  <c r="E141" i="3"/>
  <c r="G140" i="3"/>
  <c r="H156" i="6"/>
  <c r="I156" i="6"/>
  <c r="G156" i="6"/>
  <c r="E156" i="6"/>
  <c r="F157" i="6"/>
  <c r="J156" i="6"/>
  <c r="D79" i="13" l="1"/>
  <c r="H78" i="13"/>
  <c r="G78" i="13" s="1"/>
  <c r="N144" i="13"/>
  <c r="L144" i="13"/>
  <c r="K144" i="13" s="1"/>
  <c r="M144" i="13"/>
  <c r="S144" i="13"/>
  <c r="T144" i="13"/>
  <c r="R144" i="13"/>
  <c r="Q144" i="13"/>
  <c r="O144" i="13"/>
  <c r="P144" i="13"/>
  <c r="B145" i="13"/>
  <c r="H140" i="3"/>
  <c r="I140" i="3" s="1"/>
  <c r="F158" i="6"/>
  <c r="H157" i="6"/>
  <c r="I157" i="6"/>
  <c r="G157" i="6"/>
  <c r="E157" i="6"/>
  <c r="J157" i="6"/>
  <c r="F141" i="3"/>
  <c r="D141" i="3" s="1"/>
  <c r="G141" i="3"/>
  <c r="E142" i="3"/>
  <c r="E79" i="13" l="1"/>
  <c r="F79" i="13"/>
  <c r="M145" i="13"/>
  <c r="N145" i="13"/>
  <c r="L145" i="13"/>
  <c r="K145" i="13" s="1"/>
  <c r="T145" i="13"/>
  <c r="S145" i="13"/>
  <c r="R145" i="13"/>
  <c r="Q145" i="13"/>
  <c r="O145" i="13"/>
  <c r="P145" i="13"/>
  <c r="B146" i="13"/>
  <c r="H141" i="3"/>
  <c r="I141" i="3" s="1"/>
  <c r="F142" i="3"/>
  <c r="D142" i="3" s="1"/>
  <c r="E143" i="3"/>
  <c r="G142" i="3"/>
  <c r="F159" i="6"/>
  <c r="I158" i="6"/>
  <c r="G158" i="6"/>
  <c r="E158" i="6"/>
  <c r="J158" i="6"/>
  <c r="H158" i="6"/>
  <c r="D80" i="13" l="1"/>
  <c r="H79" i="13"/>
  <c r="G79" i="13" s="1"/>
  <c r="N146" i="13"/>
  <c r="L146" i="13"/>
  <c r="K146" i="13" s="1"/>
  <c r="M146" i="13"/>
  <c r="R146" i="13"/>
  <c r="T146" i="13"/>
  <c r="S146" i="13"/>
  <c r="Q146" i="13"/>
  <c r="O146" i="13"/>
  <c r="P146" i="13"/>
  <c r="B147" i="13"/>
  <c r="H142" i="3"/>
  <c r="I142" i="3" s="1"/>
  <c r="I159" i="6"/>
  <c r="G159" i="6"/>
  <c r="E159" i="6"/>
  <c r="F160" i="6"/>
  <c r="J159" i="6"/>
  <c r="H159" i="6"/>
  <c r="F143" i="3"/>
  <c r="D143" i="3" s="1"/>
  <c r="G143" i="3"/>
  <c r="E144" i="3"/>
  <c r="E80" i="13" l="1"/>
  <c r="F80" i="13"/>
  <c r="M147" i="13"/>
  <c r="L147" i="13"/>
  <c r="K147" i="13" s="1"/>
  <c r="N147" i="13"/>
  <c r="R147" i="13"/>
  <c r="S147" i="13"/>
  <c r="T147" i="13"/>
  <c r="Q147" i="13"/>
  <c r="O147" i="13"/>
  <c r="P147" i="13"/>
  <c r="B148" i="13"/>
  <c r="H143" i="3"/>
  <c r="I143" i="3" s="1"/>
  <c r="F144" i="3"/>
  <c r="D144" i="3" s="1"/>
  <c r="E145" i="3"/>
  <c r="G144" i="3"/>
  <c r="H160" i="6"/>
  <c r="I160" i="6"/>
  <c r="G160" i="6"/>
  <c r="E160" i="6"/>
  <c r="F161" i="6"/>
  <c r="J160" i="6"/>
  <c r="D81" i="13" l="1"/>
  <c r="H80" i="13"/>
  <c r="G80" i="13" s="1"/>
  <c r="L148" i="13"/>
  <c r="K148" i="13" s="1"/>
  <c r="M148" i="13"/>
  <c r="N148" i="13"/>
  <c r="S148" i="13"/>
  <c r="T148" i="13"/>
  <c r="R148" i="13"/>
  <c r="Q148" i="13"/>
  <c r="O148" i="13"/>
  <c r="P148" i="13"/>
  <c r="B149" i="13"/>
  <c r="H144" i="3"/>
  <c r="I144" i="3" s="1"/>
  <c r="F162" i="6"/>
  <c r="H161" i="6"/>
  <c r="I161" i="6"/>
  <c r="G161" i="6"/>
  <c r="E161" i="6"/>
  <c r="J161" i="6"/>
  <c r="F145" i="3"/>
  <c r="D145" i="3" s="1"/>
  <c r="G145" i="3"/>
  <c r="E146" i="3"/>
  <c r="E81" i="13" l="1"/>
  <c r="F81" i="13"/>
  <c r="N149" i="13"/>
  <c r="L149" i="13"/>
  <c r="K149" i="13" s="1"/>
  <c r="M149" i="13"/>
  <c r="T149" i="13"/>
  <c r="S149" i="13"/>
  <c r="R149" i="13"/>
  <c r="Q149" i="13"/>
  <c r="O149" i="13"/>
  <c r="P149" i="13"/>
  <c r="B150" i="13"/>
  <c r="H145" i="3"/>
  <c r="I145" i="3" s="1"/>
  <c r="F146" i="3"/>
  <c r="D146" i="3" s="1"/>
  <c r="E147" i="3"/>
  <c r="G146" i="3"/>
  <c r="J162" i="6"/>
  <c r="I162" i="6"/>
  <c r="G162" i="6"/>
  <c r="E162" i="6"/>
  <c r="F163" i="6"/>
  <c r="H162" i="6"/>
  <c r="H81" i="13" l="1"/>
  <c r="G81" i="13" s="1"/>
  <c r="D82" i="13"/>
  <c r="M150" i="13"/>
  <c r="N150" i="13"/>
  <c r="L150" i="13"/>
  <c r="K150" i="13" s="1"/>
  <c r="R150" i="13"/>
  <c r="T150" i="13"/>
  <c r="S150" i="13"/>
  <c r="Q150" i="13"/>
  <c r="O150" i="13"/>
  <c r="P150" i="13"/>
  <c r="B151" i="13"/>
  <c r="H146" i="3"/>
  <c r="I146" i="3" s="1"/>
  <c r="J163" i="6"/>
  <c r="I163" i="6"/>
  <c r="G163" i="6"/>
  <c r="E163" i="6"/>
  <c r="F164" i="6"/>
  <c r="H163" i="6"/>
  <c r="F147" i="3"/>
  <c r="D147" i="3" s="1"/>
  <c r="G147" i="3"/>
  <c r="E148" i="3"/>
  <c r="E82" i="13" l="1"/>
  <c r="F82" i="13"/>
  <c r="L151" i="13"/>
  <c r="K151" i="13" s="1"/>
  <c r="N151" i="13"/>
  <c r="M151" i="13"/>
  <c r="R151" i="13"/>
  <c r="S151" i="13"/>
  <c r="T151" i="13"/>
  <c r="Q151" i="13"/>
  <c r="O151" i="13"/>
  <c r="P151" i="13"/>
  <c r="B152" i="13"/>
  <c r="H147" i="3"/>
  <c r="I147" i="3" s="1"/>
  <c r="F148" i="3"/>
  <c r="D148" i="3" s="1"/>
  <c r="E149" i="3"/>
  <c r="G148" i="3"/>
  <c r="H164" i="6"/>
  <c r="I164" i="6"/>
  <c r="G164" i="6"/>
  <c r="E164" i="6"/>
  <c r="F165" i="6"/>
  <c r="J164" i="6"/>
  <c r="D83" i="13" l="1"/>
  <c r="H82" i="13"/>
  <c r="G82" i="13" s="1"/>
  <c r="L152" i="13"/>
  <c r="K152" i="13" s="1"/>
  <c r="M152" i="13"/>
  <c r="N152" i="13"/>
  <c r="S152" i="13"/>
  <c r="T152" i="13"/>
  <c r="R152" i="13"/>
  <c r="Q152" i="13"/>
  <c r="O152" i="13"/>
  <c r="P152" i="13"/>
  <c r="B153" i="13"/>
  <c r="H148" i="3"/>
  <c r="I148" i="3" s="1"/>
  <c r="H165" i="6"/>
  <c r="I165" i="6"/>
  <c r="G165" i="6"/>
  <c r="E165" i="6"/>
  <c r="F166" i="6"/>
  <c r="J165" i="6"/>
  <c r="F149" i="3"/>
  <c r="D149" i="3" s="1"/>
  <c r="G149" i="3"/>
  <c r="E150" i="3"/>
  <c r="E83" i="13" l="1"/>
  <c r="F83" i="13"/>
  <c r="M153" i="13"/>
  <c r="N153" i="13"/>
  <c r="L153" i="13"/>
  <c r="K153" i="13" s="1"/>
  <c r="T153" i="13"/>
  <c r="S153" i="13"/>
  <c r="R153" i="13"/>
  <c r="Q153" i="13"/>
  <c r="O153" i="13"/>
  <c r="P153" i="13"/>
  <c r="B154" i="13"/>
  <c r="H149" i="3"/>
  <c r="I149" i="3" s="1"/>
  <c r="F150" i="3"/>
  <c r="D150" i="3" s="1"/>
  <c r="E151" i="3"/>
  <c r="G150" i="3"/>
  <c r="J166" i="6"/>
  <c r="I166" i="6"/>
  <c r="G166" i="6"/>
  <c r="E166" i="6"/>
  <c r="F167" i="6"/>
  <c r="H166" i="6"/>
  <c r="D84" i="13" l="1"/>
  <c r="H83" i="13"/>
  <c r="G83" i="13" s="1"/>
  <c r="M154" i="13"/>
  <c r="N154" i="13"/>
  <c r="L154" i="13"/>
  <c r="K154" i="13" s="1"/>
  <c r="R154" i="13"/>
  <c r="T154" i="13"/>
  <c r="S154" i="13"/>
  <c r="Q154" i="13"/>
  <c r="O154" i="13"/>
  <c r="P154" i="13"/>
  <c r="B155" i="13"/>
  <c r="H150" i="3"/>
  <c r="I150" i="3" s="1"/>
  <c r="J167" i="6"/>
  <c r="I167" i="6"/>
  <c r="G167" i="6"/>
  <c r="E167" i="6"/>
  <c r="F168" i="6"/>
  <c r="H167" i="6"/>
  <c r="F151" i="3"/>
  <c r="D151" i="3" s="1"/>
  <c r="G151" i="3"/>
  <c r="E152" i="3"/>
  <c r="E84" i="13" l="1"/>
  <c r="F84" i="13" s="1"/>
  <c r="M155" i="13"/>
  <c r="N155" i="13"/>
  <c r="L155" i="13"/>
  <c r="K155" i="13" s="1"/>
  <c r="R155" i="13"/>
  <c r="S155" i="13"/>
  <c r="T155" i="13"/>
  <c r="Q155" i="13"/>
  <c r="O155" i="13"/>
  <c r="P155" i="13"/>
  <c r="B156" i="13"/>
  <c r="H151" i="3"/>
  <c r="I151" i="3" s="1"/>
  <c r="F152" i="3"/>
  <c r="D152" i="3" s="1"/>
  <c r="E153" i="3"/>
  <c r="G152" i="3"/>
  <c r="J168" i="6"/>
  <c r="I168" i="6"/>
  <c r="G168" i="6"/>
  <c r="E168" i="6"/>
  <c r="F169" i="6"/>
  <c r="H168" i="6"/>
  <c r="D85" i="13" l="1"/>
  <c r="H84" i="13"/>
  <c r="G84" i="13" s="1"/>
  <c r="L156" i="13"/>
  <c r="K156" i="13" s="1"/>
  <c r="M156" i="13"/>
  <c r="N156" i="13"/>
  <c r="S156" i="13"/>
  <c r="T156" i="13"/>
  <c r="R156" i="13"/>
  <c r="Q156" i="13"/>
  <c r="O156" i="13"/>
  <c r="P156" i="13"/>
  <c r="B157" i="13"/>
  <c r="H152" i="3"/>
  <c r="I152" i="3" s="1"/>
  <c r="J169" i="6"/>
  <c r="I169" i="6"/>
  <c r="G169" i="6"/>
  <c r="E169" i="6"/>
  <c r="F170" i="6"/>
  <c r="H169" i="6"/>
  <c r="F153" i="3"/>
  <c r="D153" i="3" s="1"/>
  <c r="G153" i="3"/>
  <c r="E154" i="3"/>
  <c r="E85" i="13" l="1"/>
  <c r="F85" i="13"/>
  <c r="M157" i="13"/>
  <c r="N157" i="13"/>
  <c r="L157" i="13"/>
  <c r="K157" i="13" s="1"/>
  <c r="T157" i="13"/>
  <c r="R157" i="13"/>
  <c r="S157" i="13"/>
  <c r="Q157" i="13"/>
  <c r="O157" i="13"/>
  <c r="P157" i="13"/>
  <c r="B158" i="13"/>
  <c r="H153" i="3"/>
  <c r="I153" i="3" s="1"/>
  <c r="F154" i="3"/>
  <c r="D154" i="3" s="1"/>
  <c r="E155" i="3"/>
  <c r="G154" i="3"/>
  <c r="J170" i="6"/>
  <c r="I170" i="6"/>
  <c r="G170" i="6"/>
  <c r="E170" i="6"/>
  <c r="F171" i="6"/>
  <c r="H170" i="6"/>
  <c r="D86" i="13" l="1"/>
  <c r="H85" i="13"/>
  <c r="G85" i="13" s="1"/>
  <c r="M158" i="13"/>
  <c r="N158" i="13"/>
  <c r="L158" i="13"/>
  <c r="K158" i="13" s="1"/>
  <c r="R158" i="13"/>
  <c r="T158" i="13"/>
  <c r="S158" i="13"/>
  <c r="Q158" i="13"/>
  <c r="O158" i="13"/>
  <c r="P158" i="13"/>
  <c r="B159" i="13"/>
  <c r="J171" i="6"/>
  <c r="I171" i="6"/>
  <c r="G171" i="6"/>
  <c r="E171" i="6"/>
  <c r="F172" i="6"/>
  <c r="H171" i="6"/>
  <c r="F155" i="3"/>
  <c r="D155" i="3" s="1"/>
  <c r="G155" i="3"/>
  <c r="E156" i="3"/>
  <c r="H154" i="3"/>
  <c r="I154" i="3" s="1"/>
  <c r="E86" i="13" l="1"/>
  <c r="F86" i="13"/>
  <c r="L159" i="13"/>
  <c r="K159" i="13" s="1"/>
  <c r="N159" i="13"/>
  <c r="M159" i="13"/>
  <c r="R159" i="13"/>
  <c r="S159" i="13"/>
  <c r="T159" i="13"/>
  <c r="Q159" i="13"/>
  <c r="O159" i="13"/>
  <c r="P159" i="13"/>
  <c r="B160" i="13"/>
  <c r="H155" i="3"/>
  <c r="F156" i="3"/>
  <c r="D156" i="3" s="1"/>
  <c r="E157" i="3"/>
  <c r="G156" i="3"/>
  <c r="I155" i="3"/>
  <c r="J172" i="6"/>
  <c r="I172" i="6"/>
  <c r="G172" i="6"/>
  <c r="E172" i="6"/>
  <c r="F173" i="6"/>
  <c r="H172" i="6"/>
  <c r="D87" i="13" l="1"/>
  <c r="H86" i="13"/>
  <c r="G86" i="13" s="1"/>
  <c r="N160" i="13"/>
  <c r="M160" i="13"/>
  <c r="L160" i="13"/>
  <c r="K160" i="13" s="1"/>
  <c r="S160" i="13"/>
  <c r="T160" i="13"/>
  <c r="R160" i="13"/>
  <c r="Q160" i="13"/>
  <c r="O160" i="13"/>
  <c r="P160" i="13"/>
  <c r="B161" i="13"/>
  <c r="F157" i="3"/>
  <c r="D157" i="3" s="1"/>
  <c r="G157" i="3"/>
  <c r="E158" i="3"/>
  <c r="H173" i="6"/>
  <c r="I173" i="6"/>
  <c r="G173" i="6"/>
  <c r="E173" i="6"/>
  <c r="F174" i="6"/>
  <c r="J173" i="6"/>
  <c r="H156" i="3"/>
  <c r="I156" i="3" s="1"/>
  <c r="E87" i="13" l="1"/>
  <c r="F87" i="13"/>
  <c r="M161" i="13"/>
  <c r="L161" i="13"/>
  <c r="K161" i="13" s="1"/>
  <c r="N161" i="13"/>
  <c r="T161" i="13"/>
  <c r="S161" i="13"/>
  <c r="R161" i="13"/>
  <c r="Q161" i="13"/>
  <c r="O161" i="13"/>
  <c r="P161" i="13"/>
  <c r="B162" i="13"/>
  <c r="H157" i="3"/>
  <c r="F158" i="3"/>
  <c r="D158" i="3" s="1"/>
  <c r="E159" i="3"/>
  <c r="G158" i="3"/>
  <c r="I157" i="3"/>
  <c r="F175" i="6"/>
  <c r="H174" i="6"/>
  <c r="I174" i="6"/>
  <c r="G174" i="6"/>
  <c r="E174" i="6"/>
  <c r="J174" i="6"/>
  <c r="D88" i="13" l="1"/>
  <c r="H87" i="13"/>
  <c r="G87" i="13" s="1"/>
  <c r="N162" i="13"/>
  <c r="L162" i="13"/>
  <c r="K162" i="13" s="1"/>
  <c r="M162" i="13"/>
  <c r="R162" i="13"/>
  <c r="S162" i="13"/>
  <c r="T162" i="13"/>
  <c r="Q162" i="13"/>
  <c r="O162" i="13"/>
  <c r="P162" i="13"/>
  <c r="B163" i="13"/>
  <c r="F159" i="3"/>
  <c r="D159" i="3" s="1"/>
  <c r="G159" i="3"/>
  <c r="E160" i="3"/>
  <c r="I175" i="6"/>
  <c r="G175" i="6"/>
  <c r="E175" i="6"/>
  <c r="F176" i="6"/>
  <c r="J175" i="6"/>
  <c r="H175" i="6"/>
  <c r="H158" i="3"/>
  <c r="I158" i="3" s="1"/>
  <c r="E88" i="13" l="1"/>
  <c r="F88" i="13"/>
  <c r="M163" i="13"/>
  <c r="L163" i="13"/>
  <c r="K163" i="13" s="1"/>
  <c r="N163" i="13"/>
  <c r="R163" i="13"/>
  <c r="S163" i="13"/>
  <c r="T163" i="13"/>
  <c r="Q163" i="13"/>
  <c r="O163" i="13"/>
  <c r="P163" i="13"/>
  <c r="B164" i="13"/>
  <c r="H176" i="6"/>
  <c r="I176" i="6"/>
  <c r="G176" i="6"/>
  <c r="E176" i="6"/>
  <c r="F177" i="6"/>
  <c r="J176" i="6"/>
  <c r="F160" i="3"/>
  <c r="D160" i="3" s="1"/>
  <c r="E161" i="3"/>
  <c r="G160" i="3"/>
  <c r="H159" i="3"/>
  <c r="I159" i="3" s="1"/>
  <c r="D89" i="13" l="1"/>
  <c r="H88" i="13"/>
  <c r="G88" i="13" s="1"/>
  <c r="L164" i="13"/>
  <c r="K164" i="13" s="1"/>
  <c r="M164" i="13"/>
  <c r="N164" i="13"/>
  <c r="S164" i="13"/>
  <c r="T164" i="13"/>
  <c r="R164" i="13"/>
  <c r="Q164" i="13"/>
  <c r="O164" i="13"/>
  <c r="P164" i="13"/>
  <c r="B165" i="13"/>
  <c r="H160" i="3"/>
  <c r="I160" i="3" s="1"/>
  <c r="F161" i="3"/>
  <c r="D161" i="3" s="1"/>
  <c r="G161" i="3"/>
  <c r="E162" i="3"/>
  <c r="H177" i="6"/>
  <c r="I177" i="6"/>
  <c r="G177" i="6"/>
  <c r="E177" i="6"/>
  <c r="F178" i="6"/>
  <c r="J177" i="6"/>
  <c r="E89" i="13" l="1"/>
  <c r="F89" i="13"/>
  <c r="N165" i="13"/>
  <c r="M165" i="13"/>
  <c r="L165" i="13"/>
  <c r="K165" i="13" s="1"/>
  <c r="T165" i="13"/>
  <c r="R165" i="13"/>
  <c r="S165" i="13"/>
  <c r="Q165" i="13"/>
  <c r="O165" i="13"/>
  <c r="P165" i="13"/>
  <c r="B166" i="13"/>
  <c r="H161" i="3"/>
  <c r="I161" i="3" s="1"/>
  <c r="F179" i="6"/>
  <c r="H178" i="6"/>
  <c r="I178" i="6"/>
  <c r="G178" i="6"/>
  <c r="E178" i="6"/>
  <c r="J178" i="6"/>
  <c r="F162" i="3"/>
  <c r="D162" i="3" s="1"/>
  <c r="E163" i="3"/>
  <c r="G162" i="3"/>
  <c r="D90" i="13" l="1"/>
  <c r="H89" i="13"/>
  <c r="G89" i="13" s="1"/>
  <c r="M166" i="13"/>
  <c r="N166" i="13"/>
  <c r="L166" i="13"/>
  <c r="K166" i="13" s="1"/>
  <c r="R166" i="13"/>
  <c r="T166" i="13"/>
  <c r="S166" i="13"/>
  <c r="Q166" i="13"/>
  <c r="O166" i="13"/>
  <c r="P166" i="13"/>
  <c r="B167" i="13"/>
  <c r="F163" i="3"/>
  <c r="D163" i="3" s="1"/>
  <c r="G163" i="3"/>
  <c r="E164" i="3"/>
  <c r="H162" i="3"/>
  <c r="I162" i="3" s="1"/>
  <c r="J179" i="6"/>
  <c r="I179" i="6"/>
  <c r="G179" i="6"/>
  <c r="E179" i="6"/>
  <c r="F180" i="6"/>
  <c r="H179" i="6"/>
  <c r="E90" i="13" l="1"/>
  <c r="F90" i="13"/>
  <c r="L167" i="13"/>
  <c r="K167" i="13" s="1"/>
  <c r="N167" i="13"/>
  <c r="M167" i="13"/>
  <c r="R167" i="13"/>
  <c r="S167" i="13"/>
  <c r="T167" i="13"/>
  <c r="Q167" i="13"/>
  <c r="O167" i="13"/>
  <c r="P167" i="13"/>
  <c r="B168" i="13"/>
  <c r="H180" i="6"/>
  <c r="I180" i="6"/>
  <c r="G180" i="6"/>
  <c r="E180" i="6"/>
  <c r="F181" i="6"/>
  <c r="J180" i="6"/>
  <c r="F164" i="3"/>
  <c r="D164" i="3" s="1"/>
  <c r="E165" i="3"/>
  <c r="G164" i="3"/>
  <c r="H163" i="3"/>
  <c r="I163" i="3" s="1"/>
  <c r="D91" i="13" l="1"/>
  <c r="H90" i="13"/>
  <c r="G90" i="13" s="1"/>
  <c r="L168" i="13"/>
  <c r="K168" i="13" s="1"/>
  <c r="M168" i="13"/>
  <c r="N168" i="13"/>
  <c r="S168" i="13"/>
  <c r="T168" i="13"/>
  <c r="R168" i="13"/>
  <c r="Q168" i="13"/>
  <c r="O168" i="13"/>
  <c r="P168" i="13"/>
  <c r="B169" i="13"/>
  <c r="H164" i="3"/>
  <c r="I164" i="3" s="1"/>
  <c r="F165" i="3"/>
  <c r="D165" i="3" s="1"/>
  <c r="G165" i="3"/>
  <c r="E166" i="3"/>
  <c r="H181" i="6"/>
  <c r="I181" i="6"/>
  <c r="G181" i="6"/>
  <c r="E181" i="6"/>
  <c r="F182" i="6"/>
  <c r="J181" i="6"/>
  <c r="E91" i="13" l="1"/>
  <c r="F91" i="13"/>
  <c r="M169" i="13"/>
  <c r="N169" i="13"/>
  <c r="L169" i="13"/>
  <c r="K169" i="13" s="1"/>
  <c r="T169" i="13"/>
  <c r="S169" i="13"/>
  <c r="R169" i="13"/>
  <c r="Q169" i="13"/>
  <c r="O169" i="13"/>
  <c r="P169" i="13"/>
  <c r="B170" i="13"/>
  <c r="H165" i="3"/>
  <c r="I165" i="3" s="1"/>
  <c r="H182" i="6"/>
  <c r="I182" i="6"/>
  <c r="G182" i="6"/>
  <c r="E182" i="6"/>
  <c r="F183" i="6"/>
  <c r="J182" i="6"/>
  <c r="F166" i="3"/>
  <c r="D166" i="3" s="1"/>
  <c r="E167" i="3"/>
  <c r="G166" i="3"/>
  <c r="D92" i="13" l="1"/>
  <c r="H91" i="13"/>
  <c r="G91" i="13" s="1"/>
  <c r="M170" i="13"/>
  <c r="N170" i="13"/>
  <c r="L170" i="13"/>
  <c r="K170" i="13" s="1"/>
  <c r="T170" i="13"/>
  <c r="S170" i="13"/>
  <c r="R170" i="13"/>
  <c r="Q170" i="13"/>
  <c r="O170" i="13"/>
  <c r="P170" i="13"/>
  <c r="B171" i="13"/>
  <c r="H166" i="3"/>
  <c r="I166" i="3" s="1"/>
  <c r="F167" i="3"/>
  <c r="D167" i="3" s="1"/>
  <c r="G167" i="3"/>
  <c r="E168" i="3"/>
  <c r="H183" i="6"/>
  <c r="I183" i="6"/>
  <c r="G183" i="6"/>
  <c r="E183" i="6"/>
  <c r="F184" i="6"/>
  <c r="J183" i="6"/>
  <c r="E92" i="13" l="1"/>
  <c r="F92" i="13"/>
  <c r="L171" i="13"/>
  <c r="K171" i="13" s="1"/>
  <c r="M171" i="13"/>
  <c r="N171" i="13"/>
  <c r="R171" i="13"/>
  <c r="T171" i="13"/>
  <c r="S171" i="13"/>
  <c r="Q171" i="13"/>
  <c r="O171" i="13"/>
  <c r="P171" i="13"/>
  <c r="B172" i="13"/>
  <c r="H167" i="3"/>
  <c r="I167" i="3" s="1"/>
  <c r="F168" i="3"/>
  <c r="D168" i="3" s="1"/>
  <c r="E169" i="3"/>
  <c r="G168" i="3"/>
  <c r="H184" i="6"/>
  <c r="I184" i="6"/>
  <c r="G184" i="6"/>
  <c r="E184" i="6"/>
  <c r="F185" i="6"/>
  <c r="J184" i="6"/>
  <c r="D93" i="13" l="1"/>
  <c r="H92" i="13"/>
  <c r="G92" i="13" s="1"/>
  <c r="L172" i="13"/>
  <c r="K172" i="13" s="1"/>
  <c r="M172" i="13"/>
  <c r="N172" i="13"/>
  <c r="S172" i="13"/>
  <c r="T172" i="13"/>
  <c r="R172" i="13"/>
  <c r="Q172" i="13"/>
  <c r="O172" i="13"/>
  <c r="P172" i="13"/>
  <c r="B173" i="13"/>
  <c r="H168" i="3"/>
  <c r="I168" i="3" s="1"/>
  <c r="F186" i="6"/>
  <c r="H185" i="6"/>
  <c r="I185" i="6"/>
  <c r="G185" i="6"/>
  <c r="E185" i="6"/>
  <c r="J185" i="6"/>
  <c r="F169" i="3"/>
  <c r="D169" i="3" s="1"/>
  <c r="G169" i="3"/>
  <c r="E170" i="3"/>
  <c r="E93" i="13" l="1"/>
  <c r="F93" i="13"/>
  <c r="N173" i="13"/>
  <c r="M173" i="13"/>
  <c r="L173" i="13"/>
  <c r="K173" i="13" s="1"/>
  <c r="T173" i="13"/>
  <c r="R173" i="13"/>
  <c r="S173" i="13"/>
  <c r="Q173" i="13"/>
  <c r="O173" i="13"/>
  <c r="P173" i="13"/>
  <c r="B174" i="13"/>
  <c r="H169" i="3"/>
  <c r="I169" i="3" s="1"/>
  <c r="F170" i="3"/>
  <c r="D170" i="3" s="1"/>
  <c r="E171" i="3"/>
  <c r="G170" i="3"/>
  <c r="I186" i="6"/>
  <c r="G186" i="6"/>
  <c r="E186" i="6"/>
  <c r="F187" i="6"/>
  <c r="J186" i="6"/>
  <c r="H186" i="6"/>
  <c r="D94" i="13" l="1"/>
  <c r="H93" i="13"/>
  <c r="G93" i="13" s="1"/>
  <c r="M174" i="13"/>
  <c r="N174" i="13"/>
  <c r="L174" i="13"/>
  <c r="K174" i="13" s="1"/>
  <c r="S174" i="13"/>
  <c r="R174" i="13"/>
  <c r="T174" i="13"/>
  <c r="Q174" i="13"/>
  <c r="O174" i="13"/>
  <c r="P174" i="13"/>
  <c r="B175" i="13"/>
  <c r="H187" i="6"/>
  <c r="I187" i="6"/>
  <c r="G187" i="6"/>
  <c r="E187" i="6"/>
  <c r="F188" i="6"/>
  <c r="J187" i="6"/>
  <c r="F171" i="3"/>
  <c r="D171" i="3" s="1"/>
  <c r="G171" i="3"/>
  <c r="E172" i="3"/>
  <c r="H170" i="3"/>
  <c r="I170" i="3" s="1"/>
  <c r="E94" i="13" l="1"/>
  <c r="F94" i="13"/>
  <c r="L175" i="13"/>
  <c r="K175" i="13" s="1"/>
  <c r="M175" i="13"/>
  <c r="N175" i="13"/>
  <c r="R175" i="13"/>
  <c r="T175" i="13"/>
  <c r="S175" i="13"/>
  <c r="Q175" i="13"/>
  <c r="O175" i="13"/>
  <c r="P175" i="13"/>
  <c r="B176" i="13"/>
  <c r="H171" i="3"/>
  <c r="I171" i="3" s="1"/>
  <c r="F172" i="3"/>
  <c r="D172" i="3" s="1"/>
  <c r="E173" i="3"/>
  <c r="G172" i="3"/>
  <c r="J188" i="6"/>
  <c r="I188" i="6"/>
  <c r="G188" i="6"/>
  <c r="E188" i="6"/>
  <c r="F189" i="6"/>
  <c r="H188" i="6"/>
  <c r="D95" i="13" l="1"/>
  <c r="H94" i="13"/>
  <c r="G94" i="13" s="1"/>
  <c r="L176" i="13"/>
  <c r="K176" i="13" s="1"/>
  <c r="N176" i="13"/>
  <c r="M176" i="13"/>
  <c r="S176" i="13"/>
  <c r="T176" i="13"/>
  <c r="R176" i="13"/>
  <c r="Q176" i="13"/>
  <c r="O176" i="13"/>
  <c r="P176" i="13"/>
  <c r="B177" i="13"/>
  <c r="J189" i="6"/>
  <c r="I189" i="6"/>
  <c r="G189" i="6"/>
  <c r="E189" i="6"/>
  <c r="F190" i="6"/>
  <c r="H189" i="6"/>
  <c r="F173" i="3"/>
  <c r="D173" i="3" s="1"/>
  <c r="G173" i="3"/>
  <c r="E174" i="3"/>
  <c r="H172" i="3"/>
  <c r="I172" i="3" s="1"/>
  <c r="E95" i="13" l="1"/>
  <c r="F95" i="13"/>
  <c r="M177" i="13"/>
  <c r="N177" i="13"/>
  <c r="L177" i="13"/>
  <c r="K177" i="13" s="1"/>
  <c r="T177" i="13"/>
  <c r="S177" i="13"/>
  <c r="R177" i="13"/>
  <c r="Q177" i="13"/>
  <c r="O177" i="13"/>
  <c r="P177" i="13"/>
  <c r="B178" i="13"/>
  <c r="F191" i="6"/>
  <c r="H190" i="6"/>
  <c r="I190" i="6"/>
  <c r="G190" i="6"/>
  <c r="E190" i="6"/>
  <c r="J190" i="6"/>
  <c r="F174" i="3"/>
  <c r="D174" i="3" s="1"/>
  <c r="E175" i="3"/>
  <c r="G174" i="3"/>
  <c r="H173" i="3"/>
  <c r="I173" i="3" s="1"/>
  <c r="D96" i="13" l="1"/>
  <c r="H95" i="13"/>
  <c r="G95" i="13" s="1"/>
  <c r="N178" i="13"/>
  <c r="M178" i="13"/>
  <c r="L178" i="13"/>
  <c r="K178" i="13" s="1"/>
  <c r="R178" i="13"/>
  <c r="T178" i="13"/>
  <c r="S178" i="13"/>
  <c r="Q178" i="13"/>
  <c r="O178" i="13"/>
  <c r="P178" i="13"/>
  <c r="B179" i="13"/>
  <c r="F175" i="3"/>
  <c r="D175" i="3" s="1"/>
  <c r="G175" i="3"/>
  <c r="E176" i="3"/>
  <c r="I191" i="6"/>
  <c r="G191" i="6"/>
  <c r="E191" i="6"/>
  <c r="F192" i="6"/>
  <c r="J191" i="6"/>
  <c r="H191" i="6"/>
  <c r="H174" i="3"/>
  <c r="I174" i="3" s="1"/>
  <c r="E96" i="13" l="1"/>
  <c r="F96" i="13"/>
  <c r="L179" i="13"/>
  <c r="K179" i="13" s="1"/>
  <c r="N179" i="13"/>
  <c r="M179" i="13"/>
  <c r="R179" i="13"/>
  <c r="T179" i="13"/>
  <c r="S179" i="13"/>
  <c r="Q179" i="13"/>
  <c r="O179" i="13"/>
  <c r="P179" i="13"/>
  <c r="B180" i="13"/>
  <c r="H192" i="6"/>
  <c r="I192" i="6"/>
  <c r="G192" i="6"/>
  <c r="E192" i="6"/>
  <c r="F193" i="6"/>
  <c r="J192" i="6"/>
  <c r="F176" i="3"/>
  <c r="D176" i="3" s="1"/>
  <c r="E177" i="3"/>
  <c r="G176" i="3"/>
  <c r="H175" i="3"/>
  <c r="I175" i="3" s="1"/>
  <c r="D97" i="13" l="1"/>
  <c r="H96" i="13"/>
  <c r="G96" i="13" s="1"/>
  <c r="L180" i="13"/>
  <c r="K180" i="13" s="1"/>
  <c r="M180" i="13"/>
  <c r="N180" i="13"/>
  <c r="S180" i="13"/>
  <c r="T180" i="13"/>
  <c r="R180" i="13"/>
  <c r="Q180" i="13"/>
  <c r="O180" i="13"/>
  <c r="P180" i="13"/>
  <c r="B181" i="13"/>
  <c r="F177" i="3"/>
  <c r="D177" i="3" s="1"/>
  <c r="G177" i="3"/>
  <c r="E178" i="3"/>
  <c r="J193" i="6"/>
  <c r="I193" i="6"/>
  <c r="G193" i="6"/>
  <c r="E193" i="6"/>
  <c r="F194" i="6"/>
  <c r="H193" i="6"/>
  <c r="H176" i="3"/>
  <c r="I176" i="3" s="1"/>
  <c r="E97" i="13" l="1"/>
  <c r="F97" i="13"/>
  <c r="N181" i="13"/>
  <c r="L181" i="13"/>
  <c r="K181" i="13" s="1"/>
  <c r="M181" i="13"/>
  <c r="T181" i="13"/>
  <c r="S181" i="13"/>
  <c r="R181" i="13"/>
  <c r="Q181" i="13"/>
  <c r="O181" i="13"/>
  <c r="P181" i="13"/>
  <c r="B182" i="13"/>
  <c r="J194" i="6"/>
  <c r="I194" i="6"/>
  <c r="G194" i="6"/>
  <c r="E194" i="6"/>
  <c r="F195" i="6"/>
  <c r="H194" i="6"/>
  <c r="F178" i="3"/>
  <c r="D178" i="3" s="1"/>
  <c r="E179" i="3"/>
  <c r="G178" i="3"/>
  <c r="H177" i="3"/>
  <c r="I177" i="3" s="1"/>
  <c r="D98" i="13" l="1"/>
  <c r="H97" i="13"/>
  <c r="G97" i="13" s="1"/>
  <c r="M182" i="13"/>
  <c r="N182" i="13"/>
  <c r="L182" i="13"/>
  <c r="K182" i="13" s="1"/>
  <c r="T182" i="13"/>
  <c r="S182" i="13"/>
  <c r="R182" i="13"/>
  <c r="Q182" i="13"/>
  <c r="O182" i="13"/>
  <c r="P182" i="13"/>
  <c r="B183" i="13"/>
  <c r="H178" i="3"/>
  <c r="I178" i="3" s="1"/>
  <c r="F179" i="3"/>
  <c r="D179" i="3" s="1"/>
  <c r="G179" i="3"/>
  <c r="E180" i="3"/>
  <c r="J195" i="6"/>
  <c r="I195" i="6"/>
  <c r="G195" i="6"/>
  <c r="E195" i="6"/>
  <c r="F196" i="6"/>
  <c r="H195" i="6"/>
  <c r="E98" i="13" l="1"/>
  <c r="F98" i="13"/>
  <c r="L183" i="13"/>
  <c r="K183" i="13" s="1"/>
  <c r="N183" i="13"/>
  <c r="M183" i="13"/>
  <c r="R183" i="13"/>
  <c r="S183" i="13"/>
  <c r="T183" i="13"/>
  <c r="Q183" i="13"/>
  <c r="O183" i="13"/>
  <c r="P183" i="13"/>
  <c r="B184" i="13"/>
  <c r="H179" i="3"/>
  <c r="I179" i="3" s="1"/>
  <c r="H196" i="6"/>
  <c r="I196" i="6"/>
  <c r="G196" i="6"/>
  <c r="E196" i="6"/>
  <c r="F197" i="6"/>
  <c r="J196" i="6"/>
  <c r="F180" i="3"/>
  <c r="D180" i="3" s="1"/>
  <c r="E181" i="3"/>
  <c r="G180" i="3"/>
  <c r="H98" i="13" l="1"/>
  <c r="G98" i="13" s="1"/>
  <c r="D99" i="13"/>
  <c r="L184" i="13"/>
  <c r="K184" i="13" s="1"/>
  <c r="M184" i="13"/>
  <c r="N184" i="13"/>
  <c r="S184" i="13"/>
  <c r="T184" i="13"/>
  <c r="R184" i="13"/>
  <c r="Q184" i="13"/>
  <c r="O184" i="13"/>
  <c r="P184" i="13"/>
  <c r="B185" i="13"/>
  <c r="F181" i="3"/>
  <c r="D181" i="3" s="1"/>
  <c r="G181" i="3"/>
  <c r="E182" i="3"/>
  <c r="H197" i="6"/>
  <c r="I197" i="6"/>
  <c r="G197" i="6"/>
  <c r="E197" i="6"/>
  <c r="F198" i="6"/>
  <c r="J197" i="6"/>
  <c r="H180" i="3"/>
  <c r="I180" i="3" s="1"/>
  <c r="E99" i="13" l="1"/>
  <c r="F99" i="13"/>
  <c r="M185" i="13"/>
  <c r="L185" i="13"/>
  <c r="K185" i="13" s="1"/>
  <c r="N185" i="13"/>
  <c r="T185" i="13"/>
  <c r="R185" i="13"/>
  <c r="S185" i="13"/>
  <c r="Q185" i="13"/>
  <c r="O185" i="13"/>
  <c r="P185" i="13"/>
  <c r="B186" i="13"/>
  <c r="H181" i="3"/>
  <c r="J198" i="6"/>
  <c r="I198" i="6"/>
  <c r="G198" i="6"/>
  <c r="E198" i="6"/>
  <c r="F199" i="6"/>
  <c r="H198" i="6"/>
  <c r="F182" i="3"/>
  <c r="D182" i="3" s="1"/>
  <c r="E183" i="3"/>
  <c r="G182" i="3"/>
  <c r="I181" i="3"/>
  <c r="D100" i="13" l="1"/>
  <c r="H99" i="13"/>
  <c r="G99" i="13" s="1"/>
  <c r="M186" i="13"/>
  <c r="N186" i="13"/>
  <c r="L186" i="13"/>
  <c r="K186" i="13" s="1"/>
  <c r="T186" i="13"/>
  <c r="S186" i="13"/>
  <c r="R186" i="13"/>
  <c r="Q186" i="13"/>
  <c r="O186" i="13"/>
  <c r="P186" i="13"/>
  <c r="B187" i="13"/>
  <c r="H182" i="3"/>
  <c r="I182" i="3" s="1"/>
  <c r="F183" i="3"/>
  <c r="D183" i="3" s="1"/>
  <c r="G183" i="3"/>
  <c r="E184" i="3"/>
  <c r="J199" i="6"/>
  <c r="I199" i="6"/>
  <c r="G199" i="6"/>
  <c r="E199" i="6"/>
  <c r="F200" i="6"/>
  <c r="H199" i="6"/>
  <c r="E100" i="13" l="1"/>
  <c r="F100" i="13"/>
  <c r="L187" i="13"/>
  <c r="K187" i="13" s="1"/>
  <c r="M187" i="13"/>
  <c r="N187" i="13"/>
  <c r="R187" i="13"/>
  <c r="S187" i="13"/>
  <c r="T187" i="13"/>
  <c r="Q187" i="13"/>
  <c r="O187" i="13"/>
  <c r="P187" i="13"/>
  <c r="B188" i="13"/>
  <c r="F201" i="6"/>
  <c r="H200" i="6"/>
  <c r="I200" i="6"/>
  <c r="G200" i="6"/>
  <c r="E200" i="6"/>
  <c r="J200" i="6"/>
  <c r="F184" i="3"/>
  <c r="D184" i="3" s="1"/>
  <c r="E185" i="3"/>
  <c r="G184" i="3"/>
  <c r="H183" i="3"/>
  <c r="I183" i="3" s="1"/>
  <c r="D101" i="13" l="1"/>
  <c r="H100" i="13"/>
  <c r="G100" i="13" s="1"/>
  <c r="L188" i="13"/>
  <c r="K188" i="13" s="1"/>
  <c r="M188" i="13"/>
  <c r="N188" i="13"/>
  <c r="S188" i="13"/>
  <c r="R188" i="13"/>
  <c r="T188" i="13"/>
  <c r="Q188" i="13"/>
  <c r="O188" i="13"/>
  <c r="P188" i="13"/>
  <c r="B189" i="13"/>
  <c r="F185" i="3"/>
  <c r="D185" i="3" s="1"/>
  <c r="G185" i="3"/>
  <c r="E186" i="3"/>
  <c r="H184" i="3"/>
  <c r="I184" i="3" s="1"/>
  <c r="F202" i="6"/>
  <c r="I201" i="6"/>
  <c r="G201" i="6"/>
  <c r="E201" i="6"/>
  <c r="J201" i="6"/>
  <c r="H201" i="6"/>
  <c r="E101" i="13" l="1"/>
  <c r="F101" i="13"/>
  <c r="M189" i="13"/>
  <c r="N189" i="13"/>
  <c r="L189" i="13"/>
  <c r="K189" i="13" s="1"/>
  <c r="T189" i="13"/>
  <c r="S189" i="13"/>
  <c r="R189" i="13"/>
  <c r="Q189" i="13"/>
  <c r="O189" i="13"/>
  <c r="P189" i="13"/>
  <c r="B190" i="13"/>
  <c r="J202" i="6"/>
  <c r="I202" i="6"/>
  <c r="G202" i="6"/>
  <c r="E202" i="6"/>
  <c r="F203" i="6"/>
  <c r="H202" i="6"/>
  <c r="F186" i="3"/>
  <c r="D186" i="3" s="1"/>
  <c r="E187" i="3"/>
  <c r="G186" i="3"/>
  <c r="H185" i="3"/>
  <c r="I185" i="3" s="1"/>
  <c r="D102" i="13" l="1"/>
  <c r="H101" i="13"/>
  <c r="G101" i="13" s="1"/>
  <c r="M190" i="13"/>
  <c r="N190" i="13"/>
  <c r="L190" i="13"/>
  <c r="K190" i="13" s="1"/>
  <c r="S190" i="13"/>
  <c r="R190" i="13"/>
  <c r="T190" i="13"/>
  <c r="Q190" i="13"/>
  <c r="O190" i="13"/>
  <c r="P190" i="13"/>
  <c r="B191" i="13"/>
  <c r="H186" i="3"/>
  <c r="I186" i="3" s="1"/>
  <c r="F187" i="3"/>
  <c r="D187" i="3" s="1"/>
  <c r="G187" i="3"/>
  <c r="E188" i="3"/>
  <c r="J203" i="6"/>
  <c r="I203" i="6"/>
  <c r="G203" i="6"/>
  <c r="E203" i="6"/>
  <c r="F204" i="6"/>
  <c r="H203" i="6"/>
  <c r="E102" i="13" l="1"/>
  <c r="F102" i="13"/>
  <c r="L191" i="13"/>
  <c r="K191" i="13" s="1"/>
  <c r="M191" i="13"/>
  <c r="N191" i="13"/>
  <c r="R191" i="13"/>
  <c r="T191" i="13"/>
  <c r="S191" i="13"/>
  <c r="Q191" i="13"/>
  <c r="O191" i="13"/>
  <c r="P191" i="13"/>
  <c r="B192" i="13"/>
  <c r="H187" i="3"/>
  <c r="I187" i="3" s="1"/>
  <c r="F205" i="6"/>
  <c r="H204" i="6"/>
  <c r="I204" i="6"/>
  <c r="G204" i="6"/>
  <c r="E204" i="6"/>
  <c r="J204" i="6"/>
  <c r="F188" i="3"/>
  <c r="D188" i="3" s="1"/>
  <c r="E189" i="3"/>
  <c r="G188" i="3"/>
  <c r="H102" i="13" l="1"/>
  <c r="G102" i="13" s="1"/>
  <c r="D103" i="13"/>
  <c r="N192" i="13"/>
  <c r="L192" i="13"/>
  <c r="K192" i="13" s="1"/>
  <c r="M192" i="13"/>
  <c r="S192" i="13"/>
  <c r="T192" i="13"/>
  <c r="R192" i="13"/>
  <c r="Q192" i="13"/>
  <c r="O192" i="13"/>
  <c r="P192" i="13"/>
  <c r="B193" i="13"/>
  <c r="F189" i="3"/>
  <c r="D189" i="3" s="1"/>
  <c r="G189" i="3"/>
  <c r="E190" i="3"/>
  <c r="H188" i="3"/>
  <c r="I188" i="3" s="1"/>
  <c r="F206" i="6"/>
  <c r="J205" i="6"/>
  <c r="H205" i="6"/>
  <c r="I205" i="6"/>
  <c r="G205" i="6"/>
  <c r="E205" i="6"/>
  <c r="E103" i="13" l="1"/>
  <c r="F103" i="13"/>
  <c r="M193" i="13"/>
  <c r="N193" i="13"/>
  <c r="L193" i="13"/>
  <c r="K193" i="13" s="1"/>
  <c r="T193" i="13"/>
  <c r="S193" i="13"/>
  <c r="R193" i="13"/>
  <c r="Q193" i="13"/>
  <c r="O193" i="13"/>
  <c r="P193" i="13"/>
  <c r="B194" i="13"/>
  <c r="H189" i="3"/>
  <c r="F207" i="6"/>
  <c r="J206" i="6"/>
  <c r="H206" i="6"/>
  <c r="I206" i="6"/>
  <c r="G206" i="6"/>
  <c r="E206" i="6"/>
  <c r="F190" i="3"/>
  <c r="D190" i="3" s="1"/>
  <c r="E191" i="3"/>
  <c r="G190" i="3"/>
  <c r="I189" i="3"/>
  <c r="H103" i="13" l="1"/>
  <c r="G103" i="13" s="1"/>
  <c r="D104" i="13"/>
  <c r="N194" i="13"/>
  <c r="L194" i="13"/>
  <c r="K194" i="13" s="1"/>
  <c r="M194" i="13"/>
  <c r="T194" i="13"/>
  <c r="S194" i="13"/>
  <c r="R194" i="13"/>
  <c r="Q194" i="13"/>
  <c r="O194" i="13"/>
  <c r="P194" i="13"/>
  <c r="B195" i="13"/>
  <c r="H190" i="3"/>
  <c r="I190" i="3" s="1"/>
  <c r="F191" i="3"/>
  <c r="D191" i="3" s="1"/>
  <c r="G191" i="3"/>
  <c r="E192" i="3"/>
  <c r="F208" i="6"/>
  <c r="J207" i="6"/>
  <c r="H207" i="6"/>
  <c r="I207" i="6"/>
  <c r="G207" i="6"/>
  <c r="E207" i="6"/>
  <c r="E104" i="13" l="1"/>
  <c r="F104" i="13"/>
  <c r="M195" i="13"/>
  <c r="N195" i="13"/>
  <c r="L195" i="13"/>
  <c r="K195" i="13" s="1"/>
  <c r="R195" i="13"/>
  <c r="S195" i="13"/>
  <c r="T195" i="13"/>
  <c r="Q195" i="13"/>
  <c r="O195" i="13"/>
  <c r="P195" i="13"/>
  <c r="B196" i="13"/>
  <c r="F209" i="6"/>
  <c r="J208" i="6"/>
  <c r="H208" i="6"/>
  <c r="I208" i="6"/>
  <c r="G208" i="6"/>
  <c r="E208" i="6"/>
  <c r="F192" i="3"/>
  <c r="D192" i="3" s="1"/>
  <c r="E193" i="3"/>
  <c r="G192" i="3"/>
  <c r="H191" i="3"/>
  <c r="I191" i="3" s="1"/>
  <c r="D105" i="13" l="1"/>
  <c r="H104" i="13"/>
  <c r="G104" i="13" s="1"/>
  <c r="L196" i="13"/>
  <c r="K196" i="13" s="1"/>
  <c r="M196" i="13"/>
  <c r="N196" i="13"/>
  <c r="S196" i="13"/>
  <c r="T196" i="13"/>
  <c r="R196" i="13"/>
  <c r="Q196" i="13"/>
  <c r="O196" i="13"/>
  <c r="P196" i="13"/>
  <c r="B197" i="13"/>
  <c r="H192" i="3"/>
  <c r="I192" i="3" s="1"/>
  <c r="F193" i="3"/>
  <c r="D193" i="3" s="1"/>
  <c r="G193" i="3"/>
  <c r="E194" i="3"/>
  <c r="J209" i="6"/>
  <c r="I209" i="6"/>
  <c r="G209" i="6"/>
  <c r="E209" i="6"/>
  <c r="F210" i="6"/>
  <c r="H209" i="6"/>
  <c r="E105" i="13" l="1"/>
  <c r="F105" i="13"/>
  <c r="N197" i="13"/>
  <c r="M197" i="13"/>
  <c r="L197" i="13"/>
  <c r="K197" i="13" s="1"/>
  <c r="T197" i="13"/>
  <c r="R197" i="13"/>
  <c r="S197" i="13"/>
  <c r="Q197" i="13"/>
  <c r="O197" i="13"/>
  <c r="P197" i="13"/>
  <c r="B198" i="13"/>
  <c r="H193" i="3"/>
  <c r="I193" i="3" s="1"/>
  <c r="J210" i="6"/>
  <c r="I210" i="6"/>
  <c r="G210" i="6"/>
  <c r="E210" i="6"/>
  <c r="F211" i="6"/>
  <c r="H210" i="6"/>
  <c r="F194" i="3"/>
  <c r="D194" i="3" s="1"/>
  <c r="E195" i="3"/>
  <c r="G194" i="3"/>
  <c r="D106" i="13" l="1"/>
  <c r="H105" i="13"/>
  <c r="G105" i="13" s="1"/>
  <c r="M198" i="13"/>
  <c r="N198" i="13"/>
  <c r="L198" i="13"/>
  <c r="K198" i="13" s="1"/>
  <c r="T198" i="13"/>
  <c r="S198" i="13"/>
  <c r="R198" i="13"/>
  <c r="Q198" i="13"/>
  <c r="O198" i="13"/>
  <c r="P198" i="13"/>
  <c r="B199" i="13"/>
  <c r="F195" i="3"/>
  <c r="D195" i="3" s="1"/>
  <c r="G195" i="3"/>
  <c r="E196" i="3"/>
  <c r="H194" i="3"/>
  <c r="I194" i="3" s="1"/>
  <c r="J211" i="6"/>
  <c r="I211" i="6"/>
  <c r="G211" i="6"/>
  <c r="E211" i="6"/>
  <c r="F212" i="6"/>
  <c r="H211" i="6"/>
  <c r="E106" i="13" l="1"/>
  <c r="F106" i="13"/>
  <c r="L199" i="13"/>
  <c r="K199" i="13" s="1"/>
  <c r="N199" i="13"/>
  <c r="M199" i="13"/>
  <c r="R199" i="13"/>
  <c r="T199" i="13"/>
  <c r="S199" i="13"/>
  <c r="Q199" i="13"/>
  <c r="O199" i="13"/>
  <c r="P199" i="13"/>
  <c r="B200" i="13"/>
  <c r="H212" i="6"/>
  <c r="I212" i="6"/>
  <c r="G212" i="6"/>
  <c r="E212" i="6"/>
  <c r="F213" i="6"/>
  <c r="J212" i="6"/>
  <c r="F196" i="3"/>
  <c r="D196" i="3" s="1"/>
  <c r="E197" i="3"/>
  <c r="G196" i="3"/>
  <c r="H195" i="3"/>
  <c r="I195" i="3" s="1"/>
  <c r="D107" i="13" l="1"/>
  <c r="H106" i="13"/>
  <c r="G106" i="13" s="1"/>
  <c r="L200" i="13"/>
  <c r="K200" i="13" s="1"/>
  <c r="M200" i="13"/>
  <c r="N200" i="13"/>
  <c r="S200" i="13"/>
  <c r="R200" i="13"/>
  <c r="T200" i="13"/>
  <c r="Q200" i="13"/>
  <c r="O200" i="13"/>
  <c r="P200" i="13"/>
  <c r="B201" i="13"/>
  <c r="H196" i="3"/>
  <c r="I196" i="3" s="1"/>
  <c r="F197" i="3"/>
  <c r="D197" i="3" s="1"/>
  <c r="G197" i="3"/>
  <c r="E198" i="3"/>
  <c r="H213" i="6"/>
  <c r="I213" i="6"/>
  <c r="G213" i="6"/>
  <c r="E213" i="6"/>
  <c r="F214" i="6"/>
  <c r="J213" i="6"/>
  <c r="E107" i="13" l="1"/>
  <c r="F107" i="13"/>
  <c r="M201" i="13"/>
  <c r="N201" i="13"/>
  <c r="L201" i="13"/>
  <c r="K201" i="13" s="1"/>
  <c r="T201" i="13"/>
  <c r="S201" i="13"/>
  <c r="R201" i="13"/>
  <c r="Q201" i="13"/>
  <c r="O201" i="13"/>
  <c r="P201" i="13"/>
  <c r="B202" i="13"/>
  <c r="F198" i="3"/>
  <c r="D198" i="3" s="1"/>
  <c r="E199" i="3"/>
  <c r="G198" i="3"/>
  <c r="J214" i="6"/>
  <c r="I214" i="6"/>
  <c r="G214" i="6"/>
  <c r="E214" i="6"/>
  <c r="F215" i="6"/>
  <c r="H214" i="6"/>
  <c r="H197" i="3"/>
  <c r="I197" i="3" s="1"/>
  <c r="D108" i="13" l="1"/>
  <c r="H107" i="13"/>
  <c r="G107" i="13" s="1"/>
  <c r="M202" i="13"/>
  <c r="N202" i="13"/>
  <c r="L202" i="13"/>
  <c r="K202" i="13" s="1"/>
  <c r="T202" i="13"/>
  <c r="S202" i="13"/>
  <c r="R202" i="13"/>
  <c r="Q202" i="13"/>
  <c r="O202" i="13"/>
  <c r="P202" i="13"/>
  <c r="B203" i="13"/>
  <c r="F199" i="3"/>
  <c r="D199" i="3" s="1"/>
  <c r="G199" i="3"/>
  <c r="E200" i="3"/>
  <c r="H198" i="3"/>
  <c r="I198" i="3" s="1"/>
  <c r="H215" i="6"/>
  <c r="I215" i="6"/>
  <c r="G215" i="6"/>
  <c r="E215" i="6"/>
  <c r="F216" i="6"/>
  <c r="J215" i="6"/>
  <c r="E108" i="13" l="1"/>
  <c r="F108" i="13"/>
  <c r="L203" i="13"/>
  <c r="K203" i="13" s="1"/>
  <c r="M203" i="13"/>
  <c r="N203" i="13"/>
  <c r="R203" i="13"/>
  <c r="T203" i="13"/>
  <c r="S203" i="13"/>
  <c r="Q203" i="13"/>
  <c r="O203" i="13"/>
  <c r="P203" i="13"/>
  <c r="B204" i="13"/>
  <c r="H199" i="3"/>
  <c r="H216" i="6"/>
  <c r="I216" i="6"/>
  <c r="G216" i="6"/>
  <c r="E216" i="6"/>
  <c r="F217" i="6"/>
  <c r="J216" i="6"/>
  <c r="F200" i="3"/>
  <c r="D200" i="3" s="1"/>
  <c r="E201" i="3"/>
  <c r="G200" i="3"/>
  <c r="I199" i="3"/>
  <c r="D109" i="13" l="1"/>
  <c r="H108" i="13"/>
  <c r="G108" i="13" s="1"/>
  <c r="L204" i="13"/>
  <c r="K204" i="13" s="1"/>
  <c r="M204" i="13"/>
  <c r="N204" i="13"/>
  <c r="S204" i="13"/>
  <c r="R204" i="13"/>
  <c r="T204" i="13"/>
  <c r="Q204" i="13"/>
  <c r="O204" i="13"/>
  <c r="P204" i="13"/>
  <c r="B205" i="13"/>
  <c r="H200" i="3"/>
  <c r="I200" i="3" s="1"/>
  <c r="F201" i="3"/>
  <c r="D201" i="3" s="1"/>
  <c r="G201" i="3"/>
  <c r="E202" i="3"/>
  <c r="H217" i="6"/>
  <c r="I217" i="6"/>
  <c r="G217" i="6"/>
  <c r="E217" i="6"/>
  <c r="F218" i="6"/>
  <c r="J217" i="6"/>
  <c r="E109" i="13" l="1"/>
  <c r="F109" i="13"/>
  <c r="M205" i="13"/>
  <c r="L205" i="13"/>
  <c r="K205" i="13" s="1"/>
  <c r="N205" i="13"/>
  <c r="T205" i="13"/>
  <c r="S205" i="13"/>
  <c r="R205" i="13"/>
  <c r="Q205" i="13"/>
  <c r="O205" i="13"/>
  <c r="P205" i="13"/>
  <c r="B206" i="13"/>
  <c r="H201" i="3"/>
  <c r="I201" i="3" s="1"/>
  <c r="F202" i="3"/>
  <c r="D202" i="3" s="1"/>
  <c r="E203" i="3"/>
  <c r="G202" i="3"/>
  <c r="F219" i="6"/>
  <c r="H218" i="6"/>
  <c r="I218" i="6"/>
  <c r="G218" i="6"/>
  <c r="E218" i="6"/>
  <c r="J218" i="6"/>
  <c r="H109" i="13" l="1"/>
  <c r="G109" i="13" s="1"/>
  <c r="D110" i="13"/>
  <c r="M206" i="13"/>
  <c r="N206" i="13"/>
  <c r="L206" i="13"/>
  <c r="K206" i="13" s="1"/>
  <c r="R206" i="13"/>
  <c r="T206" i="13"/>
  <c r="S206" i="13"/>
  <c r="Q206" i="13"/>
  <c r="O206" i="13"/>
  <c r="P206" i="13"/>
  <c r="B207" i="13"/>
  <c r="H202" i="3"/>
  <c r="I202" i="3" s="1"/>
  <c r="F220" i="6"/>
  <c r="I219" i="6"/>
  <c r="G219" i="6"/>
  <c r="E219" i="6"/>
  <c r="J219" i="6"/>
  <c r="H219" i="6"/>
  <c r="F203" i="3"/>
  <c r="D203" i="3" s="1"/>
  <c r="G203" i="3"/>
  <c r="E204" i="3"/>
  <c r="E110" i="13" l="1"/>
  <c r="F110" i="13"/>
  <c r="L207" i="13"/>
  <c r="K207" i="13" s="1"/>
  <c r="N207" i="13"/>
  <c r="M207" i="13"/>
  <c r="R207" i="13"/>
  <c r="T207" i="13"/>
  <c r="S207" i="13"/>
  <c r="Q207" i="13"/>
  <c r="O207" i="13"/>
  <c r="P207" i="13"/>
  <c r="B208" i="13"/>
  <c r="H203" i="3"/>
  <c r="I203" i="3" s="1"/>
  <c r="F204" i="3"/>
  <c r="D204" i="3" s="1"/>
  <c r="E205" i="3"/>
  <c r="G204" i="3"/>
  <c r="I220" i="6"/>
  <c r="G220" i="6"/>
  <c r="E220" i="6"/>
  <c r="F221" i="6"/>
  <c r="J220" i="6"/>
  <c r="H220" i="6"/>
  <c r="D111" i="13" l="1"/>
  <c r="H110" i="13"/>
  <c r="G110" i="13" s="1"/>
  <c r="N208" i="13"/>
  <c r="L208" i="13"/>
  <c r="K208" i="13" s="1"/>
  <c r="M208" i="13"/>
  <c r="S208" i="13"/>
  <c r="T208" i="13"/>
  <c r="R208" i="13"/>
  <c r="Q208" i="13"/>
  <c r="O208" i="13"/>
  <c r="P208" i="13"/>
  <c r="B209" i="13"/>
  <c r="H204" i="3"/>
  <c r="I204" i="3" s="1"/>
  <c r="F222" i="6"/>
  <c r="H221" i="6"/>
  <c r="I221" i="6"/>
  <c r="G221" i="6"/>
  <c r="E221" i="6"/>
  <c r="J221" i="6"/>
  <c r="F205" i="3"/>
  <c r="D205" i="3" s="1"/>
  <c r="G205" i="3"/>
  <c r="E206" i="3"/>
  <c r="E111" i="13" l="1"/>
  <c r="F111" i="13"/>
  <c r="M209" i="13"/>
  <c r="N209" i="13"/>
  <c r="L209" i="13"/>
  <c r="K209" i="13" s="1"/>
  <c r="T209" i="13"/>
  <c r="S209" i="13"/>
  <c r="R209" i="13"/>
  <c r="Q209" i="13"/>
  <c r="O209" i="13"/>
  <c r="P209" i="13"/>
  <c r="B210" i="13"/>
  <c r="H205" i="3"/>
  <c r="I205" i="3" s="1"/>
  <c r="F206" i="3"/>
  <c r="D206" i="3" s="1"/>
  <c r="E207" i="3"/>
  <c r="G206" i="3"/>
  <c r="F223" i="6"/>
  <c r="I222" i="6"/>
  <c r="G222" i="6"/>
  <c r="E222" i="6"/>
  <c r="J222" i="6"/>
  <c r="H222" i="6"/>
  <c r="D112" i="13" l="1"/>
  <c r="H111" i="13"/>
  <c r="G111" i="13" s="1"/>
  <c r="N210" i="13"/>
  <c r="L210" i="13"/>
  <c r="K210" i="13" s="1"/>
  <c r="M210" i="13"/>
  <c r="T210" i="13"/>
  <c r="S210" i="13"/>
  <c r="R210" i="13"/>
  <c r="Q210" i="13"/>
  <c r="O210" i="13"/>
  <c r="P210" i="13"/>
  <c r="B211" i="13"/>
  <c r="F224" i="6"/>
  <c r="I223" i="6"/>
  <c r="G223" i="6"/>
  <c r="E223" i="6"/>
  <c r="J223" i="6"/>
  <c r="H223" i="6"/>
  <c r="F207" i="3"/>
  <c r="D207" i="3" s="1"/>
  <c r="G207" i="3"/>
  <c r="E208" i="3"/>
  <c r="H206" i="3"/>
  <c r="I206" i="3" s="1"/>
  <c r="E112" i="13" l="1"/>
  <c r="F112" i="13"/>
  <c r="L211" i="13"/>
  <c r="K211" i="13" s="1"/>
  <c r="M211" i="13"/>
  <c r="N211" i="13"/>
  <c r="R211" i="13"/>
  <c r="S211" i="13"/>
  <c r="T211" i="13"/>
  <c r="Q211" i="13"/>
  <c r="O211" i="13"/>
  <c r="P211" i="13"/>
  <c r="B212" i="13"/>
  <c r="F208" i="3"/>
  <c r="D208" i="3" s="1"/>
  <c r="E209" i="3"/>
  <c r="G208" i="3"/>
  <c r="H207" i="3"/>
  <c r="I207" i="3" s="1"/>
  <c r="F225" i="6"/>
  <c r="I224" i="6"/>
  <c r="G224" i="6"/>
  <c r="E224" i="6"/>
  <c r="J224" i="6"/>
  <c r="H224" i="6"/>
  <c r="D113" i="13" l="1"/>
  <c r="H112" i="13"/>
  <c r="G112" i="13" s="1"/>
  <c r="L212" i="13"/>
  <c r="K212" i="13" s="1"/>
  <c r="M212" i="13"/>
  <c r="N212" i="13"/>
  <c r="S212" i="13"/>
  <c r="T212" i="13"/>
  <c r="R212" i="13"/>
  <c r="Q212" i="13"/>
  <c r="O212" i="13"/>
  <c r="P212" i="13"/>
  <c r="B213" i="13"/>
  <c r="F209" i="3"/>
  <c r="D209" i="3" s="1"/>
  <c r="G209" i="3"/>
  <c r="E210" i="3"/>
  <c r="F226" i="6"/>
  <c r="I225" i="6"/>
  <c r="G225" i="6"/>
  <c r="E225" i="6"/>
  <c r="J225" i="6"/>
  <c r="H225" i="6"/>
  <c r="H208" i="3"/>
  <c r="I208" i="3" s="1"/>
  <c r="E113" i="13" l="1"/>
  <c r="F113" i="13"/>
  <c r="N213" i="13"/>
  <c r="L213" i="13"/>
  <c r="K213" i="13" s="1"/>
  <c r="M213" i="13"/>
  <c r="T213" i="13"/>
  <c r="R213" i="13"/>
  <c r="S213" i="13"/>
  <c r="Q213" i="13"/>
  <c r="O213" i="13"/>
  <c r="P213" i="13"/>
  <c r="B214" i="13"/>
  <c r="F227" i="6"/>
  <c r="I226" i="6"/>
  <c r="G226" i="6"/>
  <c r="E226" i="6"/>
  <c r="J226" i="6"/>
  <c r="H226" i="6"/>
  <c r="F210" i="3"/>
  <c r="D210" i="3" s="1"/>
  <c r="E211" i="3"/>
  <c r="G210" i="3"/>
  <c r="H209" i="3"/>
  <c r="I209" i="3" s="1"/>
  <c r="H113" i="13" l="1"/>
  <c r="G113" i="13" s="1"/>
  <c r="D114" i="13"/>
  <c r="M214" i="13"/>
  <c r="N214" i="13"/>
  <c r="L214" i="13"/>
  <c r="K214" i="13" s="1"/>
  <c r="R214" i="13"/>
  <c r="T214" i="13"/>
  <c r="S214" i="13"/>
  <c r="Q214" i="13"/>
  <c r="O214" i="13"/>
  <c r="P214" i="13"/>
  <c r="B215" i="13"/>
  <c r="H210" i="3"/>
  <c r="I210" i="3" s="1"/>
  <c r="F211" i="3"/>
  <c r="D211" i="3" s="1"/>
  <c r="G211" i="3"/>
  <c r="E212" i="3"/>
  <c r="F228" i="6"/>
  <c r="I227" i="6"/>
  <c r="G227" i="6"/>
  <c r="E227" i="6"/>
  <c r="J227" i="6"/>
  <c r="H227" i="6"/>
  <c r="E114" i="13" l="1"/>
  <c r="F114" i="13"/>
  <c r="L215" i="13"/>
  <c r="K215" i="13" s="1"/>
  <c r="N215" i="13"/>
  <c r="M215" i="13"/>
  <c r="R215" i="13"/>
  <c r="T215" i="13"/>
  <c r="S215" i="13"/>
  <c r="Q215" i="13"/>
  <c r="O215" i="13"/>
  <c r="P215" i="13"/>
  <c r="B216" i="13"/>
  <c r="H211" i="3"/>
  <c r="I211" i="3" s="1"/>
  <c r="F229" i="6"/>
  <c r="I228" i="6"/>
  <c r="G228" i="6"/>
  <c r="E228" i="6"/>
  <c r="J228" i="6"/>
  <c r="H228" i="6"/>
  <c r="F212" i="3"/>
  <c r="D212" i="3" s="1"/>
  <c r="E213" i="3"/>
  <c r="G212" i="3"/>
  <c r="H114" i="13" l="1"/>
  <c r="G114" i="13" s="1"/>
  <c r="D115" i="13"/>
  <c r="L216" i="13"/>
  <c r="K216" i="13" s="1"/>
  <c r="M216" i="13"/>
  <c r="N216" i="13"/>
  <c r="S216" i="13"/>
  <c r="T216" i="13"/>
  <c r="R216" i="13"/>
  <c r="O216" i="13"/>
  <c r="Q216" i="13"/>
  <c r="P216" i="13"/>
  <c r="B217" i="13"/>
  <c r="F213" i="3"/>
  <c r="D213" i="3" s="1"/>
  <c r="G213" i="3"/>
  <c r="E214" i="3"/>
  <c r="H212" i="3"/>
  <c r="I212" i="3" s="1"/>
  <c r="J229" i="6"/>
  <c r="I229" i="6"/>
  <c r="G229" i="6"/>
  <c r="E229" i="6"/>
  <c r="F230" i="6"/>
  <c r="H229" i="6"/>
  <c r="E115" i="13" l="1"/>
  <c r="F115" i="13"/>
  <c r="M217" i="13"/>
  <c r="N217" i="13"/>
  <c r="L217" i="13"/>
  <c r="K217" i="13" s="1"/>
  <c r="T217" i="13"/>
  <c r="S217" i="13"/>
  <c r="R217" i="13"/>
  <c r="Q217" i="13"/>
  <c r="O217" i="13"/>
  <c r="P217" i="13"/>
  <c r="B218" i="13"/>
  <c r="H213" i="3"/>
  <c r="I213" i="3" s="1"/>
  <c r="H230" i="6"/>
  <c r="I230" i="6"/>
  <c r="G230" i="6"/>
  <c r="E230" i="6"/>
  <c r="F231" i="6"/>
  <c r="J230" i="6"/>
  <c r="F214" i="3"/>
  <c r="D214" i="3" s="1"/>
  <c r="E215" i="3"/>
  <c r="G214" i="3"/>
  <c r="D116" i="13" l="1"/>
  <c r="H115" i="13"/>
  <c r="G115" i="13" s="1"/>
  <c r="M218" i="13"/>
  <c r="N218" i="13"/>
  <c r="L218" i="13"/>
  <c r="K218" i="13" s="1"/>
  <c r="T218" i="13"/>
  <c r="S218" i="13"/>
  <c r="R218" i="13"/>
  <c r="Q218" i="13"/>
  <c r="O218" i="13"/>
  <c r="P218" i="13"/>
  <c r="B219" i="13"/>
  <c r="F215" i="3"/>
  <c r="D215" i="3" s="1"/>
  <c r="G215" i="3"/>
  <c r="E216" i="3"/>
  <c r="H231" i="6"/>
  <c r="I231" i="6"/>
  <c r="G231" i="6"/>
  <c r="E231" i="6"/>
  <c r="F232" i="6"/>
  <c r="J231" i="6"/>
  <c r="H214" i="3"/>
  <c r="I214" i="3" s="1"/>
  <c r="E116" i="13" l="1"/>
  <c r="F116" i="13"/>
  <c r="M219" i="13"/>
  <c r="N219" i="13"/>
  <c r="L219" i="13"/>
  <c r="K219" i="13" s="1"/>
  <c r="R219" i="13"/>
  <c r="T219" i="13"/>
  <c r="S219" i="13"/>
  <c r="Q219" i="13"/>
  <c r="O219" i="13"/>
  <c r="P219" i="13"/>
  <c r="B220" i="13"/>
  <c r="J232" i="6"/>
  <c r="I232" i="6"/>
  <c r="G232" i="6"/>
  <c r="E232" i="6"/>
  <c r="F233" i="6"/>
  <c r="H232" i="6"/>
  <c r="F216" i="3"/>
  <c r="D216" i="3" s="1"/>
  <c r="E217" i="3"/>
  <c r="G216" i="3"/>
  <c r="H215" i="3"/>
  <c r="I215" i="3" s="1"/>
  <c r="H116" i="13" l="1"/>
  <c r="G116" i="13" s="1"/>
  <c r="D117" i="13"/>
  <c r="L220" i="13"/>
  <c r="K220" i="13" s="1"/>
  <c r="N220" i="13"/>
  <c r="M220" i="13"/>
  <c r="S220" i="13"/>
  <c r="R220" i="13"/>
  <c r="T220" i="13"/>
  <c r="O220" i="13"/>
  <c r="Q220" i="13"/>
  <c r="P220" i="13"/>
  <c r="B221" i="13"/>
  <c r="H216" i="3"/>
  <c r="I216" i="3" s="1"/>
  <c r="F217" i="3"/>
  <c r="D217" i="3" s="1"/>
  <c r="G217" i="3"/>
  <c r="E218" i="3"/>
  <c r="J233" i="6"/>
  <c r="I233" i="6"/>
  <c r="G233" i="6"/>
  <c r="E233" i="6"/>
  <c r="F234" i="6"/>
  <c r="H233" i="6"/>
  <c r="E117" i="13" l="1"/>
  <c r="F117" i="13"/>
  <c r="M221" i="13"/>
  <c r="N221" i="13"/>
  <c r="L221" i="13"/>
  <c r="K221" i="13" s="1"/>
  <c r="T221" i="13"/>
  <c r="S221" i="13"/>
  <c r="R221" i="13"/>
  <c r="Q221" i="13"/>
  <c r="O221" i="13"/>
  <c r="P221" i="13"/>
  <c r="B222" i="13"/>
  <c r="H217" i="3"/>
  <c r="I217" i="3" s="1"/>
  <c r="F235" i="6"/>
  <c r="H234" i="6"/>
  <c r="I234" i="6"/>
  <c r="G234" i="6"/>
  <c r="E234" i="6"/>
  <c r="J234" i="6"/>
  <c r="F218" i="3"/>
  <c r="D218" i="3" s="1"/>
  <c r="E219" i="3"/>
  <c r="G218" i="3"/>
  <c r="D118" i="13" l="1"/>
  <c r="H117" i="13"/>
  <c r="G117" i="13" s="1"/>
  <c r="M222" i="13"/>
  <c r="N222" i="13"/>
  <c r="L222" i="13"/>
  <c r="K222" i="13" s="1"/>
  <c r="R222" i="13"/>
  <c r="T222" i="13"/>
  <c r="S222" i="13"/>
  <c r="Q222" i="13"/>
  <c r="O222" i="13"/>
  <c r="P222" i="13"/>
  <c r="B223" i="13"/>
  <c r="H218" i="3"/>
  <c r="I218" i="3" s="1"/>
  <c r="F219" i="3"/>
  <c r="D219" i="3" s="1"/>
  <c r="G219" i="3"/>
  <c r="E220" i="3"/>
  <c r="F236" i="6"/>
  <c r="I235" i="6"/>
  <c r="G235" i="6"/>
  <c r="E235" i="6"/>
  <c r="J235" i="6"/>
  <c r="H235" i="6"/>
  <c r="E118" i="13" l="1"/>
  <c r="F118" i="13"/>
  <c r="L223" i="13"/>
  <c r="K223" i="13" s="1"/>
  <c r="N223" i="13"/>
  <c r="M223" i="13"/>
  <c r="R223" i="13"/>
  <c r="T223" i="13"/>
  <c r="S223" i="13"/>
  <c r="Q223" i="13"/>
  <c r="O223" i="13"/>
  <c r="P223" i="13"/>
  <c r="B224" i="13"/>
  <c r="H219" i="3"/>
  <c r="I219" i="3" s="1"/>
  <c r="F220" i="3"/>
  <c r="D220" i="3" s="1"/>
  <c r="E221" i="3"/>
  <c r="G220" i="3"/>
  <c r="J236" i="6"/>
  <c r="I236" i="6"/>
  <c r="G236" i="6"/>
  <c r="E236" i="6"/>
  <c r="F237" i="6"/>
  <c r="H236" i="6"/>
  <c r="D119" i="13" l="1"/>
  <c r="H118" i="13"/>
  <c r="G118" i="13" s="1"/>
  <c r="N224" i="13"/>
  <c r="M224" i="13"/>
  <c r="L224" i="13"/>
  <c r="K224" i="13" s="1"/>
  <c r="S224" i="13"/>
  <c r="T224" i="13"/>
  <c r="R224" i="13"/>
  <c r="O224" i="13"/>
  <c r="Q224" i="13"/>
  <c r="P224" i="13"/>
  <c r="B225" i="13"/>
  <c r="H220" i="3"/>
  <c r="I220" i="3" s="1"/>
  <c r="J237" i="6"/>
  <c r="I237" i="6"/>
  <c r="G237" i="6"/>
  <c r="E237" i="6"/>
  <c r="F238" i="6"/>
  <c r="H237" i="6"/>
  <c r="F221" i="3"/>
  <c r="D221" i="3" s="1"/>
  <c r="G221" i="3"/>
  <c r="E222" i="3"/>
  <c r="E119" i="13" l="1"/>
  <c r="F119" i="13"/>
  <c r="M225" i="13"/>
  <c r="L225" i="13"/>
  <c r="K225" i="13" s="1"/>
  <c r="N225" i="13"/>
  <c r="T225" i="13"/>
  <c r="S225" i="13"/>
  <c r="R225" i="13"/>
  <c r="Q225" i="13"/>
  <c r="O225" i="13"/>
  <c r="P225" i="13"/>
  <c r="B226" i="13"/>
  <c r="F222" i="3"/>
  <c r="D222" i="3" s="1"/>
  <c r="E223" i="3"/>
  <c r="G222" i="3"/>
  <c r="H221" i="3"/>
  <c r="I221" i="3" s="1"/>
  <c r="J238" i="6"/>
  <c r="I238" i="6"/>
  <c r="G238" i="6"/>
  <c r="E238" i="6"/>
  <c r="F239" i="6"/>
  <c r="H238" i="6"/>
  <c r="D120" i="13" l="1"/>
  <c r="H119" i="13"/>
  <c r="G119" i="13" s="1"/>
  <c r="N226" i="13"/>
  <c r="L226" i="13"/>
  <c r="K226" i="13" s="1"/>
  <c r="M226" i="13"/>
  <c r="T226" i="13"/>
  <c r="S226" i="13"/>
  <c r="R226" i="13"/>
  <c r="Q226" i="13"/>
  <c r="O226" i="13"/>
  <c r="P226" i="13"/>
  <c r="B227" i="13"/>
  <c r="H222" i="3"/>
  <c r="I222" i="3" s="1"/>
  <c r="J239" i="6"/>
  <c r="I239" i="6"/>
  <c r="G239" i="6"/>
  <c r="E239" i="6"/>
  <c r="F240" i="6"/>
  <c r="H239" i="6"/>
  <c r="F223" i="3"/>
  <c r="D223" i="3" s="1"/>
  <c r="G223" i="3"/>
  <c r="E224" i="3"/>
  <c r="E120" i="13" l="1"/>
  <c r="F120" i="13"/>
  <c r="N227" i="13"/>
  <c r="L227" i="13"/>
  <c r="K227" i="13" s="1"/>
  <c r="M227" i="13"/>
  <c r="R227" i="13"/>
  <c r="T227" i="13"/>
  <c r="S227" i="13"/>
  <c r="Q227" i="13"/>
  <c r="O227" i="13"/>
  <c r="P227" i="13"/>
  <c r="B228" i="13"/>
  <c r="H223" i="3"/>
  <c r="I223" i="3" s="1"/>
  <c r="J240" i="6"/>
  <c r="I240" i="6"/>
  <c r="G240" i="6"/>
  <c r="E240" i="6"/>
  <c r="F241" i="6"/>
  <c r="H240" i="6"/>
  <c r="F224" i="3"/>
  <c r="D224" i="3" s="1"/>
  <c r="E225" i="3"/>
  <c r="G224" i="3"/>
  <c r="D121" i="13" l="1"/>
  <c r="H120" i="13"/>
  <c r="G120" i="13" s="1"/>
  <c r="L228" i="13"/>
  <c r="K228" i="13" s="1"/>
  <c r="N228" i="13"/>
  <c r="M228" i="13"/>
  <c r="S228" i="13"/>
  <c r="T228" i="13"/>
  <c r="R228" i="13"/>
  <c r="O228" i="13"/>
  <c r="Q228" i="13"/>
  <c r="P228" i="13"/>
  <c r="B229" i="13"/>
  <c r="H224" i="3"/>
  <c r="I224" i="3" s="1"/>
  <c r="F225" i="3"/>
  <c r="D225" i="3" s="1"/>
  <c r="G225" i="3"/>
  <c r="E226" i="3"/>
  <c r="H241" i="6"/>
  <c r="I241" i="6"/>
  <c r="G241" i="6"/>
  <c r="E241" i="6"/>
  <c r="F242" i="6"/>
  <c r="J241" i="6"/>
  <c r="E121" i="13" l="1"/>
  <c r="F121" i="13"/>
  <c r="N229" i="13"/>
  <c r="M229" i="13"/>
  <c r="L229" i="13"/>
  <c r="K229" i="13" s="1"/>
  <c r="T229" i="13"/>
  <c r="R229" i="13"/>
  <c r="S229" i="13"/>
  <c r="Q229" i="13"/>
  <c r="O229" i="13"/>
  <c r="P229" i="13"/>
  <c r="B230" i="13"/>
  <c r="H242" i="6"/>
  <c r="I242" i="6"/>
  <c r="G242" i="6"/>
  <c r="E242" i="6"/>
  <c r="F243" i="6"/>
  <c r="J242" i="6"/>
  <c r="F226" i="3"/>
  <c r="D226" i="3" s="1"/>
  <c r="E227" i="3"/>
  <c r="G226" i="3"/>
  <c r="H225" i="3"/>
  <c r="I225" i="3" s="1"/>
  <c r="D122" i="13" l="1"/>
  <c r="H121" i="13"/>
  <c r="G121" i="13" s="1"/>
  <c r="M230" i="13"/>
  <c r="N230" i="13"/>
  <c r="L230" i="13"/>
  <c r="K230" i="13" s="1"/>
  <c r="T230" i="13"/>
  <c r="S230" i="13"/>
  <c r="R230" i="13"/>
  <c r="O230" i="13"/>
  <c r="Q230" i="13"/>
  <c r="P230" i="13"/>
  <c r="B231" i="13"/>
  <c r="H226" i="3"/>
  <c r="I226" i="3" s="1"/>
  <c r="F227" i="3"/>
  <c r="D227" i="3" s="1"/>
  <c r="G227" i="3"/>
  <c r="E228" i="3"/>
  <c r="H243" i="6"/>
  <c r="I243" i="6"/>
  <c r="G243" i="6"/>
  <c r="E243" i="6"/>
  <c r="F244" i="6"/>
  <c r="J243" i="6"/>
  <c r="E122" i="13" l="1"/>
  <c r="F122" i="13"/>
  <c r="L231" i="13"/>
  <c r="K231" i="13" s="1"/>
  <c r="N231" i="13"/>
  <c r="M231" i="13"/>
  <c r="R231" i="13"/>
  <c r="T231" i="13"/>
  <c r="S231" i="13"/>
  <c r="Q231" i="13"/>
  <c r="O231" i="13"/>
  <c r="P231" i="13"/>
  <c r="H227" i="3"/>
  <c r="I227" i="3" s="1"/>
  <c r="F228" i="3"/>
  <c r="D228" i="3" s="1"/>
  <c r="E229" i="3"/>
  <c r="G228" i="3"/>
  <c r="J244" i="6"/>
  <c r="I244" i="6"/>
  <c r="G244" i="6"/>
  <c r="E244" i="6"/>
  <c r="F245" i="6"/>
  <c r="H244" i="6"/>
  <c r="D123" i="13" l="1"/>
  <c r="H122" i="13"/>
  <c r="G122" i="13" s="1"/>
  <c r="J245" i="6"/>
  <c r="I245" i="6"/>
  <c r="G245" i="6"/>
  <c r="E245" i="6"/>
  <c r="F246" i="6"/>
  <c r="H245" i="6"/>
  <c r="F229" i="3"/>
  <c r="D229" i="3" s="1"/>
  <c r="G229" i="3"/>
  <c r="E230" i="3"/>
  <c r="H228" i="3"/>
  <c r="I228" i="3" s="1"/>
  <c r="E123" i="13" l="1"/>
  <c r="F123" i="13"/>
  <c r="F230" i="3"/>
  <c r="D230" i="3" s="1"/>
  <c r="E231" i="3"/>
  <c r="G230" i="3"/>
  <c r="H229" i="3"/>
  <c r="I229" i="3" s="1"/>
  <c r="J246" i="6"/>
  <c r="I246" i="6"/>
  <c r="G246" i="6"/>
  <c r="E246" i="6"/>
  <c r="F247" i="6"/>
  <c r="H246" i="6"/>
  <c r="D124" i="13" l="1"/>
  <c r="H123" i="13"/>
  <c r="G123" i="13" s="1"/>
  <c r="H247" i="6"/>
  <c r="I247" i="6"/>
  <c r="G247" i="6"/>
  <c r="E247" i="6"/>
  <c r="F248" i="6"/>
  <c r="J247" i="6"/>
  <c r="H230" i="3"/>
  <c r="I230" i="3" s="1"/>
  <c r="F231" i="3"/>
  <c r="D231" i="3" s="1"/>
  <c r="G231" i="3"/>
  <c r="E232" i="3"/>
  <c r="E124" i="13" l="1"/>
  <c r="F124" i="13"/>
  <c r="H231" i="3"/>
  <c r="I231" i="3" s="1"/>
  <c r="F232" i="3"/>
  <c r="D232" i="3" s="1"/>
  <c r="E233" i="3"/>
  <c r="G232" i="3"/>
  <c r="F249" i="6"/>
  <c r="H248" i="6"/>
  <c r="I248" i="6"/>
  <c r="G248" i="6"/>
  <c r="E248" i="6"/>
  <c r="J248" i="6"/>
  <c r="D125" i="13" l="1"/>
  <c r="H124" i="13"/>
  <c r="G124" i="13" s="1"/>
  <c r="F233" i="3"/>
  <c r="D233" i="3" s="1"/>
  <c r="G233" i="3"/>
  <c r="E234" i="3"/>
  <c r="H232" i="3"/>
  <c r="I232" i="3" s="1"/>
  <c r="J249" i="6"/>
  <c r="I249" i="6"/>
  <c r="G249" i="6"/>
  <c r="E249" i="6"/>
  <c r="F250" i="6"/>
  <c r="H249" i="6"/>
  <c r="E125" i="13" l="1"/>
  <c r="F125" i="13"/>
  <c r="J250" i="6"/>
  <c r="I250" i="6"/>
  <c r="G250" i="6"/>
  <c r="E250" i="6"/>
  <c r="F251" i="6"/>
  <c r="H250" i="6"/>
  <c r="F234" i="3"/>
  <c r="D234" i="3" s="1"/>
  <c r="E235" i="3"/>
  <c r="G234" i="3"/>
  <c r="H233" i="3"/>
  <c r="I233" i="3" s="1"/>
  <c r="D126" i="13" l="1"/>
  <c r="H125" i="13"/>
  <c r="G125" i="13" s="1"/>
  <c r="H234" i="3"/>
  <c r="I234" i="3" s="1"/>
  <c r="F235" i="3"/>
  <c r="D235" i="3" s="1"/>
  <c r="G235" i="3"/>
  <c r="E236" i="3"/>
  <c r="J251" i="6"/>
  <c r="I251" i="6"/>
  <c r="G251" i="6"/>
  <c r="E251" i="6"/>
  <c r="F252" i="6"/>
  <c r="H251" i="6"/>
  <c r="E126" i="13" l="1"/>
  <c r="F126" i="13"/>
  <c r="J252" i="6"/>
  <c r="I252" i="6"/>
  <c r="G252" i="6"/>
  <c r="E252" i="6"/>
  <c r="F253" i="6"/>
  <c r="H252" i="6"/>
  <c r="F236" i="3"/>
  <c r="D236" i="3" s="1"/>
  <c r="E237" i="3"/>
  <c r="G236" i="3"/>
  <c r="H235" i="3"/>
  <c r="I235" i="3" s="1"/>
  <c r="D127" i="13" l="1"/>
  <c r="H126" i="13"/>
  <c r="G126" i="13" s="1"/>
  <c r="H236" i="3"/>
  <c r="I236" i="3" s="1"/>
  <c r="F237" i="3"/>
  <c r="D237" i="3" s="1"/>
  <c r="G237" i="3"/>
  <c r="E238" i="3"/>
  <c r="J253" i="6"/>
  <c r="I253" i="6"/>
  <c r="G253" i="6"/>
  <c r="E253" i="6"/>
  <c r="F254" i="6"/>
  <c r="H253" i="6"/>
  <c r="E127" i="13" l="1"/>
  <c r="F127" i="13"/>
  <c r="H237" i="3"/>
  <c r="I237" i="3" s="1"/>
  <c r="J254" i="6"/>
  <c r="I254" i="6"/>
  <c r="G254" i="6"/>
  <c r="E254" i="6"/>
  <c r="F255" i="6"/>
  <c r="H254" i="6"/>
  <c r="F238" i="3"/>
  <c r="D238" i="3" s="1"/>
  <c r="E239" i="3"/>
  <c r="G238" i="3"/>
  <c r="H127" i="13" l="1"/>
  <c r="G127" i="13" s="1"/>
  <c r="D128" i="13"/>
  <c r="H238" i="3"/>
  <c r="I238" i="3" s="1"/>
  <c r="F239" i="3"/>
  <c r="D239" i="3" s="1"/>
  <c r="G239" i="3"/>
  <c r="E240" i="3"/>
  <c r="F256" i="6"/>
  <c r="H255" i="6"/>
  <c r="I255" i="6"/>
  <c r="G255" i="6"/>
  <c r="E255" i="6"/>
  <c r="J255" i="6"/>
  <c r="E128" i="13" l="1"/>
  <c r="F128" i="13"/>
  <c r="F257" i="6"/>
  <c r="J256" i="6"/>
  <c r="I256" i="6"/>
  <c r="G256" i="6"/>
  <c r="E256" i="6"/>
  <c r="H256" i="6"/>
  <c r="F240" i="3"/>
  <c r="D240" i="3" s="1"/>
  <c r="E241" i="3"/>
  <c r="G240" i="3"/>
  <c r="H239" i="3"/>
  <c r="I239" i="3" s="1"/>
  <c r="D129" i="13" l="1"/>
  <c r="H128" i="13"/>
  <c r="G128" i="13" s="1"/>
  <c r="H240" i="3"/>
  <c r="I240" i="3" s="1"/>
  <c r="F241" i="3"/>
  <c r="D241" i="3" s="1"/>
  <c r="G241" i="3"/>
  <c r="E242" i="3"/>
  <c r="F258" i="6"/>
  <c r="J257" i="6"/>
  <c r="H257" i="6"/>
  <c r="I257" i="6"/>
  <c r="G257" i="6"/>
  <c r="E257" i="6"/>
  <c r="E129" i="13" l="1"/>
  <c r="F129" i="13"/>
  <c r="H241" i="3"/>
  <c r="I241" i="3" s="1"/>
  <c r="F242" i="3"/>
  <c r="D242" i="3" s="1"/>
  <c r="E243" i="3"/>
  <c r="G242" i="3"/>
  <c r="F259" i="6"/>
  <c r="J258" i="6"/>
  <c r="H258" i="6"/>
  <c r="I258" i="6"/>
  <c r="G258" i="6"/>
  <c r="E258" i="6"/>
  <c r="D130" i="13" l="1"/>
  <c r="H129" i="13"/>
  <c r="G129" i="13" s="1"/>
  <c r="F260" i="6"/>
  <c r="J259" i="6"/>
  <c r="H259" i="6"/>
  <c r="I259" i="6"/>
  <c r="G259" i="6"/>
  <c r="E259" i="6"/>
  <c r="F243" i="3"/>
  <c r="D243" i="3" s="1"/>
  <c r="G243" i="3"/>
  <c r="E244" i="3"/>
  <c r="H242" i="3"/>
  <c r="I242" i="3" s="1"/>
  <c r="E130" i="13" l="1"/>
  <c r="F130" i="13"/>
  <c r="F244" i="3"/>
  <c r="D244" i="3" s="1"/>
  <c r="E245" i="3"/>
  <c r="G244" i="3"/>
  <c r="H243" i="3"/>
  <c r="I243" i="3" s="1"/>
  <c r="F261" i="6"/>
  <c r="J260" i="6"/>
  <c r="H260" i="6"/>
  <c r="I260" i="6"/>
  <c r="G260" i="6"/>
  <c r="E260" i="6"/>
  <c r="D131" i="13" l="1"/>
  <c r="H130" i="13"/>
  <c r="G130" i="13" s="1"/>
  <c r="H244" i="3"/>
  <c r="I244" i="3" s="1"/>
  <c r="F262" i="6"/>
  <c r="J261" i="6"/>
  <c r="H261" i="6"/>
  <c r="I261" i="6"/>
  <c r="G261" i="6"/>
  <c r="E261" i="6"/>
  <c r="F245" i="3"/>
  <c r="D245" i="3" s="1"/>
  <c r="G245" i="3"/>
  <c r="E246" i="3"/>
  <c r="E131" i="13" l="1"/>
  <c r="F131" i="13"/>
  <c r="H245" i="3"/>
  <c r="I245" i="3" s="1"/>
  <c r="F246" i="3"/>
  <c r="D246" i="3" s="1"/>
  <c r="E247" i="3"/>
  <c r="G246" i="3"/>
  <c r="F263" i="6"/>
  <c r="J262" i="6"/>
  <c r="H262" i="6"/>
  <c r="I262" i="6"/>
  <c r="G262" i="6"/>
  <c r="E262" i="6"/>
  <c r="D132" i="13" l="1"/>
  <c r="H131" i="13"/>
  <c r="G131" i="13" s="1"/>
  <c r="F264" i="6"/>
  <c r="J263" i="6"/>
  <c r="H263" i="6"/>
  <c r="I263" i="6"/>
  <c r="G263" i="6"/>
  <c r="E263" i="6"/>
  <c r="F247" i="3"/>
  <c r="D247" i="3" s="1"/>
  <c r="G247" i="3"/>
  <c r="E248" i="3"/>
  <c r="H246" i="3"/>
  <c r="I246" i="3" s="1"/>
  <c r="E132" i="13" l="1"/>
  <c r="F132" i="13"/>
  <c r="F248" i="3"/>
  <c r="D248" i="3" s="1"/>
  <c r="E249" i="3"/>
  <c r="G248" i="3"/>
  <c r="H247" i="3"/>
  <c r="I247" i="3" s="1"/>
  <c r="F265" i="6"/>
  <c r="J264" i="6"/>
  <c r="H264" i="6"/>
  <c r="I264" i="6"/>
  <c r="G264" i="6"/>
  <c r="E264" i="6"/>
  <c r="D133" i="13" l="1"/>
  <c r="H132" i="13"/>
  <c r="G132" i="13" s="1"/>
  <c r="H248" i="3"/>
  <c r="I248" i="3" s="1"/>
  <c r="J265" i="6"/>
  <c r="H265" i="6"/>
  <c r="I265" i="6"/>
  <c r="G265" i="6"/>
  <c r="E265" i="6"/>
  <c r="F266" i="6"/>
  <c r="F249" i="3"/>
  <c r="D249" i="3" s="1"/>
  <c r="G249" i="3"/>
  <c r="E250" i="3"/>
  <c r="E133" i="13" l="1"/>
  <c r="F133" i="13"/>
  <c r="F267" i="6"/>
  <c r="J266" i="6"/>
  <c r="H266" i="6"/>
  <c r="I266" i="6"/>
  <c r="G266" i="6"/>
  <c r="E266" i="6"/>
  <c r="F250" i="3"/>
  <c r="D250" i="3" s="1"/>
  <c r="E251" i="3"/>
  <c r="G250" i="3"/>
  <c r="H249" i="3"/>
  <c r="I249" i="3" s="1"/>
  <c r="D134" i="13" l="1"/>
  <c r="H133" i="13"/>
  <c r="G133" i="13" s="1"/>
  <c r="H250" i="3"/>
  <c r="I250" i="3" s="1"/>
  <c r="F251" i="3"/>
  <c r="D251" i="3" s="1"/>
  <c r="G251" i="3"/>
  <c r="E252" i="3"/>
  <c r="F268" i="6"/>
  <c r="J267" i="6"/>
  <c r="H267" i="6"/>
  <c r="I267" i="6"/>
  <c r="G267" i="6"/>
  <c r="E267" i="6"/>
  <c r="E134" i="13" l="1"/>
  <c r="F134" i="13"/>
  <c r="H251" i="3"/>
  <c r="I251" i="3" s="1"/>
  <c r="F252" i="3"/>
  <c r="D252" i="3" s="1"/>
  <c r="E253" i="3"/>
  <c r="G252" i="3"/>
  <c r="F269" i="6"/>
  <c r="J268" i="6"/>
  <c r="H268" i="6"/>
  <c r="I268" i="6"/>
  <c r="G268" i="6"/>
  <c r="E268" i="6"/>
  <c r="H134" i="13" l="1"/>
  <c r="G134" i="13" s="1"/>
  <c r="D135" i="13"/>
  <c r="H252" i="3"/>
  <c r="I252" i="3" s="1"/>
  <c r="F270" i="6"/>
  <c r="J269" i="6"/>
  <c r="H269" i="6"/>
  <c r="I269" i="6"/>
  <c r="G269" i="6"/>
  <c r="E269" i="6"/>
  <c r="F253" i="3"/>
  <c r="D253" i="3" s="1"/>
  <c r="G253" i="3"/>
  <c r="E254" i="3"/>
  <c r="E135" i="13" l="1"/>
  <c r="F135" i="13"/>
  <c r="F254" i="3"/>
  <c r="D254" i="3" s="1"/>
  <c r="E255" i="3"/>
  <c r="G254" i="3"/>
  <c r="H253" i="3"/>
  <c r="I253" i="3" s="1"/>
  <c r="F271" i="6"/>
  <c r="J270" i="6"/>
  <c r="H270" i="6"/>
  <c r="I270" i="6"/>
  <c r="G270" i="6"/>
  <c r="E270" i="6"/>
  <c r="H135" i="13" l="1"/>
  <c r="G135" i="13" s="1"/>
  <c r="D136" i="13"/>
  <c r="H254" i="3"/>
  <c r="F272" i="6"/>
  <c r="J271" i="6"/>
  <c r="H271" i="6"/>
  <c r="I271" i="6"/>
  <c r="G271" i="6"/>
  <c r="E271" i="6"/>
  <c r="I254" i="3"/>
  <c r="F255" i="3"/>
  <c r="D255" i="3" s="1"/>
  <c r="G255" i="3"/>
  <c r="E256" i="3"/>
  <c r="E136" i="13" l="1"/>
  <c r="F136" i="13"/>
  <c r="F256" i="3"/>
  <c r="D256" i="3" s="1"/>
  <c r="E257" i="3"/>
  <c r="G256" i="3"/>
  <c r="H255" i="3"/>
  <c r="I255" i="3" s="1"/>
  <c r="F273" i="6"/>
  <c r="J272" i="6"/>
  <c r="H272" i="6"/>
  <c r="I272" i="6"/>
  <c r="G272" i="6"/>
  <c r="E272" i="6"/>
  <c r="D137" i="13" l="1"/>
  <c r="H136" i="13"/>
  <c r="G136" i="13" s="1"/>
  <c r="H256" i="3"/>
  <c r="I256" i="3" s="1"/>
  <c r="F274" i="6"/>
  <c r="J273" i="6"/>
  <c r="H273" i="6"/>
  <c r="I273" i="6"/>
  <c r="G273" i="6"/>
  <c r="E273" i="6"/>
  <c r="F257" i="3"/>
  <c r="D257" i="3" s="1"/>
  <c r="G257" i="3"/>
  <c r="E258" i="3"/>
  <c r="E137" i="13" l="1"/>
  <c r="F137" i="13"/>
  <c r="H257" i="3"/>
  <c r="I257" i="3" s="1"/>
  <c r="F258" i="3"/>
  <c r="D258" i="3" s="1"/>
  <c r="E259" i="3"/>
  <c r="G258" i="3"/>
  <c r="F275" i="6"/>
  <c r="J274" i="6"/>
  <c r="H274" i="6"/>
  <c r="I274" i="6"/>
  <c r="G274" i="6"/>
  <c r="E274" i="6"/>
  <c r="D138" i="13" l="1"/>
  <c r="H137" i="13"/>
  <c r="G137" i="13" s="1"/>
  <c r="F276" i="6"/>
  <c r="J275" i="6"/>
  <c r="H275" i="6"/>
  <c r="I275" i="6"/>
  <c r="G275" i="6"/>
  <c r="E275" i="6"/>
  <c r="F259" i="3"/>
  <c r="D259" i="3" s="1"/>
  <c r="G259" i="3"/>
  <c r="E260" i="3"/>
  <c r="H258" i="3"/>
  <c r="I258" i="3" s="1"/>
  <c r="E138" i="13" l="1"/>
  <c r="F138" i="13"/>
  <c r="F260" i="3"/>
  <c r="D260" i="3" s="1"/>
  <c r="E261" i="3"/>
  <c r="G260" i="3"/>
  <c r="H259" i="3"/>
  <c r="I259" i="3" s="1"/>
  <c r="F277" i="6"/>
  <c r="J276" i="6"/>
  <c r="H276" i="6"/>
  <c r="I276" i="6"/>
  <c r="G276" i="6"/>
  <c r="E276" i="6"/>
  <c r="H138" i="13" l="1"/>
  <c r="G138" i="13" s="1"/>
  <c r="D139" i="13"/>
  <c r="H260" i="3"/>
  <c r="I260" i="3" s="1"/>
  <c r="F278" i="6"/>
  <c r="J277" i="6"/>
  <c r="H277" i="6"/>
  <c r="I277" i="6"/>
  <c r="G277" i="6"/>
  <c r="E277" i="6"/>
  <c r="F261" i="3"/>
  <c r="D261" i="3" s="1"/>
  <c r="G261" i="3"/>
  <c r="E262" i="3"/>
  <c r="E139" i="13" l="1"/>
  <c r="F139" i="13"/>
  <c r="H261" i="3"/>
  <c r="I261" i="3" s="1"/>
  <c r="F262" i="3"/>
  <c r="D262" i="3" s="1"/>
  <c r="E263" i="3"/>
  <c r="G262" i="3"/>
  <c r="F279" i="6"/>
  <c r="J278" i="6"/>
  <c r="H278" i="6"/>
  <c r="I278" i="6"/>
  <c r="G278" i="6"/>
  <c r="E278" i="6"/>
  <c r="D140" i="13" l="1"/>
  <c r="H139" i="13"/>
  <c r="G139" i="13" s="1"/>
  <c r="H262" i="3"/>
  <c r="I262" i="3" s="1"/>
  <c r="F280" i="6"/>
  <c r="J279" i="6"/>
  <c r="H279" i="6"/>
  <c r="I279" i="6"/>
  <c r="G279" i="6"/>
  <c r="E279" i="6"/>
  <c r="F263" i="3"/>
  <c r="D263" i="3" s="1"/>
  <c r="G263" i="3"/>
  <c r="E264" i="3"/>
  <c r="E140" i="13" l="1"/>
  <c r="F140" i="13"/>
  <c r="H263" i="3"/>
  <c r="I263" i="3" s="1"/>
  <c r="F264" i="3"/>
  <c r="D264" i="3" s="1"/>
  <c r="E265" i="3"/>
  <c r="G264" i="3"/>
  <c r="F281" i="6"/>
  <c r="J280" i="6"/>
  <c r="H280" i="6"/>
  <c r="I280" i="6"/>
  <c r="G280" i="6"/>
  <c r="E280" i="6"/>
  <c r="D141" i="13" l="1"/>
  <c r="H140" i="13"/>
  <c r="G140" i="13" s="1"/>
  <c r="H264" i="3"/>
  <c r="I264" i="3" s="1"/>
  <c r="F282" i="6"/>
  <c r="J281" i="6"/>
  <c r="H281" i="6"/>
  <c r="I281" i="6"/>
  <c r="G281" i="6"/>
  <c r="E281" i="6"/>
  <c r="F265" i="3"/>
  <c r="D265" i="3" s="1"/>
  <c r="G265" i="3"/>
  <c r="E266" i="3"/>
  <c r="E141" i="13" l="1"/>
  <c r="F141" i="13"/>
  <c r="H265" i="3"/>
  <c r="I265" i="3" s="1"/>
  <c r="F266" i="3"/>
  <c r="D266" i="3" s="1"/>
  <c r="E267" i="3"/>
  <c r="G266" i="3"/>
  <c r="F283" i="6"/>
  <c r="J282" i="6"/>
  <c r="H282" i="6"/>
  <c r="I282" i="6"/>
  <c r="G282" i="6"/>
  <c r="E282" i="6"/>
  <c r="D142" i="13" l="1"/>
  <c r="H141" i="13"/>
  <c r="G141" i="13" s="1"/>
  <c r="F284" i="6"/>
  <c r="J283" i="6"/>
  <c r="H283" i="6"/>
  <c r="I283" i="6"/>
  <c r="G283" i="6"/>
  <c r="E283" i="6"/>
  <c r="F267" i="3"/>
  <c r="D267" i="3" s="1"/>
  <c r="G267" i="3"/>
  <c r="E268" i="3"/>
  <c r="H266" i="3"/>
  <c r="I266" i="3" s="1"/>
  <c r="E142" i="13" l="1"/>
  <c r="F142" i="13"/>
  <c r="F268" i="3"/>
  <c r="D268" i="3" s="1"/>
  <c r="E269" i="3"/>
  <c r="G268" i="3"/>
  <c r="H267" i="3"/>
  <c r="I267" i="3" s="1"/>
  <c r="J284" i="6"/>
  <c r="H284" i="6"/>
  <c r="I284" i="6"/>
  <c r="G284" i="6"/>
  <c r="E284" i="6"/>
  <c r="D143" i="13" l="1"/>
  <c r="H142" i="13"/>
  <c r="G142" i="13" s="1"/>
  <c r="H268" i="3"/>
  <c r="I268" i="3" s="1"/>
  <c r="F269" i="3"/>
  <c r="D269" i="3" s="1"/>
  <c r="G269" i="3"/>
  <c r="E270" i="3"/>
  <c r="E143" i="13" l="1"/>
  <c r="F143" i="13"/>
  <c r="H269" i="3"/>
  <c r="I269" i="3" s="1"/>
  <c r="F270" i="3"/>
  <c r="D270" i="3" s="1"/>
  <c r="E271" i="3"/>
  <c r="G270" i="3"/>
  <c r="D144" i="13" l="1"/>
  <c r="H143" i="13"/>
  <c r="G143" i="13" s="1"/>
  <c r="F271" i="3"/>
  <c r="D271" i="3" s="1"/>
  <c r="G271" i="3"/>
  <c r="E272" i="3"/>
  <c r="H270" i="3"/>
  <c r="I270" i="3" s="1"/>
  <c r="E144" i="13" l="1"/>
  <c r="F144" i="13"/>
  <c r="H271" i="3"/>
  <c r="F272" i="3"/>
  <c r="D272" i="3" s="1"/>
  <c r="E273" i="3"/>
  <c r="G272" i="3"/>
  <c r="I271" i="3"/>
  <c r="D145" i="13" l="1"/>
  <c r="H144" i="13"/>
  <c r="G144" i="13" s="1"/>
  <c r="H272" i="3"/>
  <c r="I272" i="3" s="1"/>
  <c r="F273" i="3"/>
  <c r="D273" i="3" s="1"/>
  <c r="G273" i="3"/>
  <c r="E274" i="3"/>
  <c r="E145" i="13" l="1"/>
  <c r="F145" i="13"/>
  <c r="H273" i="3"/>
  <c r="I273" i="3" s="1"/>
  <c r="F274" i="3"/>
  <c r="D274" i="3" s="1"/>
  <c r="E275" i="3"/>
  <c r="G274" i="3"/>
  <c r="H145" i="13" l="1"/>
  <c r="G145" i="13" s="1"/>
  <c r="D146" i="13"/>
  <c r="H274" i="3"/>
  <c r="I274" i="3" s="1"/>
  <c r="F275" i="3"/>
  <c r="D275" i="3" s="1"/>
  <c r="G275" i="3"/>
  <c r="E276" i="3"/>
  <c r="E146" i="13" l="1"/>
  <c r="F146" i="13"/>
  <c r="H275" i="3"/>
  <c r="I275" i="3" s="1"/>
  <c r="F276" i="3"/>
  <c r="D276" i="3" s="1"/>
  <c r="E277" i="3"/>
  <c r="G276" i="3"/>
  <c r="H146" i="13" l="1"/>
  <c r="G146" i="13" s="1"/>
  <c r="D147" i="13"/>
  <c r="F277" i="3"/>
  <c r="D277" i="3" s="1"/>
  <c r="G277" i="3"/>
  <c r="E278" i="3"/>
  <c r="H276" i="3"/>
  <c r="I276" i="3" s="1"/>
  <c r="E147" i="13" l="1"/>
  <c r="F147" i="13"/>
  <c r="H277" i="3"/>
  <c r="F278" i="3"/>
  <c r="D278" i="3" s="1"/>
  <c r="E279" i="3"/>
  <c r="G278" i="3"/>
  <c r="I277" i="3"/>
  <c r="D148" i="13" l="1"/>
  <c r="H147" i="13"/>
  <c r="G147" i="13" s="1"/>
  <c r="H278" i="3"/>
  <c r="I278" i="3" s="1"/>
  <c r="F279" i="3"/>
  <c r="D279" i="3" s="1"/>
  <c r="G279" i="3"/>
  <c r="E280" i="3"/>
  <c r="E148" i="13" l="1"/>
  <c r="F148" i="13"/>
  <c r="H279" i="3"/>
  <c r="I279" i="3" s="1"/>
  <c r="F280" i="3"/>
  <c r="D280" i="3" s="1"/>
  <c r="E281" i="3"/>
  <c r="G280" i="3"/>
  <c r="H148" i="13" l="1"/>
  <c r="G148" i="13" s="1"/>
  <c r="D149" i="13"/>
  <c r="H280" i="3"/>
  <c r="I280" i="3" s="1"/>
  <c r="F281" i="3"/>
  <c r="D281" i="3" s="1"/>
  <c r="G281" i="3"/>
  <c r="E282" i="3"/>
  <c r="E149" i="13" l="1"/>
  <c r="F149" i="13"/>
  <c r="F282" i="3"/>
  <c r="D282" i="3" s="1"/>
  <c r="E283" i="3"/>
  <c r="G282" i="3"/>
  <c r="H281" i="3"/>
  <c r="I281" i="3" s="1"/>
  <c r="H149" i="13" l="1"/>
  <c r="G149" i="13" s="1"/>
  <c r="D150" i="13"/>
  <c r="H282" i="3"/>
  <c r="I282" i="3" s="1"/>
  <c r="F283" i="3"/>
  <c r="D283" i="3" s="1"/>
  <c r="G283" i="3"/>
  <c r="E284" i="3"/>
  <c r="E150" i="13" l="1"/>
  <c r="F150" i="13"/>
  <c r="F284" i="3"/>
  <c r="D284" i="3" s="1"/>
  <c r="E285" i="3"/>
  <c r="G284" i="3"/>
  <c r="H283" i="3"/>
  <c r="I283" i="3" s="1"/>
  <c r="H150" i="13" l="1"/>
  <c r="G150" i="13" s="1"/>
  <c r="D151" i="13"/>
  <c r="F285" i="3"/>
  <c r="D285" i="3" s="1"/>
  <c r="G285" i="3"/>
  <c r="E286" i="3"/>
  <c r="H284" i="3"/>
  <c r="I284" i="3" s="1"/>
  <c r="E151" i="13" l="1"/>
  <c r="F151" i="13"/>
  <c r="H285" i="3"/>
  <c r="I285" i="3" s="1"/>
  <c r="F286" i="3"/>
  <c r="D286" i="3" s="1"/>
  <c r="E287" i="3"/>
  <c r="G286" i="3"/>
  <c r="H151" i="13" l="1"/>
  <c r="G151" i="13" s="1"/>
  <c r="D152" i="13"/>
  <c r="H286" i="3"/>
  <c r="I286" i="3" s="1"/>
  <c r="F287" i="3"/>
  <c r="D287" i="3" s="1"/>
  <c r="G287" i="3"/>
  <c r="E288" i="3"/>
  <c r="E152" i="13" l="1"/>
  <c r="F152" i="13"/>
  <c r="F288" i="3"/>
  <c r="D288" i="3" s="1"/>
  <c r="E289" i="3"/>
  <c r="G288" i="3"/>
  <c r="H287" i="3"/>
  <c r="I287" i="3" s="1"/>
  <c r="H152" i="13" l="1"/>
  <c r="G152" i="13" s="1"/>
  <c r="D153" i="13"/>
  <c r="F289" i="3"/>
  <c r="D289" i="3" s="1"/>
  <c r="G289" i="3"/>
  <c r="E290" i="3"/>
  <c r="H288" i="3"/>
  <c r="I288" i="3" s="1"/>
  <c r="E153" i="13" l="1"/>
  <c r="F153" i="13"/>
  <c r="H289" i="3"/>
  <c r="I289" i="3" s="1"/>
  <c r="F290" i="3"/>
  <c r="D290" i="3" s="1"/>
  <c r="E291" i="3"/>
  <c r="G290" i="3"/>
  <c r="H153" i="13" l="1"/>
  <c r="G153" i="13" s="1"/>
  <c r="D154" i="13"/>
  <c r="H290" i="3"/>
  <c r="I290" i="3" s="1"/>
  <c r="F291" i="3"/>
  <c r="D291" i="3" s="1"/>
  <c r="G291" i="3"/>
  <c r="E292" i="3"/>
  <c r="E154" i="13" l="1"/>
  <c r="F154" i="13"/>
  <c r="H291" i="3"/>
  <c r="I291" i="3" s="1"/>
  <c r="F292" i="3"/>
  <c r="D292" i="3" s="1"/>
  <c r="E293" i="3"/>
  <c r="G292" i="3"/>
  <c r="H154" i="13" l="1"/>
  <c r="G154" i="13" s="1"/>
  <c r="D155" i="13"/>
  <c r="H292" i="3"/>
  <c r="I292" i="3" s="1"/>
  <c r="F293" i="3"/>
  <c r="D293" i="3" s="1"/>
  <c r="G293" i="3"/>
  <c r="E294" i="3"/>
  <c r="E155" i="13" l="1"/>
  <c r="F155" i="13"/>
  <c r="F294" i="3"/>
  <c r="D294" i="3" s="1"/>
  <c r="E295" i="3"/>
  <c r="G294" i="3"/>
  <c r="H293" i="3"/>
  <c r="I293" i="3" s="1"/>
  <c r="D156" i="13" l="1"/>
  <c r="H155" i="13"/>
  <c r="G155" i="13" s="1"/>
  <c r="H294" i="3"/>
  <c r="I294" i="3" s="1"/>
  <c r="F295" i="3"/>
  <c r="D295" i="3" s="1"/>
  <c r="G295" i="3"/>
  <c r="E296" i="3"/>
  <c r="E156" i="13" l="1"/>
  <c r="F156" i="13"/>
  <c r="H295" i="3"/>
  <c r="I295" i="3" s="1"/>
  <c r="F296" i="3"/>
  <c r="D296" i="3" s="1"/>
  <c r="E297" i="3"/>
  <c r="G296" i="3"/>
  <c r="D157" i="13" l="1"/>
  <c r="H156" i="13"/>
  <c r="G156" i="13" s="1"/>
  <c r="H296" i="3"/>
  <c r="I296" i="3" s="1"/>
  <c r="F297" i="3"/>
  <c r="D297" i="3" s="1"/>
  <c r="G297" i="3"/>
  <c r="E298" i="3"/>
  <c r="E157" i="13" l="1"/>
  <c r="F157" i="13"/>
  <c r="H297" i="3"/>
  <c r="I297" i="3" s="1"/>
  <c r="F298" i="3"/>
  <c r="D298" i="3" s="1"/>
  <c r="E299" i="3"/>
  <c r="G298" i="3"/>
  <c r="D158" i="13" l="1"/>
  <c r="H157" i="13"/>
  <c r="G157" i="13" s="1"/>
  <c r="H298" i="3"/>
  <c r="I298" i="3" s="1"/>
  <c r="F299" i="3"/>
  <c r="D299" i="3" s="1"/>
  <c r="G299" i="3"/>
  <c r="E300" i="3"/>
  <c r="E158" i="13" l="1"/>
  <c r="F158" i="13"/>
  <c r="H299" i="3"/>
  <c r="I299" i="3" s="1"/>
  <c r="F300" i="3"/>
  <c r="D300" i="3" s="1"/>
  <c r="E301" i="3"/>
  <c r="G300" i="3"/>
  <c r="H158" i="13" l="1"/>
  <c r="G158" i="13" s="1"/>
  <c r="D159" i="13"/>
  <c r="H300" i="3"/>
  <c r="I300" i="3" s="1"/>
  <c r="F301" i="3"/>
  <c r="D301" i="3" s="1"/>
  <c r="G301" i="3"/>
  <c r="E302" i="3"/>
  <c r="E159" i="13" l="1"/>
  <c r="F159" i="13"/>
  <c r="F302" i="3"/>
  <c r="D302" i="3" s="1"/>
  <c r="E303" i="3"/>
  <c r="G302" i="3"/>
  <c r="H301" i="3"/>
  <c r="I301" i="3" s="1"/>
  <c r="H159" i="13" l="1"/>
  <c r="G159" i="13" s="1"/>
  <c r="D160" i="13"/>
  <c r="H302" i="3"/>
  <c r="I302" i="3" s="1"/>
  <c r="F303" i="3"/>
  <c r="D303" i="3" s="1"/>
  <c r="G303" i="3"/>
  <c r="E304" i="3"/>
  <c r="E160" i="13" l="1"/>
  <c r="F160" i="13"/>
  <c r="H303" i="3"/>
  <c r="I303" i="3" s="1"/>
  <c r="F304" i="3"/>
  <c r="D304" i="3" s="1"/>
  <c r="E305" i="3"/>
  <c r="G304" i="3"/>
  <c r="D161" i="13" l="1"/>
  <c r="H160" i="13"/>
  <c r="G160" i="13" s="1"/>
  <c r="H304" i="3"/>
  <c r="I304" i="3" s="1"/>
  <c r="F305" i="3"/>
  <c r="D305" i="3" s="1"/>
  <c r="G305" i="3"/>
  <c r="E306" i="3"/>
  <c r="E161" i="13" l="1"/>
  <c r="F161" i="13"/>
  <c r="H305" i="3"/>
  <c r="I305" i="3" s="1"/>
  <c r="F306" i="3"/>
  <c r="D306" i="3" s="1"/>
  <c r="E307" i="3"/>
  <c r="G306" i="3"/>
  <c r="H161" i="13" l="1"/>
  <c r="G161" i="13" s="1"/>
  <c r="D162" i="13"/>
  <c r="H306" i="3"/>
  <c r="I306" i="3" s="1"/>
  <c r="F307" i="3"/>
  <c r="D307" i="3" s="1"/>
  <c r="G307" i="3"/>
  <c r="E308" i="3"/>
  <c r="E162" i="13" l="1"/>
  <c r="F162" i="13"/>
  <c r="H307" i="3"/>
  <c r="I307" i="3" s="1"/>
  <c r="F308" i="3"/>
  <c r="D308" i="3" s="1"/>
  <c r="E309" i="3"/>
  <c r="G308" i="3"/>
  <c r="H162" i="13" l="1"/>
  <c r="G162" i="13" s="1"/>
  <c r="D163" i="13"/>
  <c r="H308" i="3"/>
  <c r="I308" i="3" s="1"/>
  <c r="F309" i="3"/>
  <c r="D309" i="3" s="1"/>
  <c r="G309" i="3"/>
  <c r="E310" i="3"/>
  <c r="E163" i="13" l="1"/>
  <c r="F163" i="13"/>
  <c r="F310" i="3"/>
  <c r="D310" i="3" s="1"/>
  <c r="E311" i="3"/>
  <c r="G310" i="3"/>
  <c r="H309" i="3"/>
  <c r="I309" i="3" s="1"/>
  <c r="D164" i="13" l="1"/>
  <c r="H163" i="13"/>
  <c r="G163" i="13" s="1"/>
  <c r="H310" i="3"/>
  <c r="I310" i="3" s="1"/>
  <c r="F311" i="3"/>
  <c r="D311" i="3" s="1"/>
  <c r="G311" i="3"/>
  <c r="E312" i="3"/>
  <c r="E164" i="13" l="1"/>
  <c r="F164" i="13"/>
  <c r="H311" i="3"/>
  <c r="I311" i="3" s="1"/>
  <c r="F312" i="3"/>
  <c r="D312" i="3" s="1"/>
  <c r="E313" i="3"/>
  <c r="G312" i="3"/>
  <c r="D165" i="13" l="1"/>
  <c r="H164" i="13"/>
  <c r="G164" i="13" s="1"/>
  <c r="H312" i="3"/>
  <c r="I312" i="3" s="1"/>
  <c r="F313" i="3"/>
  <c r="D313" i="3" s="1"/>
  <c r="G313" i="3"/>
  <c r="E314" i="3"/>
  <c r="E165" i="13" l="1"/>
  <c r="F165" i="13"/>
  <c r="H313" i="3"/>
  <c r="I313" i="3" s="1"/>
  <c r="F314" i="3"/>
  <c r="D314" i="3" s="1"/>
  <c r="E315" i="3"/>
  <c r="G314" i="3"/>
  <c r="H165" i="13" l="1"/>
  <c r="G165" i="13" s="1"/>
  <c r="D166" i="13"/>
  <c r="H314" i="3"/>
  <c r="I314" i="3" s="1"/>
  <c r="F315" i="3"/>
  <c r="D315" i="3" s="1"/>
  <c r="G315" i="3"/>
  <c r="E316" i="3"/>
  <c r="E166" i="13" l="1"/>
  <c r="F166" i="13"/>
  <c r="H315" i="3"/>
  <c r="I315" i="3" s="1"/>
  <c r="F316" i="3"/>
  <c r="D316" i="3" s="1"/>
  <c r="E317" i="3"/>
  <c r="G316" i="3"/>
  <c r="H166" i="13" l="1"/>
  <c r="G166" i="13" s="1"/>
  <c r="D167" i="13"/>
  <c r="H316" i="3"/>
  <c r="I316" i="3" s="1"/>
  <c r="F317" i="3"/>
  <c r="D317" i="3" s="1"/>
  <c r="G317" i="3"/>
  <c r="E318" i="3"/>
  <c r="E167" i="13" l="1"/>
  <c r="F167" i="13"/>
  <c r="F318" i="3"/>
  <c r="D318" i="3" s="1"/>
  <c r="E319" i="3"/>
  <c r="G318" i="3"/>
  <c r="H317" i="3"/>
  <c r="I317" i="3" s="1"/>
  <c r="H167" i="13" l="1"/>
  <c r="G167" i="13" s="1"/>
  <c r="D168" i="13"/>
  <c r="H318" i="3"/>
  <c r="I318" i="3" s="1"/>
  <c r="F319" i="3"/>
  <c r="D319" i="3" s="1"/>
  <c r="G319" i="3"/>
  <c r="E320" i="3"/>
  <c r="E168" i="13" l="1"/>
  <c r="F168" i="13"/>
  <c r="H319" i="3"/>
  <c r="I319" i="3" s="1"/>
  <c r="F320" i="3"/>
  <c r="D320" i="3" s="1"/>
  <c r="E321" i="3"/>
  <c r="G320" i="3"/>
  <c r="D169" i="13" l="1"/>
  <c r="H168" i="13"/>
  <c r="G168" i="13" s="1"/>
  <c r="H320" i="3"/>
  <c r="I320" i="3" s="1"/>
  <c r="F321" i="3"/>
  <c r="D321" i="3" s="1"/>
  <c r="G321" i="3"/>
  <c r="E322" i="3"/>
  <c r="E169" i="13" l="1"/>
  <c r="F169" i="13"/>
  <c r="H321" i="3"/>
  <c r="I321" i="3" s="1"/>
  <c r="F322" i="3"/>
  <c r="D322" i="3" s="1"/>
  <c r="E323" i="3"/>
  <c r="G322" i="3"/>
  <c r="H169" i="13" l="1"/>
  <c r="G169" i="13" s="1"/>
  <c r="D170" i="13"/>
  <c r="H322" i="3"/>
  <c r="I322" i="3" s="1"/>
  <c r="F323" i="3"/>
  <c r="D323" i="3" s="1"/>
  <c r="G323" i="3"/>
  <c r="E324" i="3"/>
  <c r="E170" i="13" l="1"/>
  <c r="F170" i="13"/>
  <c r="H323" i="3"/>
  <c r="I323" i="3" s="1"/>
  <c r="F324" i="3"/>
  <c r="D324" i="3" s="1"/>
  <c r="E325" i="3"/>
  <c r="G324" i="3"/>
  <c r="D171" i="13" l="1"/>
  <c r="H170" i="13"/>
  <c r="G170" i="13" s="1"/>
  <c r="H324" i="3"/>
  <c r="I324" i="3" s="1"/>
  <c r="F325" i="3"/>
  <c r="D325" i="3" s="1"/>
  <c r="G325" i="3"/>
  <c r="E326" i="3"/>
  <c r="E171" i="13" l="1"/>
  <c r="F171" i="13"/>
  <c r="F326" i="3"/>
  <c r="D326" i="3" s="1"/>
  <c r="E327" i="3"/>
  <c r="G326" i="3"/>
  <c r="H325" i="3"/>
  <c r="I325" i="3" s="1"/>
  <c r="D172" i="13" l="1"/>
  <c r="H171" i="13"/>
  <c r="G171" i="13" s="1"/>
  <c r="H326" i="3"/>
  <c r="I326" i="3" s="1"/>
  <c r="F327" i="3"/>
  <c r="D327" i="3" s="1"/>
  <c r="G327" i="3"/>
  <c r="E328" i="3"/>
  <c r="E172" i="13" l="1"/>
  <c r="F172" i="13"/>
  <c r="H327" i="3"/>
  <c r="I327" i="3" s="1"/>
  <c r="F328" i="3"/>
  <c r="D328" i="3" s="1"/>
  <c r="E329" i="3"/>
  <c r="G328" i="3"/>
  <c r="D173" i="13" l="1"/>
  <c r="H172" i="13"/>
  <c r="G172" i="13" s="1"/>
  <c r="H328" i="3"/>
  <c r="I328" i="3" s="1"/>
  <c r="F329" i="3"/>
  <c r="D329" i="3" s="1"/>
  <c r="G329" i="3"/>
  <c r="E330" i="3"/>
  <c r="E173" i="13" l="1"/>
  <c r="F173" i="13"/>
  <c r="H329" i="3"/>
  <c r="I329" i="3" s="1"/>
  <c r="F330" i="3"/>
  <c r="D330" i="3" s="1"/>
  <c r="E331" i="3"/>
  <c r="G330" i="3"/>
  <c r="H173" i="13" l="1"/>
  <c r="G173" i="13" s="1"/>
  <c r="D174" i="13"/>
  <c r="H330" i="3"/>
  <c r="I330" i="3" s="1"/>
  <c r="F331" i="3"/>
  <c r="D331" i="3" s="1"/>
  <c r="G331" i="3"/>
  <c r="E332" i="3"/>
  <c r="E174" i="13" l="1"/>
  <c r="F174" i="13"/>
  <c r="H331" i="3"/>
  <c r="I331" i="3" s="1"/>
  <c r="F332" i="3"/>
  <c r="D332" i="3" s="1"/>
  <c r="E333" i="3"/>
  <c r="G332" i="3"/>
  <c r="H174" i="13" l="1"/>
  <c r="G174" i="13" s="1"/>
  <c r="D175" i="13"/>
  <c r="H332" i="3"/>
  <c r="I332" i="3" s="1"/>
  <c r="F333" i="3"/>
  <c r="D333" i="3" s="1"/>
  <c r="G333" i="3"/>
  <c r="E334" i="3"/>
  <c r="E175" i="13" l="1"/>
  <c r="F175" i="13"/>
  <c r="F334" i="3"/>
  <c r="D334" i="3" s="1"/>
  <c r="E335" i="3"/>
  <c r="G334" i="3"/>
  <c r="H333" i="3"/>
  <c r="I333" i="3" s="1"/>
  <c r="H175" i="13" l="1"/>
  <c r="G175" i="13" s="1"/>
  <c r="D176" i="13"/>
  <c r="H334" i="3"/>
  <c r="I334" i="3" s="1"/>
  <c r="F335" i="3"/>
  <c r="D335" i="3" s="1"/>
  <c r="G335" i="3"/>
  <c r="E336" i="3"/>
  <c r="E176" i="13" l="1"/>
  <c r="F176" i="13"/>
  <c r="H335" i="3"/>
  <c r="I335" i="3" s="1"/>
  <c r="F336" i="3"/>
  <c r="D336" i="3" s="1"/>
  <c r="E337" i="3"/>
  <c r="G336" i="3"/>
  <c r="D177" i="13" l="1"/>
  <c r="H176" i="13"/>
  <c r="G176" i="13" s="1"/>
  <c r="H336" i="3"/>
  <c r="I336" i="3" s="1"/>
  <c r="F337" i="3"/>
  <c r="D337" i="3" s="1"/>
  <c r="G337" i="3"/>
  <c r="E338" i="3"/>
  <c r="E177" i="13" l="1"/>
  <c r="F177" i="13"/>
  <c r="H337" i="3"/>
  <c r="I337" i="3" s="1"/>
  <c r="F338" i="3"/>
  <c r="D338" i="3" s="1"/>
  <c r="E339" i="3"/>
  <c r="G338" i="3"/>
  <c r="D178" i="13" l="1"/>
  <c r="H177" i="13"/>
  <c r="G177" i="13" s="1"/>
  <c r="H338" i="3"/>
  <c r="I338" i="3"/>
  <c r="F339" i="3"/>
  <c r="D339" i="3" s="1"/>
  <c r="G339" i="3"/>
  <c r="E340" i="3"/>
  <c r="E178" i="13" l="1"/>
  <c r="F178" i="13"/>
  <c r="H339" i="3"/>
  <c r="I339" i="3" s="1"/>
  <c r="F340" i="3"/>
  <c r="D340" i="3" s="1"/>
  <c r="E341" i="3"/>
  <c r="G340" i="3"/>
  <c r="D179" i="13" l="1"/>
  <c r="H178" i="13"/>
  <c r="G178" i="13" s="1"/>
  <c r="H340" i="3"/>
  <c r="I340" i="3" s="1"/>
  <c r="F341" i="3"/>
  <c r="D341" i="3" s="1"/>
  <c r="G341" i="3"/>
  <c r="E342" i="3"/>
  <c r="E179" i="13" l="1"/>
  <c r="F179" i="13"/>
  <c r="F342" i="3"/>
  <c r="D342" i="3" s="1"/>
  <c r="E343" i="3"/>
  <c r="G342" i="3"/>
  <c r="H341" i="3"/>
  <c r="I341" i="3" s="1"/>
  <c r="D180" i="13" l="1"/>
  <c r="H179" i="13"/>
  <c r="G179" i="13" s="1"/>
  <c r="H342" i="3"/>
  <c r="I342" i="3" s="1"/>
  <c r="F343" i="3"/>
  <c r="D343" i="3" s="1"/>
  <c r="G343" i="3"/>
  <c r="E344" i="3"/>
  <c r="E180" i="13" l="1"/>
  <c r="F180" i="13"/>
  <c r="H343" i="3"/>
  <c r="I343" i="3" s="1"/>
  <c r="F344" i="3"/>
  <c r="D344" i="3" s="1"/>
  <c r="E345" i="3"/>
  <c r="G344" i="3"/>
  <c r="H180" i="13" l="1"/>
  <c r="G180" i="13" s="1"/>
  <c r="D181" i="13"/>
  <c r="H344" i="3"/>
  <c r="I344" i="3" s="1"/>
  <c r="F345" i="3"/>
  <c r="D345" i="3" s="1"/>
  <c r="G345" i="3"/>
  <c r="E346" i="3"/>
  <c r="E181" i="13" l="1"/>
  <c r="F181" i="13"/>
  <c r="H345" i="3"/>
  <c r="I345" i="3" s="1"/>
  <c r="F346" i="3"/>
  <c r="D346" i="3" s="1"/>
  <c r="E347" i="3"/>
  <c r="G346" i="3"/>
  <c r="H181" i="13" l="1"/>
  <c r="G181" i="13" s="1"/>
  <c r="D182" i="13"/>
  <c r="H346" i="3"/>
  <c r="I346" i="3" s="1"/>
  <c r="F347" i="3"/>
  <c r="D347" i="3" s="1"/>
  <c r="G347" i="3"/>
  <c r="E348" i="3"/>
  <c r="E182" i="13" l="1"/>
  <c r="F182" i="13"/>
  <c r="H347" i="3"/>
  <c r="I347" i="3" s="1"/>
  <c r="F348" i="3"/>
  <c r="D348" i="3" s="1"/>
  <c r="E349" i="3"/>
  <c r="G348" i="3"/>
  <c r="H182" i="13" l="1"/>
  <c r="G182" i="13" s="1"/>
  <c r="D183" i="13"/>
  <c r="H348" i="3"/>
  <c r="I348" i="3" s="1"/>
  <c r="F349" i="3"/>
  <c r="D349" i="3" s="1"/>
  <c r="G349" i="3"/>
  <c r="E350" i="3"/>
  <c r="E183" i="13" l="1"/>
  <c r="F183" i="13"/>
  <c r="F350" i="3"/>
  <c r="D350" i="3" s="1"/>
  <c r="E351" i="3"/>
  <c r="G350" i="3"/>
  <c r="H349" i="3"/>
  <c r="I349" i="3" s="1"/>
  <c r="D184" i="13" l="1"/>
  <c r="H183" i="13"/>
  <c r="G183" i="13" s="1"/>
  <c r="H350" i="3"/>
  <c r="I350" i="3" s="1"/>
  <c r="F351" i="3"/>
  <c r="D351" i="3" s="1"/>
  <c r="G351" i="3"/>
  <c r="E352" i="3"/>
  <c r="E184" i="13" l="1"/>
  <c r="F184" i="13"/>
  <c r="H351" i="3"/>
  <c r="I351" i="3" s="1"/>
  <c r="F352" i="3"/>
  <c r="D352" i="3" s="1"/>
  <c r="E353" i="3"/>
  <c r="G352" i="3"/>
  <c r="D185" i="13" l="1"/>
  <c r="H184" i="13"/>
  <c r="G184" i="13" s="1"/>
  <c r="H352" i="3"/>
  <c r="I352" i="3" s="1"/>
  <c r="F353" i="3"/>
  <c r="D353" i="3" s="1"/>
  <c r="G353" i="3"/>
  <c r="E354" i="3"/>
  <c r="E185" i="13" l="1"/>
  <c r="F185" i="13"/>
  <c r="H353" i="3"/>
  <c r="I353" i="3" s="1"/>
  <c r="F354" i="3"/>
  <c r="D354" i="3" s="1"/>
  <c r="E355" i="3"/>
  <c r="G354" i="3"/>
  <c r="D186" i="13" l="1"/>
  <c r="H185" i="13"/>
  <c r="G185" i="13" s="1"/>
  <c r="H354" i="3"/>
  <c r="I354" i="3" s="1"/>
  <c r="F355" i="3"/>
  <c r="D355" i="3" s="1"/>
  <c r="G355" i="3"/>
  <c r="E356" i="3"/>
  <c r="E186" i="13" l="1"/>
  <c r="F186" i="13"/>
  <c r="H355" i="3"/>
  <c r="I355" i="3" s="1"/>
  <c r="F356" i="3"/>
  <c r="D356" i="3" s="1"/>
  <c r="E357" i="3"/>
  <c r="G356" i="3"/>
  <c r="H186" i="13" l="1"/>
  <c r="G186" i="13" s="1"/>
  <c r="D187" i="13"/>
  <c r="H356" i="3"/>
  <c r="I356" i="3" s="1"/>
  <c r="F357" i="3"/>
  <c r="D357" i="3" s="1"/>
  <c r="G357" i="3"/>
  <c r="E358" i="3"/>
  <c r="E187" i="13" l="1"/>
  <c r="F187" i="13"/>
  <c r="F358" i="3"/>
  <c r="D358" i="3" s="1"/>
  <c r="E359" i="3"/>
  <c r="G358" i="3"/>
  <c r="H357" i="3"/>
  <c r="I357" i="3" s="1"/>
  <c r="D188" i="13" l="1"/>
  <c r="H187" i="13"/>
  <c r="G187" i="13" s="1"/>
  <c r="H358" i="3"/>
  <c r="I358" i="3" s="1"/>
  <c r="F359" i="3"/>
  <c r="D359" i="3" s="1"/>
  <c r="G359" i="3"/>
  <c r="E360" i="3"/>
  <c r="E188" i="13" l="1"/>
  <c r="F188" i="13"/>
  <c r="H359" i="3"/>
  <c r="I359" i="3" s="1"/>
  <c r="F360" i="3"/>
  <c r="D360" i="3" s="1"/>
  <c r="E361" i="3"/>
  <c r="G360" i="3"/>
  <c r="H188" i="13" l="1"/>
  <c r="G188" i="13" s="1"/>
  <c r="D189" i="13"/>
  <c r="H360" i="3"/>
  <c r="I360" i="3" s="1"/>
  <c r="F361" i="3"/>
  <c r="D361" i="3" s="1"/>
  <c r="G361" i="3"/>
  <c r="E362" i="3"/>
  <c r="E189" i="13" l="1"/>
  <c r="F189" i="13"/>
  <c r="H361" i="3"/>
  <c r="I361" i="3" s="1"/>
  <c r="F362" i="3"/>
  <c r="D362" i="3" s="1"/>
  <c r="E363" i="3"/>
  <c r="G362" i="3"/>
  <c r="D190" i="13" l="1"/>
  <c r="H189" i="13"/>
  <c r="G189" i="13" s="1"/>
  <c r="H362" i="3"/>
  <c r="I362" i="3" s="1"/>
  <c r="F363" i="3"/>
  <c r="D363" i="3" s="1"/>
  <c r="G363" i="3"/>
  <c r="E364" i="3"/>
  <c r="E190" i="13" l="1"/>
  <c r="F190" i="13"/>
  <c r="H363" i="3"/>
  <c r="I363" i="3" s="1"/>
  <c r="F364" i="3"/>
  <c r="D364" i="3" s="1"/>
  <c r="E365" i="3"/>
  <c r="G364" i="3"/>
  <c r="H190" i="13" l="1"/>
  <c r="G190" i="13" s="1"/>
  <c r="D191" i="13"/>
  <c r="H364" i="3"/>
  <c r="I364" i="3" s="1"/>
  <c r="F365" i="3"/>
  <c r="D365" i="3" s="1"/>
  <c r="G365" i="3"/>
  <c r="E366" i="3"/>
  <c r="E191" i="13" l="1"/>
  <c r="F191" i="13"/>
  <c r="F366" i="3"/>
  <c r="D366" i="3" s="1"/>
  <c r="E367" i="3"/>
  <c r="G366" i="3"/>
  <c r="H365" i="3"/>
  <c r="I365" i="3" s="1"/>
  <c r="D192" i="13" l="1"/>
  <c r="H191" i="13"/>
  <c r="G191" i="13" s="1"/>
  <c r="H366" i="3"/>
  <c r="I366" i="3" s="1"/>
  <c r="F367" i="3"/>
  <c r="D367" i="3" s="1"/>
  <c r="G367" i="3"/>
  <c r="E368" i="3"/>
  <c r="E192" i="13" l="1"/>
  <c r="F192" i="13"/>
  <c r="H367" i="3"/>
  <c r="I367" i="3" s="1"/>
  <c r="F368" i="3"/>
  <c r="D368" i="3" s="1"/>
  <c r="E369" i="3"/>
  <c r="G368" i="3"/>
  <c r="D193" i="13" l="1"/>
  <c r="H192" i="13"/>
  <c r="G192" i="13" s="1"/>
  <c r="H368" i="3"/>
  <c r="I368" i="3" s="1"/>
  <c r="F369" i="3"/>
  <c r="D369" i="3" s="1"/>
  <c r="G369" i="3"/>
  <c r="E370" i="3"/>
  <c r="E193" i="13" l="1"/>
  <c r="F193" i="13"/>
  <c r="H369" i="3"/>
  <c r="I369" i="3" s="1"/>
  <c r="F370" i="3"/>
  <c r="D370" i="3" s="1"/>
  <c r="E371" i="3"/>
  <c r="G370" i="3"/>
  <c r="H193" i="13" l="1"/>
  <c r="G193" i="13" s="1"/>
  <c r="D194" i="13"/>
  <c r="H370" i="3"/>
  <c r="I370" i="3" s="1"/>
  <c r="F371" i="3"/>
  <c r="D371" i="3" s="1"/>
  <c r="G371" i="3"/>
  <c r="E372" i="3"/>
  <c r="E194" i="13" l="1"/>
  <c r="F194" i="13"/>
  <c r="H371" i="3"/>
  <c r="I371" i="3" s="1"/>
  <c r="F372" i="3"/>
  <c r="D372" i="3" s="1"/>
  <c r="E373" i="3"/>
  <c r="G372" i="3"/>
  <c r="D195" i="13" l="1"/>
  <c r="H194" i="13"/>
  <c r="G194" i="13" s="1"/>
  <c r="H372" i="3"/>
  <c r="I372" i="3" s="1"/>
  <c r="F373" i="3"/>
  <c r="D373" i="3" s="1"/>
  <c r="G373" i="3"/>
  <c r="E374" i="3"/>
  <c r="E195" i="13" l="1"/>
  <c r="F195" i="13"/>
  <c r="F374" i="3"/>
  <c r="D374" i="3" s="1"/>
  <c r="E375" i="3"/>
  <c r="G374" i="3"/>
  <c r="H373" i="3"/>
  <c r="I373" i="3" s="1"/>
  <c r="H195" i="13" l="1"/>
  <c r="G195" i="13" s="1"/>
  <c r="D196" i="13"/>
  <c r="H374" i="3"/>
  <c r="I374" i="3" s="1"/>
  <c r="F375" i="3"/>
  <c r="D375" i="3" s="1"/>
  <c r="G375" i="3"/>
  <c r="E376" i="3"/>
  <c r="E196" i="13" l="1"/>
  <c r="F196" i="13"/>
  <c r="H375" i="3"/>
  <c r="I375" i="3" s="1"/>
  <c r="F376" i="3"/>
  <c r="D376" i="3" s="1"/>
  <c r="E377" i="3"/>
  <c r="G376" i="3"/>
  <c r="D197" i="13" l="1"/>
  <c r="H196" i="13"/>
  <c r="G196" i="13" s="1"/>
  <c r="H376" i="3"/>
  <c r="I376" i="3" s="1"/>
  <c r="F377" i="3"/>
  <c r="D377" i="3" s="1"/>
  <c r="G377" i="3"/>
  <c r="E378" i="3"/>
  <c r="E197" i="13" l="1"/>
  <c r="F197" i="13"/>
  <c r="H377" i="3"/>
  <c r="I377" i="3" s="1"/>
  <c r="F378" i="3"/>
  <c r="D378" i="3" s="1"/>
  <c r="E379" i="3"/>
  <c r="G378" i="3"/>
  <c r="H197" i="13" l="1"/>
  <c r="G197" i="13" s="1"/>
  <c r="D198" i="13"/>
  <c r="H378" i="3"/>
  <c r="I378" i="3" s="1"/>
  <c r="F379" i="3"/>
  <c r="D379" i="3" s="1"/>
  <c r="G379" i="3"/>
  <c r="E380" i="3"/>
  <c r="E198" i="13" l="1"/>
  <c r="F198" i="13"/>
  <c r="H379" i="3"/>
  <c r="I379" i="3" s="1"/>
  <c r="F380" i="3"/>
  <c r="D380" i="3" s="1"/>
  <c r="E381" i="3"/>
  <c r="G380" i="3"/>
  <c r="D199" i="13" l="1"/>
  <c r="H198" i="13"/>
  <c r="G198" i="13" s="1"/>
  <c r="H380" i="3"/>
  <c r="I380" i="3" s="1"/>
  <c r="F381" i="3"/>
  <c r="D381" i="3" s="1"/>
  <c r="G381" i="3"/>
  <c r="E382" i="3"/>
  <c r="E199" i="13" l="1"/>
  <c r="F199" i="13"/>
  <c r="F382" i="3"/>
  <c r="D382" i="3" s="1"/>
  <c r="E383" i="3"/>
  <c r="G382" i="3"/>
  <c r="H381" i="3"/>
  <c r="I381" i="3" s="1"/>
  <c r="H199" i="13" l="1"/>
  <c r="G199" i="13" s="1"/>
  <c r="D200" i="13"/>
  <c r="H382" i="3"/>
  <c r="I382" i="3" s="1"/>
  <c r="F383" i="3"/>
  <c r="D383" i="3" s="1"/>
  <c r="G383" i="3"/>
  <c r="E384" i="3"/>
  <c r="E200" i="13" l="1"/>
  <c r="F200" i="13"/>
  <c r="H383" i="3"/>
  <c r="I383" i="3" s="1"/>
  <c r="F384" i="3"/>
  <c r="D384" i="3" s="1"/>
  <c r="E385" i="3"/>
  <c r="G384" i="3"/>
  <c r="D201" i="13" l="1"/>
  <c r="H200" i="13"/>
  <c r="G200" i="13" s="1"/>
  <c r="H384" i="3"/>
  <c r="I384" i="3" s="1"/>
  <c r="F385" i="3"/>
  <c r="D385" i="3" s="1"/>
  <c r="G385" i="3"/>
  <c r="E386" i="3"/>
  <c r="E201" i="13" l="1"/>
  <c r="F201" i="13"/>
  <c r="H385" i="3"/>
  <c r="I385" i="3" s="1"/>
  <c r="F386" i="3"/>
  <c r="D386" i="3" s="1"/>
  <c r="E387" i="3"/>
  <c r="G386" i="3"/>
  <c r="D202" i="13" l="1"/>
  <c r="H201" i="13"/>
  <c r="G201" i="13" s="1"/>
  <c r="H386" i="3"/>
  <c r="I386" i="3" s="1"/>
  <c r="F387" i="3"/>
  <c r="D387" i="3" s="1"/>
  <c r="G387" i="3"/>
  <c r="E388" i="3"/>
  <c r="E202" i="13" l="1"/>
  <c r="F202" i="13"/>
  <c r="H387" i="3"/>
  <c r="I387" i="3" s="1"/>
  <c r="F388" i="3"/>
  <c r="D388" i="3" s="1"/>
  <c r="E389" i="3"/>
  <c r="G388" i="3"/>
  <c r="D203" i="13" l="1"/>
  <c r="H202" i="13"/>
  <c r="G202" i="13" s="1"/>
  <c r="H388" i="3"/>
  <c r="I388" i="3" s="1"/>
  <c r="F389" i="3"/>
  <c r="D389" i="3" s="1"/>
  <c r="G389" i="3"/>
  <c r="E390" i="3"/>
  <c r="E203" i="13" l="1"/>
  <c r="F203" i="13"/>
  <c r="F390" i="3"/>
  <c r="D390" i="3" s="1"/>
  <c r="E391" i="3"/>
  <c r="G390" i="3"/>
  <c r="H389" i="3"/>
  <c r="I389" i="3" s="1"/>
  <c r="D204" i="13" l="1"/>
  <c r="H203" i="13"/>
  <c r="G203" i="13" s="1"/>
  <c r="H390" i="3"/>
  <c r="I390" i="3" s="1"/>
  <c r="F391" i="3"/>
  <c r="D391" i="3" s="1"/>
  <c r="G391" i="3"/>
  <c r="E392" i="3"/>
  <c r="E204" i="13" l="1"/>
  <c r="F204" i="13"/>
  <c r="H391" i="3"/>
  <c r="I391" i="3" s="1"/>
  <c r="F392" i="3"/>
  <c r="D392" i="3" s="1"/>
  <c r="E393" i="3"/>
  <c r="G392" i="3"/>
  <c r="H204" i="13" l="1"/>
  <c r="G204" i="13" s="1"/>
  <c r="D205" i="13"/>
  <c r="H392" i="3"/>
  <c r="I392" i="3" s="1"/>
  <c r="F393" i="3"/>
  <c r="D393" i="3" s="1"/>
  <c r="G393" i="3"/>
  <c r="E394" i="3"/>
  <c r="E205" i="13" l="1"/>
  <c r="F205" i="13"/>
  <c r="H393" i="3"/>
  <c r="I393" i="3" s="1"/>
  <c r="F394" i="3"/>
  <c r="D394" i="3" s="1"/>
  <c r="E395" i="3"/>
  <c r="G394" i="3"/>
  <c r="D206" i="13" l="1"/>
  <c r="H205" i="13"/>
  <c r="G205" i="13" s="1"/>
  <c r="H394" i="3"/>
  <c r="I394" i="3" s="1"/>
  <c r="F395" i="3"/>
  <c r="D395" i="3" s="1"/>
  <c r="G395" i="3"/>
  <c r="E396" i="3"/>
  <c r="E206" i="13" l="1"/>
  <c r="F206" i="13"/>
  <c r="H395" i="3"/>
  <c r="I395" i="3" s="1"/>
  <c r="F396" i="3"/>
  <c r="D396" i="3" s="1"/>
  <c r="E397" i="3"/>
  <c r="G396" i="3"/>
  <c r="H206" i="13" l="1"/>
  <c r="G206" i="13" s="1"/>
  <c r="D207" i="13"/>
  <c r="H396" i="3"/>
  <c r="I396" i="3" s="1"/>
  <c r="F397" i="3"/>
  <c r="D397" i="3" s="1"/>
  <c r="G397" i="3"/>
  <c r="E398" i="3"/>
  <c r="E207" i="13" l="1"/>
  <c r="F207" i="13"/>
  <c r="F398" i="3"/>
  <c r="D398" i="3" s="1"/>
  <c r="E399" i="3"/>
  <c r="G398" i="3"/>
  <c r="H397" i="3"/>
  <c r="I397" i="3" s="1"/>
  <c r="D208" i="13" l="1"/>
  <c r="H207" i="13"/>
  <c r="G207" i="13" s="1"/>
  <c r="H398" i="3"/>
  <c r="I398" i="3" s="1"/>
  <c r="F399" i="3"/>
  <c r="D399" i="3" s="1"/>
  <c r="G399" i="3"/>
  <c r="E400" i="3"/>
  <c r="E208" i="13" l="1"/>
  <c r="F208" i="13"/>
  <c r="H399" i="3"/>
  <c r="I399" i="3" s="1"/>
  <c r="F400" i="3"/>
  <c r="D400" i="3" s="1"/>
  <c r="E401" i="3"/>
  <c r="G400" i="3"/>
  <c r="D209" i="13" l="1"/>
  <c r="H208" i="13"/>
  <c r="G208" i="13" s="1"/>
  <c r="H400" i="3"/>
  <c r="I400" i="3" s="1"/>
  <c r="F401" i="3"/>
  <c r="D401" i="3" s="1"/>
  <c r="G401" i="3"/>
  <c r="E402" i="3"/>
  <c r="E209" i="13" l="1"/>
  <c r="F209" i="13"/>
  <c r="H401" i="3"/>
  <c r="I401" i="3" s="1"/>
  <c r="F402" i="3"/>
  <c r="D402" i="3" s="1"/>
  <c r="E403" i="3"/>
  <c r="G402" i="3"/>
  <c r="D210" i="13" l="1"/>
  <c r="H209" i="13"/>
  <c r="G209" i="13" s="1"/>
  <c r="H402" i="3"/>
  <c r="I402" i="3" s="1"/>
  <c r="F403" i="3"/>
  <c r="D403" i="3" s="1"/>
  <c r="G403" i="3"/>
  <c r="E404" i="3"/>
  <c r="E210" i="13" l="1"/>
  <c r="F210" i="13"/>
  <c r="H403" i="3"/>
  <c r="I403" i="3" s="1"/>
  <c r="F404" i="3"/>
  <c r="D404" i="3" s="1"/>
  <c r="E405" i="3"/>
  <c r="G404" i="3"/>
  <c r="H210" i="13" l="1"/>
  <c r="G210" i="13" s="1"/>
  <c r="D211" i="13"/>
  <c r="H404" i="3"/>
  <c r="I404" i="3" s="1"/>
  <c r="F405" i="3"/>
  <c r="D405" i="3" s="1"/>
  <c r="G405" i="3"/>
  <c r="E406" i="3"/>
  <c r="E211" i="13" l="1"/>
  <c r="F211" i="13"/>
  <c r="F406" i="3"/>
  <c r="D406" i="3" s="1"/>
  <c r="E407" i="3"/>
  <c r="G406" i="3"/>
  <c r="H405" i="3"/>
  <c r="I405" i="3" s="1"/>
  <c r="H211" i="13" l="1"/>
  <c r="G211" i="13" s="1"/>
  <c r="D212" i="13"/>
  <c r="H406" i="3"/>
  <c r="I406" i="3" s="1"/>
  <c r="F407" i="3"/>
  <c r="D407" i="3" s="1"/>
  <c r="G407" i="3"/>
  <c r="E212" i="13" l="1"/>
  <c r="F212" i="13"/>
  <c r="H407" i="3"/>
  <c r="I407" i="3" s="1"/>
  <c r="H212" i="13" l="1"/>
  <c r="G212" i="13" s="1"/>
  <c r="D213" i="13"/>
  <c r="E213" i="13" l="1"/>
  <c r="F213" i="13"/>
  <c r="H213" i="13" l="1"/>
  <c r="G213" i="13" s="1"/>
  <c r="D214" i="13"/>
  <c r="E214" i="13" l="1"/>
  <c r="F214" i="13"/>
  <c r="H214" i="13" l="1"/>
  <c r="G214" i="13" s="1"/>
  <c r="D215" i="13"/>
  <c r="E215" i="13" l="1"/>
  <c r="F215" i="13"/>
  <c r="H215" i="13" l="1"/>
  <c r="G215" i="13" s="1"/>
  <c r="D216" i="13"/>
  <c r="E216" i="13" l="1"/>
  <c r="F216" i="13"/>
  <c r="D217" i="13" l="1"/>
  <c r="H216" i="13"/>
  <c r="G216" i="13" s="1"/>
  <c r="E217" i="13" l="1"/>
  <c r="F217" i="13"/>
  <c r="D218" i="13" l="1"/>
  <c r="H217" i="13"/>
  <c r="G217" i="13" s="1"/>
  <c r="E218" i="13" l="1"/>
  <c r="F218" i="13"/>
  <c r="H218" i="13" l="1"/>
  <c r="G218" i="13" s="1"/>
  <c r="D219" i="13"/>
  <c r="E219" i="13" l="1"/>
  <c r="F219" i="13"/>
  <c r="D220" i="13" l="1"/>
  <c r="H219" i="13"/>
  <c r="G219" i="13" s="1"/>
  <c r="E220" i="13" l="1"/>
  <c r="F220" i="13"/>
  <c r="H220" i="13" l="1"/>
  <c r="G220" i="13" s="1"/>
  <c r="D221" i="13"/>
  <c r="E221" i="13" l="1"/>
  <c r="F221" i="13"/>
  <c r="H221" i="13" l="1"/>
  <c r="G221" i="13" s="1"/>
  <c r="D222" i="13"/>
  <c r="E222" i="13" l="1"/>
  <c r="F222" i="13"/>
  <c r="H222" i="13" l="1"/>
  <c r="G222" i="13" s="1"/>
  <c r="D223" i="13"/>
  <c r="E223" i="13" l="1"/>
  <c r="F223" i="13"/>
  <c r="D224" i="13" l="1"/>
  <c r="H223" i="13"/>
  <c r="G223" i="13" s="1"/>
  <c r="E224" i="13" l="1"/>
  <c r="F224" i="13"/>
  <c r="D225" i="13" l="1"/>
  <c r="H224" i="13"/>
  <c r="G224" i="13" s="1"/>
  <c r="E225" i="13" l="1"/>
  <c r="F225" i="13"/>
  <c r="D226" i="13" l="1"/>
  <c r="H225" i="13"/>
  <c r="G225" i="13" s="1"/>
  <c r="E226" i="13" l="1"/>
  <c r="F226" i="13"/>
  <c r="D227" i="13" l="1"/>
  <c r="H226" i="13"/>
  <c r="G226" i="13" s="1"/>
  <c r="E227" i="13" l="1"/>
  <c r="F227" i="13"/>
  <c r="D228" i="13" l="1"/>
  <c r="H227" i="13"/>
  <c r="G227" i="13" s="1"/>
  <c r="E228" i="13" l="1"/>
  <c r="F228" i="13"/>
  <c r="H228" i="13" l="1"/>
  <c r="G228" i="13" s="1"/>
  <c r="D229" i="13"/>
  <c r="E229" i="13" l="1"/>
  <c r="F229" i="13"/>
  <c r="D230" i="13" l="1"/>
  <c r="H229" i="13"/>
  <c r="G229" i="13" s="1"/>
  <c r="E230" i="13" l="1"/>
  <c r="F230" i="13"/>
  <c r="D231" i="13" l="1"/>
  <c r="H230" i="13"/>
  <c r="G230" i="13" s="1"/>
  <c r="E231" i="13" l="1"/>
  <c r="F231" i="13"/>
  <c r="H231" i="13" s="1"/>
  <c r="G231" i="13" s="1"/>
</calcChain>
</file>

<file path=xl/comments1.xml><?xml version="1.0" encoding="utf-8"?>
<comments xmlns="http://schemas.openxmlformats.org/spreadsheetml/2006/main">
  <authors>
    <author>Мошкалев Дмитрий Витальевич</author>
  </authors>
  <commentList>
    <comment ref="K10" authorId="0">
      <text>
        <r>
          <rPr>
            <b/>
            <sz val="9"/>
            <color indexed="81"/>
            <rFont val="Tahoma"/>
            <family val="2"/>
            <charset val="204"/>
          </rPr>
          <t>Текущая Юлианская дата</t>
        </r>
      </text>
    </comment>
    <comment ref="L10" authorId="0">
      <text>
        <r>
          <rPr>
            <b/>
            <sz val="9"/>
            <color indexed="81"/>
            <rFont val="Tahoma"/>
            <family val="2"/>
            <charset val="204"/>
          </rPr>
          <t>Текущая Юлианская дата</t>
        </r>
      </text>
    </comment>
  </commentList>
</comments>
</file>

<file path=xl/sharedStrings.xml><?xml version="1.0" encoding="utf-8"?>
<sst xmlns="http://schemas.openxmlformats.org/spreadsheetml/2006/main" count="440" uniqueCount="220">
  <si>
    <t>дни</t>
  </si>
  <si>
    <t>часы</t>
  </si>
  <si>
    <t>минуты</t>
  </si>
  <si>
    <t>сек</t>
  </si>
  <si>
    <t>1/100 сек</t>
  </si>
  <si>
    <t>Длинна сидерических суток</t>
  </si>
  <si>
    <t>PLLPRE</t>
  </si>
  <si>
    <t>ENC28j60</t>
  </si>
  <si>
    <t>VCO</t>
  </si>
  <si>
    <t>PLLPOST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</si>
  <si>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osc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</si>
  <si>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cy</t>
    </r>
  </si>
  <si>
    <t>dsPIC33j128</t>
  </si>
  <si>
    <t>s</t>
  </si>
  <si>
    <t>шагов на оборот</t>
  </si>
  <si>
    <t>градусов на оборот</t>
  </si>
  <si>
    <t>секунд времени на оборот</t>
  </si>
  <si>
    <t>частота шагов</t>
  </si>
  <si>
    <t>период шага</t>
  </si>
  <si>
    <t>часовое ведение</t>
  </si>
  <si>
    <t>размерность</t>
  </si>
  <si>
    <t>step</t>
  </si>
  <si>
    <t>t</t>
  </si>
  <si>
    <t>Hz</t>
  </si>
  <si>
    <t>количество отсчетов на шаг</t>
  </si>
  <si>
    <t>tact</t>
  </si>
  <si>
    <t>количество команд за шаг</t>
  </si>
  <si>
    <t>comands</t>
  </si>
  <si>
    <t>˚ /сек</t>
  </si>
  <si>
    <t>период отсчетов</t>
  </si>
  <si>
    <t>˚</t>
  </si>
  <si>
    <t>шагов до переполнения t2</t>
  </si>
  <si>
    <t>A=</t>
  </si>
  <si>
    <t>V(t)</t>
  </si>
  <si>
    <t>x(t)</t>
  </si>
  <si>
    <t>x0=</t>
  </si>
  <si>
    <t>V0=</t>
  </si>
  <si>
    <r>
      <t>x=x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+V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t+at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/2</t>
    </r>
  </si>
  <si>
    <t>dt=</t>
  </si>
  <si>
    <t>t0=</t>
  </si>
  <si>
    <t>x</t>
  </si>
  <si>
    <t>v</t>
  </si>
  <si>
    <t>a=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</si>
  <si>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min</t>
    </r>
    <r>
      <rPr>
        <b/>
        <sz val="11"/>
        <color theme="1"/>
        <rFont val="Calibri"/>
        <family val="2"/>
        <charset val="204"/>
        <scheme val="minor"/>
      </rPr>
      <t>=</t>
    </r>
  </si>
  <si>
    <r>
      <t>m/s</t>
    </r>
    <r>
      <rPr>
        <vertAlign val="superscript"/>
        <sz val="11"/>
        <color theme="1"/>
        <rFont val="Calibri"/>
        <family val="2"/>
        <charset val="204"/>
      </rPr>
      <t>2</t>
    </r>
  </si>
  <si>
    <t>Время=</t>
  </si>
  <si>
    <t>Год=</t>
  </si>
  <si>
    <t>Месяц=</t>
  </si>
  <si>
    <t>День=</t>
  </si>
  <si>
    <t>Час=</t>
  </si>
  <si>
    <t>Минута=</t>
  </si>
  <si>
    <t>Секунда=</t>
  </si>
  <si>
    <t>JDN=</t>
  </si>
  <si>
    <t>JD=</t>
  </si>
  <si>
    <t>23.11.−4713 12:0:0</t>
  </si>
  <si>
    <t>радиус</t>
  </si>
  <si>
    <t>м</t>
  </si>
  <si>
    <t>Длинна дуги</t>
  </si>
  <si>
    <t>разрешение датчика</t>
  </si>
  <si>
    <t>количество меток</t>
  </si>
  <si>
    <t>количество меток на секунду дуги</t>
  </si>
  <si>
    <t>мм</t>
  </si>
  <si>
    <t>длинна дуги при разрешении 1 метка на секунду</t>
  </si>
  <si>
    <t>длинна дуги при разрешении 4 метки в минуту</t>
  </si>
  <si>
    <t>внешний радиус</t>
  </si>
  <si>
    <t xml:space="preserve">внутренний радиус </t>
  </si>
  <si>
    <t>длинна дуги внешней</t>
  </si>
  <si>
    <t>длинна дуги внутренней</t>
  </si>
  <si>
    <t>количество меток на полный оборот</t>
  </si>
  <si>
    <t>x2</t>
  </si>
  <si>
    <t>y2</t>
  </si>
  <si>
    <t>x1</t>
  </si>
  <si>
    <t>y1</t>
  </si>
  <si>
    <t>угол</t>
  </si>
  <si>
    <t xml:space="preserve">угол </t>
  </si>
  <si>
    <t>радианы</t>
  </si>
  <si>
    <t>расстояние между метками</t>
  </si>
  <si>
    <t>CLKDIV</t>
  </si>
  <si>
    <t>PLLFBD</t>
  </si>
  <si>
    <t>1:1</t>
  </si>
  <si>
    <t>1:2</t>
  </si>
  <si>
    <t>1:3</t>
  </si>
  <si>
    <t>1:4</t>
  </si>
  <si>
    <t>1:5</t>
  </si>
  <si>
    <t>1:6</t>
  </si>
  <si>
    <t>1:7</t>
  </si>
  <si>
    <t>1:8</t>
  </si>
  <si>
    <t>sec</t>
  </si>
  <si>
    <t>min</t>
  </si>
  <si>
    <t>hour</t>
  </si>
  <si>
    <t>date</t>
  </si>
  <si>
    <t>year</t>
  </si>
  <si>
    <t>sec10</t>
  </si>
  <si>
    <t>min10</t>
  </si>
  <si>
    <t>hour10</t>
  </si>
  <si>
    <t>date10</t>
  </si>
  <si>
    <t>year10</t>
  </si>
  <si>
    <t>month</t>
  </si>
  <si>
    <t>month10</t>
  </si>
  <si>
    <t>переполнений таймера за шаг</t>
  </si>
  <si>
    <t>частота Гц</t>
  </si>
  <si>
    <t>тяга двигателя Нм</t>
  </si>
  <si>
    <t>a=2M/(m*R*R)</t>
  </si>
  <si>
    <t xml:space="preserve">тяга </t>
  </si>
  <si>
    <t>через редуктор</t>
  </si>
  <si>
    <t>ускорение</t>
  </si>
  <si>
    <t xml:space="preserve">m = </t>
  </si>
  <si>
    <t>R =</t>
  </si>
  <si>
    <t>в градусах в сек</t>
  </si>
  <si>
    <t>ускорение рад/сек*сек</t>
  </si>
  <si>
    <t>скорость двигателя об/сек</t>
  </si>
  <si>
    <t>скорость об/сек</t>
  </si>
  <si>
    <t>скорость град/сек</t>
  </si>
  <si>
    <t>Масса</t>
  </si>
  <si>
    <t>частота полушагов</t>
  </si>
  <si>
    <t>по  200 нс</t>
  </si>
  <si>
    <t>1 1/16 шага =</t>
  </si>
  <si>
    <t>период полушагов сек</t>
  </si>
  <si>
    <t xml:space="preserve"> в секундах дуги</t>
  </si>
  <si>
    <t xml:space="preserve"> в минутах дуги</t>
  </si>
  <si>
    <t xml:space="preserve"> в градусах дуги</t>
  </si>
  <si>
    <r>
      <rPr>
        <sz val="11"/>
        <color theme="1"/>
        <rFont val="Times New Roman"/>
        <family val="1"/>
        <charset val="204"/>
      </rPr>
      <t>Δ</t>
    </r>
    <r>
      <rPr>
        <sz val="11"/>
        <color theme="1"/>
        <rFont val="Calibri"/>
        <family val="2"/>
        <charset val="204"/>
        <scheme val="minor"/>
      </rPr>
      <t>x=</t>
    </r>
    <r>
      <rPr>
        <sz val="11"/>
        <color theme="1"/>
        <rFont val="Calibri"/>
        <family val="2"/>
        <charset val="204"/>
        <scheme val="minor"/>
      </rPr>
      <t>V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t+at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/2</t>
    </r>
  </si>
  <si>
    <t>t(x)</t>
  </si>
  <si>
    <t>V</t>
  </si>
  <si>
    <t>a</t>
  </si>
  <si>
    <t xml:space="preserve"> -t(x)</t>
  </si>
  <si>
    <t>A</t>
  </si>
  <si>
    <t>max V</t>
  </si>
  <si>
    <t>max A</t>
  </si>
  <si>
    <t>градусы</t>
  </si>
  <si>
    <t>PWR</t>
  </si>
  <si>
    <t>на сколько шагов нужно сдивнуться</t>
  </si>
  <si>
    <t>сколько времени это займет</t>
  </si>
  <si>
    <t>решение квадратного уравнение</t>
  </si>
  <si>
    <t>задано</t>
  </si>
  <si>
    <t>угол за один шаг градусы</t>
  </si>
  <si>
    <t>таблица a(V)</t>
  </si>
  <si>
    <t>формула для построения таблицы на основаниии таблицы зависимости частоты шагов от момента на валу и массы и габаритов телескопа</t>
  </si>
  <si>
    <t>k</t>
  </si>
  <si>
    <t>b</t>
  </si>
  <si>
    <t>y</t>
  </si>
  <si>
    <t>x = y*y</t>
  </si>
  <si>
    <t>V=Adt</t>
  </si>
  <si>
    <t>S=Vdt</t>
  </si>
  <si>
    <t>dt=V/A</t>
  </si>
  <si>
    <t>dt=S/V</t>
  </si>
  <si>
    <t>V=S/dt</t>
  </si>
  <si>
    <t>dt=S/Adt</t>
  </si>
  <si>
    <t>dt=sqrt(S/A)</t>
  </si>
  <si>
    <t>I=((M*R*R/4)+(M*L*L/12))/N</t>
  </si>
  <si>
    <t>M-масса</t>
  </si>
  <si>
    <t xml:space="preserve">R-радиус </t>
  </si>
  <si>
    <t>L-длинна</t>
  </si>
  <si>
    <t>N-передаточное число</t>
  </si>
  <si>
    <t>K =-0.000349812 * 200 * 180/PI)/I</t>
  </si>
  <si>
    <t>B = 0.79962406 / I</t>
  </si>
  <si>
    <t>A = K * V  + B</t>
  </si>
  <si>
    <t>V = dX/dt</t>
  </si>
  <si>
    <t>dX = PI/(180.0*200.0*16.0)</t>
  </si>
  <si>
    <t>dt = (-V+sqrt(V*V - 2.0 * A* dX))/(A)</t>
  </si>
  <si>
    <t>dt = (-V+sqrt(V*V - 2.0 * (K * V  + B)* dX))/(K * V  + B)</t>
  </si>
  <si>
    <t>A*dt*dt/2 + V*dt + dX = 0</t>
  </si>
  <si>
    <t>(K * V  + B)*dt*dt/2 + V*dt + dX = 0</t>
  </si>
  <si>
    <t>A*dt*dt/2 + V*dt + dX = X</t>
  </si>
  <si>
    <t>X' = A*dt+V</t>
  </si>
  <si>
    <t>K*V*dt*dt/2+B*dt*dt/2+V*dt +dX = 0</t>
  </si>
  <si>
    <t>V = V0 + A*dt</t>
  </si>
  <si>
    <t>V= V0 + (K*V+B)*dt</t>
  </si>
  <si>
    <t>V - K*V*dt = V0 + B * dt</t>
  </si>
  <si>
    <t>V = (V0 + B*dt)/(1-K*dt)</t>
  </si>
  <si>
    <t>Гц</t>
  </si>
  <si>
    <t>град/сек</t>
  </si>
  <si>
    <t>рад/сек</t>
  </si>
  <si>
    <t>K</t>
  </si>
  <si>
    <t>B</t>
  </si>
  <si>
    <t>m</t>
  </si>
  <si>
    <t>J2000=</t>
  </si>
  <si>
    <t>MJD</t>
  </si>
  <si>
    <t>UT</t>
  </si>
  <si>
    <t>t'</t>
  </si>
  <si>
    <t>GMST(0hUT1)</t>
  </si>
  <si>
    <t>Ч</t>
  </si>
  <si>
    <t>М</t>
  </si>
  <si>
    <t>С</t>
  </si>
  <si>
    <t>LMST =</t>
  </si>
  <si>
    <t>d</t>
  </si>
  <si>
    <t>˚/sec</t>
  </si>
  <si>
    <t>T</t>
  </si>
  <si>
    <t>X</t>
  </si>
  <si>
    <t>p</t>
  </si>
  <si>
    <t>махA</t>
  </si>
  <si>
    <t>A=KV+B</t>
  </si>
  <si>
    <t>V1</t>
  </si>
  <si>
    <t>X1</t>
  </si>
  <si>
    <t>A1</t>
  </si>
  <si>
    <t>diff A</t>
  </si>
  <si>
    <t>diff V</t>
  </si>
  <si>
    <t>diff X</t>
  </si>
  <si>
    <t>C1</t>
  </si>
  <si>
    <t>C2</t>
  </si>
  <si>
    <t>"+k"</t>
  </si>
  <si>
    <t>y''(t)=1/y'(t)</t>
  </si>
  <si>
    <t>X2</t>
  </si>
  <si>
    <t>V2</t>
  </si>
  <si>
    <t>A2</t>
  </si>
  <si>
    <t>i=</t>
  </si>
  <si>
    <t xml:space="preserve">L = </t>
  </si>
  <si>
    <t xml:space="preserve">reduct = </t>
  </si>
  <si>
    <t>частота</t>
  </si>
  <si>
    <t>усилие</t>
  </si>
  <si>
    <t>k/2</t>
  </si>
  <si>
    <t>b/2</t>
  </si>
  <si>
    <t>F</t>
  </si>
  <si>
    <t>M</t>
  </si>
  <si>
    <t>steps</t>
  </si>
  <si>
    <t>T = (-V + sqrt(V^2 +2A))/A</t>
  </si>
  <si>
    <t>для 1 шага</t>
  </si>
  <si>
    <t>Tx</t>
  </si>
  <si>
    <t>dx</t>
  </si>
  <si>
    <t>timerstep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</si>
</sst>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0000"/>
    <numFmt numFmtId="165" formatCode="0.000E+00"/>
    <numFmt numFmtId="166" formatCode="dd/mm/yyyy\ h:mm:ss;@"/>
    <numFmt numFmtId="167" formatCode="0.00000000"/>
    <numFmt numFmtId="168" formatCode="#,##0.0"/>
    <numFmt numFmtId="169" formatCode="[h]:mm:ss.00"/>
    <numFmt numFmtId="170" formatCode="#,##0.000000000"/>
    <numFmt numFmtId="171" formatCode="#,##0.000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sz val="10"/>
      <color theme="1"/>
      <name val="Arial Unicode MS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Times New Roman"/>
      <family val="1"/>
      <charset val="204"/>
    </font>
    <font>
      <sz val="9"/>
      <color rgb="FF000000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64" fontId="0" fillId="0" borderId="0" xfId="0" applyNumberFormat="1"/>
    <xf numFmtId="12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3" fontId="0" fillId="0" borderId="0" xfId="0" applyNumberFormat="1"/>
    <xf numFmtId="3" fontId="0" fillId="2" borderId="4" xfId="0" applyNumberFormat="1" applyFill="1" applyBorder="1"/>
    <xf numFmtId="3" fontId="0" fillId="0" borderId="2" xfId="0" applyNumberFormat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7" xfId="0" applyNumberFormat="1" applyBorder="1"/>
    <xf numFmtId="0" fontId="0" fillId="0" borderId="8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3" xfId="0" applyBorder="1"/>
    <xf numFmtId="0" fontId="4" fillId="0" borderId="12" xfId="0" applyFont="1" applyBorder="1"/>
    <xf numFmtId="0" fontId="5" fillId="0" borderId="0" xfId="0" applyFont="1"/>
    <xf numFmtId="0" fontId="3" fillId="0" borderId="0" xfId="0" applyNumberFormat="1" applyFont="1"/>
    <xf numFmtId="0" fontId="0" fillId="2" borderId="4" xfId="0" applyNumberFormat="1" applyFill="1" applyBorder="1"/>
    <xf numFmtId="0" fontId="0" fillId="0" borderId="1" xfId="0" applyNumberFormat="1" applyBorder="1"/>
    <xf numFmtId="0" fontId="0" fillId="0" borderId="14" xfId="0" applyFill="1" applyBorder="1"/>
    <xf numFmtId="0" fontId="6" fillId="0" borderId="12" xfId="0" applyFont="1" applyBorder="1"/>
    <xf numFmtId="2" fontId="0" fillId="0" borderId="0" xfId="0" applyNumberFormat="1"/>
    <xf numFmtId="165" fontId="0" fillId="0" borderId="0" xfId="0" applyNumberFormat="1"/>
    <xf numFmtId="14" fontId="0" fillId="0" borderId="0" xfId="0" applyNumberFormat="1"/>
    <xf numFmtId="49" fontId="0" fillId="0" borderId="0" xfId="0" applyNumberFormat="1"/>
    <xf numFmtId="0" fontId="9" fillId="0" borderId="0" xfId="0" applyFont="1"/>
    <xf numFmtId="0" fontId="0" fillId="0" borderId="3" xfId="0" applyBorder="1"/>
    <xf numFmtId="166" fontId="0" fillId="0" borderId="3" xfId="0" applyNumberFormat="1" applyBorder="1"/>
    <xf numFmtId="167" fontId="0" fillId="3" borderId="3" xfId="0" applyNumberFormat="1" applyFill="1" applyBorder="1"/>
    <xf numFmtId="0" fontId="0" fillId="0" borderId="0" xfId="0" applyBorder="1"/>
    <xf numFmtId="0" fontId="0" fillId="0" borderId="15" xfId="0" applyBorder="1"/>
    <xf numFmtId="22" fontId="0" fillId="0" borderId="16" xfId="0" applyNumberFormat="1" applyBorder="1"/>
    <xf numFmtId="22" fontId="0" fillId="0" borderId="17" xfId="0" applyNumberFormat="1" applyBorder="1"/>
    <xf numFmtId="0" fontId="0" fillId="0" borderId="6" xfId="0" applyBorder="1"/>
    <xf numFmtId="166" fontId="0" fillId="0" borderId="7" xfId="0" applyNumberFormat="1" applyBorder="1"/>
    <xf numFmtId="22" fontId="0" fillId="0" borderId="8" xfId="0" applyNumberFormat="1" applyBorder="1"/>
    <xf numFmtId="0" fontId="0" fillId="4" borderId="0" xfId="0" applyFill="1"/>
    <xf numFmtId="0" fontId="0" fillId="4" borderId="3" xfId="0" applyFill="1" applyBorder="1"/>
    <xf numFmtId="168" fontId="0" fillId="0" borderId="0" xfId="0" applyNumberFormat="1"/>
    <xf numFmtId="0" fontId="0" fillId="4" borderId="4" xfId="0" applyFill="1" applyBorder="1"/>
    <xf numFmtId="164" fontId="0" fillId="0" borderId="0" xfId="0" applyNumberFormat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24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0" fontId="0" fillId="0" borderId="0" xfId="0" applyFont="1"/>
    <xf numFmtId="167" fontId="0" fillId="0" borderId="18" xfId="0" applyNumberFormat="1" applyBorder="1"/>
    <xf numFmtId="167" fontId="0" fillId="0" borderId="0" xfId="0" applyNumberFormat="1"/>
    <xf numFmtId="0" fontId="0" fillId="0" borderId="0" xfId="0"/>
    <xf numFmtId="169" fontId="0" fillId="0" borderId="0" xfId="0" applyNumberFormat="1"/>
    <xf numFmtId="170" fontId="0" fillId="0" borderId="0" xfId="0" applyNumberFormat="1"/>
    <xf numFmtId="0" fontId="0" fillId="0" borderId="1" xfId="0" applyFill="1" applyBorder="1"/>
    <xf numFmtId="3" fontId="0" fillId="0" borderId="4" xfId="0" applyNumberFormat="1" applyFill="1" applyBorder="1"/>
    <xf numFmtId="0" fontId="0" fillId="0" borderId="25" xfId="0" applyBorder="1"/>
    <xf numFmtId="0" fontId="0" fillId="0" borderId="26" xfId="0" applyBorder="1"/>
    <xf numFmtId="0" fontId="0" fillId="4" borderId="25" xfId="0" applyFill="1" applyBorder="1"/>
    <xf numFmtId="0" fontId="0" fillId="4" borderId="1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4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2" borderId="35" xfId="0" applyFill="1" applyBorder="1"/>
    <xf numFmtId="0" fontId="0" fillId="0" borderId="37" xfId="0" applyFill="1" applyBorder="1"/>
    <xf numFmtId="0" fontId="0" fillId="0" borderId="36" xfId="0" applyBorder="1"/>
    <xf numFmtId="0" fontId="0" fillId="0" borderId="37" xfId="0" applyBorder="1"/>
    <xf numFmtId="164" fontId="0" fillId="0" borderId="27" xfId="0" applyNumberFormat="1" applyBorder="1"/>
    <xf numFmtId="164" fontId="0" fillId="0" borderId="36" xfId="0" applyNumberFormat="1" applyBorder="1"/>
    <xf numFmtId="0" fontId="0" fillId="0" borderId="15" xfId="0" applyFill="1" applyBorder="1"/>
    <xf numFmtId="0" fontId="0" fillId="0" borderId="17" xfId="0" applyFill="1" applyBorder="1"/>
    <xf numFmtId="0" fontId="0" fillId="0" borderId="9" xfId="0" applyFill="1" applyBorder="1"/>
    <xf numFmtId="0" fontId="0" fillId="0" borderId="17" xfId="0" applyBorder="1"/>
    <xf numFmtId="0" fontId="0" fillId="0" borderId="8" xfId="0" applyBorder="1"/>
    <xf numFmtId="0" fontId="0" fillId="0" borderId="27" xfId="0" applyFill="1" applyBorder="1"/>
    <xf numFmtId="0" fontId="0" fillId="0" borderId="25" xfId="0" applyFill="1" applyBorder="1"/>
    <xf numFmtId="164" fontId="0" fillId="0" borderId="1" xfId="0" applyNumberFormat="1" applyBorder="1"/>
    <xf numFmtId="0" fontId="0" fillId="0" borderId="20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13" xfId="0" applyFill="1" applyBorder="1"/>
    <xf numFmtId="0" fontId="0" fillId="0" borderId="38" xfId="0" applyBorder="1"/>
    <xf numFmtId="0" fontId="0" fillId="0" borderId="39" xfId="0" applyBorder="1"/>
    <xf numFmtId="0" fontId="12" fillId="0" borderId="0" xfId="0" applyFont="1"/>
    <xf numFmtId="17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Обычный" xfId="0" builtinId="0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Лист3!$D$7</c:f>
              <c:strCache>
                <c:ptCount val="1"/>
                <c:pt idx="0">
                  <c:v>x(t)</c:v>
                </c:pt>
              </c:strCache>
            </c:strRef>
          </c:tx>
          <c:marker>
            <c:symbol val="none"/>
          </c:marker>
          <c:xVal>
            <c:numRef>
              <c:f>Лист3!$F$8:$F$407</c:f>
              <c:numCache>
                <c:formatCode>Основной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xVal>
          <c:yVal>
            <c:numRef>
              <c:f>Лист3!$E$8:$E$407</c:f>
              <c:numCache>
                <c:formatCode>Основной</c:formatCode>
                <c:ptCount val="400"/>
                <c:pt idx="0">
                  <c:v>0</c:v>
                </c:pt>
                <c:pt idx="1">
                  <c:v>3.1250000000000001E-4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1.25E-3</c:v>
                </c:pt>
                <c:pt idx="5">
                  <c:v>1.5625000000000001E-3</c:v>
                </c:pt>
                <c:pt idx="6">
                  <c:v>1.8750000000000001E-3</c:v>
                </c:pt>
                <c:pt idx="7">
                  <c:v>2.1875000000000002E-3</c:v>
                </c:pt>
                <c:pt idx="8">
                  <c:v>2.5000000000000001E-3</c:v>
                </c:pt>
                <c:pt idx="9">
                  <c:v>2.8124999999999999E-3</c:v>
                </c:pt>
                <c:pt idx="10">
                  <c:v>3.1249999999999997E-3</c:v>
                </c:pt>
                <c:pt idx="11">
                  <c:v>3.4374999999999996E-3</c:v>
                </c:pt>
                <c:pt idx="12">
                  <c:v>3.7499999999999994E-3</c:v>
                </c:pt>
                <c:pt idx="13">
                  <c:v>4.0624999999999993E-3</c:v>
                </c:pt>
                <c:pt idx="14">
                  <c:v>4.3749999999999995E-3</c:v>
                </c:pt>
                <c:pt idx="15">
                  <c:v>4.6874999999999998E-3</c:v>
                </c:pt>
                <c:pt idx="16">
                  <c:v>5.0000000000000001E-3</c:v>
                </c:pt>
                <c:pt idx="17">
                  <c:v>5.3125000000000004E-3</c:v>
                </c:pt>
                <c:pt idx="18">
                  <c:v>5.6250000000000007E-3</c:v>
                </c:pt>
                <c:pt idx="19">
                  <c:v>5.9375000000000009E-3</c:v>
                </c:pt>
                <c:pt idx="20">
                  <c:v>6.2500000000000012E-3</c:v>
                </c:pt>
                <c:pt idx="21">
                  <c:v>6.5625000000000015E-3</c:v>
                </c:pt>
                <c:pt idx="22">
                  <c:v>6.8750000000000018E-3</c:v>
                </c:pt>
                <c:pt idx="23">
                  <c:v>7.187500000000002E-3</c:v>
                </c:pt>
                <c:pt idx="24">
                  <c:v>7.5000000000000023E-3</c:v>
                </c:pt>
                <c:pt idx="25">
                  <c:v>7.8125000000000017E-3</c:v>
                </c:pt>
                <c:pt idx="26">
                  <c:v>8.125000000000002E-3</c:v>
                </c:pt>
                <c:pt idx="27">
                  <c:v>8.4375000000000023E-3</c:v>
                </c:pt>
                <c:pt idx="28">
                  <c:v>8.7500000000000026E-3</c:v>
                </c:pt>
                <c:pt idx="29">
                  <c:v>9.0625000000000028E-3</c:v>
                </c:pt>
                <c:pt idx="30">
                  <c:v>9.3750000000000031E-3</c:v>
                </c:pt>
                <c:pt idx="31">
                  <c:v>9.6875000000000034E-3</c:v>
                </c:pt>
                <c:pt idx="32">
                  <c:v>1.0000000000000004E-2</c:v>
                </c:pt>
                <c:pt idx="33">
                  <c:v>1.0312500000000004E-2</c:v>
                </c:pt>
                <c:pt idx="34">
                  <c:v>1.0625000000000004E-2</c:v>
                </c:pt>
                <c:pt idx="35">
                  <c:v>1.0937500000000005E-2</c:v>
                </c:pt>
                <c:pt idx="36">
                  <c:v>1.1250000000000005E-2</c:v>
                </c:pt>
                <c:pt idx="37">
                  <c:v>1.1562500000000005E-2</c:v>
                </c:pt>
                <c:pt idx="38">
                  <c:v>1.1875000000000005E-2</c:v>
                </c:pt>
                <c:pt idx="39">
                  <c:v>1.2187500000000006E-2</c:v>
                </c:pt>
                <c:pt idx="40">
                  <c:v>1.2500000000000006E-2</c:v>
                </c:pt>
                <c:pt idx="41">
                  <c:v>1.2812500000000006E-2</c:v>
                </c:pt>
                <c:pt idx="42">
                  <c:v>1.3125000000000006E-2</c:v>
                </c:pt>
                <c:pt idx="43">
                  <c:v>1.3437500000000007E-2</c:v>
                </c:pt>
                <c:pt idx="44">
                  <c:v>1.3750000000000007E-2</c:v>
                </c:pt>
                <c:pt idx="45">
                  <c:v>1.4062500000000007E-2</c:v>
                </c:pt>
                <c:pt idx="46">
                  <c:v>1.4375000000000008E-2</c:v>
                </c:pt>
                <c:pt idx="47">
                  <c:v>1.4687500000000008E-2</c:v>
                </c:pt>
                <c:pt idx="48">
                  <c:v>1.5000000000000008E-2</c:v>
                </c:pt>
                <c:pt idx="49">
                  <c:v>1.5312500000000008E-2</c:v>
                </c:pt>
                <c:pt idx="50">
                  <c:v>1.5625000000000007E-2</c:v>
                </c:pt>
                <c:pt idx="51">
                  <c:v>1.5937500000000007E-2</c:v>
                </c:pt>
                <c:pt idx="52">
                  <c:v>1.6250000000000007E-2</c:v>
                </c:pt>
                <c:pt idx="53">
                  <c:v>1.6562500000000008E-2</c:v>
                </c:pt>
                <c:pt idx="54">
                  <c:v>1.6875000000000008E-2</c:v>
                </c:pt>
                <c:pt idx="55">
                  <c:v>1.7187500000000008E-2</c:v>
                </c:pt>
                <c:pt idx="56">
                  <c:v>1.7500000000000009E-2</c:v>
                </c:pt>
                <c:pt idx="57">
                  <c:v>1.7812500000000009E-2</c:v>
                </c:pt>
                <c:pt idx="58">
                  <c:v>1.8125000000000009E-2</c:v>
                </c:pt>
                <c:pt idx="59">
                  <c:v>1.8437500000000009E-2</c:v>
                </c:pt>
                <c:pt idx="60">
                  <c:v>1.875000000000001E-2</c:v>
                </c:pt>
                <c:pt idx="61">
                  <c:v>1.906250000000001E-2</c:v>
                </c:pt>
                <c:pt idx="62">
                  <c:v>1.937500000000001E-2</c:v>
                </c:pt>
                <c:pt idx="63">
                  <c:v>1.9687500000000011E-2</c:v>
                </c:pt>
                <c:pt idx="64">
                  <c:v>2.0000000000000011E-2</c:v>
                </c:pt>
                <c:pt idx="65">
                  <c:v>2.0312500000000011E-2</c:v>
                </c:pt>
                <c:pt idx="66">
                  <c:v>2.0625000000000011E-2</c:v>
                </c:pt>
                <c:pt idx="67">
                  <c:v>2.0937500000000012E-2</c:v>
                </c:pt>
                <c:pt idx="68">
                  <c:v>2.1250000000000012E-2</c:v>
                </c:pt>
                <c:pt idx="69">
                  <c:v>2.1562500000000012E-2</c:v>
                </c:pt>
                <c:pt idx="70">
                  <c:v>2.1875000000000012E-2</c:v>
                </c:pt>
                <c:pt idx="71">
                  <c:v>2.2187500000000013E-2</c:v>
                </c:pt>
                <c:pt idx="72">
                  <c:v>2.2500000000000013E-2</c:v>
                </c:pt>
                <c:pt idx="73">
                  <c:v>2.2812500000000013E-2</c:v>
                </c:pt>
                <c:pt idx="74">
                  <c:v>2.3125000000000014E-2</c:v>
                </c:pt>
                <c:pt idx="75">
                  <c:v>2.3437500000000014E-2</c:v>
                </c:pt>
                <c:pt idx="76">
                  <c:v>2.3750000000000014E-2</c:v>
                </c:pt>
                <c:pt idx="77">
                  <c:v>2.4062500000000014E-2</c:v>
                </c:pt>
                <c:pt idx="78">
                  <c:v>2.4375000000000015E-2</c:v>
                </c:pt>
                <c:pt idx="79">
                  <c:v>2.4687500000000015E-2</c:v>
                </c:pt>
                <c:pt idx="80">
                  <c:v>2.5000000000000015E-2</c:v>
                </c:pt>
                <c:pt idx="81">
                  <c:v>2.5312500000000016E-2</c:v>
                </c:pt>
                <c:pt idx="82">
                  <c:v>2.5625000000000016E-2</c:v>
                </c:pt>
                <c:pt idx="83">
                  <c:v>2.5937500000000016E-2</c:v>
                </c:pt>
                <c:pt idx="84">
                  <c:v>2.6250000000000016E-2</c:v>
                </c:pt>
                <c:pt idx="85">
                  <c:v>2.6562500000000017E-2</c:v>
                </c:pt>
                <c:pt idx="86">
                  <c:v>2.6875000000000017E-2</c:v>
                </c:pt>
                <c:pt idx="87">
                  <c:v>2.7187500000000017E-2</c:v>
                </c:pt>
                <c:pt idx="88">
                  <c:v>2.7500000000000017E-2</c:v>
                </c:pt>
                <c:pt idx="89">
                  <c:v>2.7812500000000018E-2</c:v>
                </c:pt>
                <c:pt idx="90">
                  <c:v>2.8125000000000018E-2</c:v>
                </c:pt>
                <c:pt idx="91">
                  <c:v>2.8437500000000018E-2</c:v>
                </c:pt>
                <c:pt idx="92">
                  <c:v>2.8750000000000019E-2</c:v>
                </c:pt>
                <c:pt idx="93">
                  <c:v>2.9062500000000019E-2</c:v>
                </c:pt>
                <c:pt idx="94">
                  <c:v>2.9375000000000019E-2</c:v>
                </c:pt>
                <c:pt idx="95">
                  <c:v>2.9687500000000019E-2</c:v>
                </c:pt>
                <c:pt idx="96">
                  <c:v>3.000000000000002E-2</c:v>
                </c:pt>
                <c:pt idx="97">
                  <c:v>3.031250000000002E-2</c:v>
                </c:pt>
                <c:pt idx="98">
                  <c:v>3.062500000000002E-2</c:v>
                </c:pt>
                <c:pt idx="99">
                  <c:v>3.0937500000000021E-2</c:v>
                </c:pt>
                <c:pt idx="100">
                  <c:v>3.1250000000000021E-2</c:v>
                </c:pt>
                <c:pt idx="101">
                  <c:v>3.1562500000000021E-2</c:v>
                </c:pt>
                <c:pt idx="102">
                  <c:v>3.1875000000000021E-2</c:v>
                </c:pt>
                <c:pt idx="103">
                  <c:v>3.2187500000000022E-2</c:v>
                </c:pt>
                <c:pt idx="104">
                  <c:v>3.2500000000000022E-2</c:v>
                </c:pt>
                <c:pt idx="105">
                  <c:v>3.2812500000000022E-2</c:v>
                </c:pt>
                <c:pt idx="106">
                  <c:v>3.3125000000000022E-2</c:v>
                </c:pt>
                <c:pt idx="107">
                  <c:v>3.3437500000000023E-2</c:v>
                </c:pt>
                <c:pt idx="108">
                  <c:v>3.3750000000000023E-2</c:v>
                </c:pt>
                <c:pt idx="109">
                  <c:v>3.4062500000000023E-2</c:v>
                </c:pt>
                <c:pt idx="110">
                  <c:v>3.4375000000000024E-2</c:v>
                </c:pt>
                <c:pt idx="111">
                  <c:v>3.4687500000000024E-2</c:v>
                </c:pt>
                <c:pt idx="112">
                  <c:v>3.5000000000000024E-2</c:v>
                </c:pt>
                <c:pt idx="113">
                  <c:v>3.5312500000000024E-2</c:v>
                </c:pt>
                <c:pt idx="114">
                  <c:v>3.5625000000000025E-2</c:v>
                </c:pt>
                <c:pt idx="115">
                  <c:v>3.5937500000000025E-2</c:v>
                </c:pt>
                <c:pt idx="116">
                  <c:v>3.6250000000000025E-2</c:v>
                </c:pt>
                <c:pt idx="117">
                  <c:v>3.6562500000000026E-2</c:v>
                </c:pt>
                <c:pt idx="118">
                  <c:v>3.6875000000000026E-2</c:v>
                </c:pt>
                <c:pt idx="119">
                  <c:v>3.7187500000000026E-2</c:v>
                </c:pt>
                <c:pt idx="120">
                  <c:v>3.7500000000000026E-2</c:v>
                </c:pt>
                <c:pt idx="121">
                  <c:v>3.7812500000000027E-2</c:v>
                </c:pt>
                <c:pt idx="122">
                  <c:v>3.8125000000000027E-2</c:v>
                </c:pt>
                <c:pt idx="123">
                  <c:v>3.8437500000000027E-2</c:v>
                </c:pt>
                <c:pt idx="124">
                  <c:v>3.8750000000000027E-2</c:v>
                </c:pt>
                <c:pt idx="125">
                  <c:v>3.9062500000000028E-2</c:v>
                </c:pt>
                <c:pt idx="126">
                  <c:v>3.9375000000000028E-2</c:v>
                </c:pt>
                <c:pt idx="127">
                  <c:v>3.9687500000000028E-2</c:v>
                </c:pt>
                <c:pt idx="128">
                  <c:v>4.0000000000000029E-2</c:v>
                </c:pt>
                <c:pt idx="129">
                  <c:v>4.0312500000000029E-2</c:v>
                </c:pt>
                <c:pt idx="130">
                  <c:v>4.0625000000000029E-2</c:v>
                </c:pt>
                <c:pt idx="131">
                  <c:v>4.0937500000000029E-2</c:v>
                </c:pt>
                <c:pt idx="132">
                  <c:v>4.125000000000003E-2</c:v>
                </c:pt>
                <c:pt idx="133">
                  <c:v>4.156250000000003E-2</c:v>
                </c:pt>
                <c:pt idx="134">
                  <c:v>4.187500000000003E-2</c:v>
                </c:pt>
                <c:pt idx="135">
                  <c:v>4.2187500000000031E-2</c:v>
                </c:pt>
                <c:pt idx="136">
                  <c:v>4.2500000000000031E-2</c:v>
                </c:pt>
                <c:pt idx="137">
                  <c:v>4.2812500000000031E-2</c:v>
                </c:pt>
                <c:pt idx="138">
                  <c:v>4.3125000000000031E-2</c:v>
                </c:pt>
                <c:pt idx="139">
                  <c:v>4.3437500000000032E-2</c:v>
                </c:pt>
                <c:pt idx="140">
                  <c:v>4.3750000000000032E-2</c:v>
                </c:pt>
                <c:pt idx="141">
                  <c:v>4.4062500000000032E-2</c:v>
                </c:pt>
                <c:pt idx="142">
                  <c:v>4.4375000000000032E-2</c:v>
                </c:pt>
                <c:pt idx="143">
                  <c:v>4.4687500000000033E-2</c:v>
                </c:pt>
                <c:pt idx="144">
                  <c:v>4.5000000000000033E-2</c:v>
                </c:pt>
                <c:pt idx="145">
                  <c:v>4.5312500000000033E-2</c:v>
                </c:pt>
                <c:pt idx="146">
                  <c:v>4.5625000000000034E-2</c:v>
                </c:pt>
                <c:pt idx="147">
                  <c:v>4.5937500000000034E-2</c:v>
                </c:pt>
                <c:pt idx="148">
                  <c:v>4.6250000000000034E-2</c:v>
                </c:pt>
                <c:pt idx="149">
                  <c:v>4.6562500000000034E-2</c:v>
                </c:pt>
                <c:pt idx="150">
                  <c:v>4.6875000000000035E-2</c:v>
                </c:pt>
                <c:pt idx="151">
                  <c:v>4.7187500000000035E-2</c:v>
                </c:pt>
                <c:pt idx="152">
                  <c:v>4.7500000000000035E-2</c:v>
                </c:pt>
                <c:pt idx="153">
                  <c:v>4.7812500000000036E-2</c:v>
                </c:pt>
                <c:pt idx="154">
                  <c:v>4.8125000000000036E-2</c:v>
                </c:pt>
                <c:pt idx="155">
                  <c:v>4.8437500000000036E-2</c:v>
                </c:pt>
                <c:pt idx="156">
                  <c:v>4.8750000000000036E-2</c:v>
                </c:pt>
                <c:pt idx="157">
                  <c:v>4.9062500000000037E-2</c:v>
                </c:pt>
                <c:pt idx="158">
                  <c:v>4.9375000000000037E-2</c:v>
                </c:pt>
                <c:pt idx="159">
                  <c:v>4.9687500000000037E-2</c:v>
                </c:pt>
                <c:pt idx="160">
                  <c:v>5.0000000000000037E-2</c:v>
                </c:pt>
                <c:pt idx="161">
                  <c:v>5.0312500000000038E-2</c:v>
                </c:pt>
                <c:pt idx="162">
                  <c:v>5.0625000000000038E-2</c:v>
                </c:pt>
                <c:pt idx="163">
                  <c:v>5.0937500000000038E-2</c:v>
                </c:pt>
                <c:pt idx="164">
                  <c:v>5.1250000000000039E-2</c:v>
                </c:pt>
                <c:pt idx="165">
                  <c:v>5.1562500000000039E-2</c:v>
                </c:pt>
                <c:pt idx="166">
                  <c:v>5.1875000000000039E-2</c:v>
                </c:pt>
                <c:pt idx="167">
                  <c:v>5.2187500000000039E-2</c:v>
                </c:pt>
                <c:pt idx="168">
                  <c:v>5.250000000000004E-2</c:v>
                </c:pt>
                <c:pt idx="169">
                  <c:v>5.281250000000004E-2</c:v>
                </c:pt>
                <c:pt idx="170">
                  <c:v>5.312500000000004E-2</c:v>
                </c:pt>
                <c:pt idx="171">
                  <c:v>5.3437500000000041E-2</c:v>
                </c:pt>
                <c:pt idx="172">
                  <c:v>5.3750000000000041E-2</c:v>
                </c:pt>
                <c:pt idx="173">
                  <c:v>5.4062500000000041E-2</c:v>
                </c:pt>
                <c:pt idx="174">
                  <c:v>5.4375000000000041E-2</c:v>
                </c:pt>
                <c:pt idx="175">
                  <c:v>5.4687500000000042E-2</c:v>
                </c:pt>
                <c:pt idx="176">
                  <c:v>5.5000000000000042E-2</c:v>
                </c:pt>
                <c:pt idx="177">
                  <c:v>5.5312500000000042E-2</c:v>
                </c:pt>
                <c:pt idx="178">
                  <c:v>5.5625000000000042E-2</c:v>
                </c:pt>
                <c:pt idx="179">
                  <c:v>5.5937500000000043E-2</c:v>
                </c:pt>
                <c:pt idx="180">
                  <c:v>5.6250000000000043E-2</c:v>
                </c:pt>
                <c:pt idx="181">
                  <c:v>5.6562500000000043E-2</c:v>
                </c:pt>
                <c:pt idx="182">
                  <c:v>5.6875000000000044E-2</c:v>
                </c:pt>
                <c:pt idx="183">
                  <c:v>5.7187500000000044E-2</c:v>
                </c:pt>
                <c:pt idx="184">
                  <c:v>5.7500000000000044E-2</c:v>
                </c:pt>
                <c:pt idx="185">
                  <c:v>5.7812500000000044E-2</c:v>
                </c:pt>
                <c:pt idx="186">
                  <c:v>5.8125000000000045E-2</c:v>
                </c:pt>
                <c:pt idx="187">
                  <c:v>5.8437500000000045E-2</c:v>
                </c:pt>
                <c:pt idx="188">
                  <c:v>5.8750000000000045E-2</c:v>
                </c:pt>
                <c:pt idx="189">
                  <c:v>5.9062500000000046E-2</c:v>
                </c:pt>
                <c:pt idx="190">
                  <c:v>5.9375000000000046E-2</c:v>
                </c:pt>
                <c:pt idx="191">
                  <c:v>5.9687500000000046E-2</c:v>
                </c:pt>
                <c:pt idx="192">
                  <c:v>6.0000000000000046E-2</c:v>
                </c:pt>
                <c:pt idx="193">
                  <c:v>6.0312500000000047E-2</c:v>
                </c:pt>
                <c:pt idx="194">
                  <c:v>6.0625000000000047E-2</c:v>
                </c:pt>
                <c:pt idx="195">
                  <c:v>6.0937500000000047E-2</c:v>
                </c:pt>
                <c:pt idx="196">
                  <c:v>6.1250000000000047E-2</c:v>
                </c:pt>
                <c:pt idx="197">
                  <c:v>6.1562500000000048E-2</c:v>
                </c:pt>
                <c:pt idx="198">
                  <c:v>6.1875000000000048E-2</c:v>
                </c:pt>
                <c:pt idx="199">
                  <c:v>6.2187500000000048E-2</c:v>
                </c:pt>
                <c:pt idx="200">
                  <c:v>6.2500000000000042E-2</c:v>
                </c:pt>
                <c:pt idx="201">
                  <c:v>6.2812500000000035E-2</c:v>
                </c:pt>
                <c:pt idx="202">
                  <c:v>6.3125000000000028E-2</c:v>
                </c:pt>
                <c:pt idx="203">
                  <c:v>6.3437500000000022E-2</c:v>
                </c:pt>
                <c:pt idx="204">
                  <c:v>6.3750000000000015E-2</c:v>
                </c:pt>
                <c:pt idx="205">
                  <c:v>6.4062500000000008E-2</c:v>
                </c:pt>
                <c:pt idx="206">
                  <c:v>6.4375000000000002E-2</c:v>
                </c:pt>
                <c:pt idx="207">
                  <c:v>6.4687499999999995E-2</c:v>
                </c:pt>
                <c:pt idx="208">
                  <c:v>6.4999999999999988E-2</c:v>
                </c:pt>
                <c:pt idx="209">
                  <c:v>6.5312499999999982E-2</c:v>
                </c:pt>
                <c:pt idx="210">
                  <c:v>6.5624999999999975E-2</c:v>
                </c:pt>
                <c:pt idx="211">
                  <c:v>6.5937499999999968E-2</c:v>
                </c:pt>
                <c:pt idx="212">
                  <c:v>6.6249999999999962E-2</c:v>
                </c:pt>
                <c:pt idx="213">
                  <c:v>6.6562499999999955E-2</c:v>
                </c:pt>
                <c:pt idx="214">
                  <c:v>6.6874999999999948E-2</c:v>
                </c:pt>
                <c:pt idx="215">
                  <c:v>6.7187499999999942E-2</c:v>
                </c:pt>
                <c:pt idx="216">
                  <c:v>6.7499999999999935E-2</c:v>
                </c:pt>
                <c:pt idx="217">
                  <c:v>6.7812499999999928E-2</c:v>
                </c:pt>
                <c:pt idx="218">
                  <c:v>6.8124999999999922E-2</c:v>
                </c:pt>
                <c:pt idx="219">
                  <c:v>6.8437499999999915E-2</c:v>
                </c:pt>
                <c:pt idx="220">
                  <c:v>6.8749999999999908E-2</c:v>
                </c:pt>
                <c:pt idx="221">
                  <c:v>6.9062499999999902E-2</c:v>
                </c:pt>
                <c:pt idx="222">
                  <c:v>6.9374999999999895E-2</c:v>
                </c:pt>
                <c:pt idx="223">
                  <c:v>6.9687499999999888E-2</c:v>
                </c:pt>
                <c:pt idx="224">
                  <c:v>6.9999999999999882E-2</c:v>
                </c:pt>
                <c:pt idx="225">
                  <c:v>7.0312499999999875E-2</c:v>
                </c:pt>
                <c:pt idx="226">
                  <c:v>7.0624999999999868E-2</c:v>
                </c:pt>
                <c:pt idx="227">
                  <c:v>7.0937499999999862E-2</c:v>
                </c:pt>
                <c:pt idx="228">
                  <c:v>7.1249999999999855E-2</c:v>
                </c:pt>
                <c:pt idx="229">
                  <c:v>7.1562499999999848E-2</c:v>
                </c:pt>
                <c:pt idx="230">
                  <c:v>7.1874999999999842E-2</c:v>
                </c:pt>
                <c:pt idx="231">
                  <c:v>7.2187499999999835E-2</c:v>
                </c:pt>
                <c:pt idx="232">
                  <c:v>7.2499999999999828E-2</c:v>
                </c:pt>
                <c:pt idx="233">
                  <c:v>7.2812499999999822E-2</c:v>
                </c:pt>
                <c:pt idx="234">
                  <c:v>7.3124999999999815E-2</c:v>
                </c:pt>
                <c:pt idx="235">
                  <c:v>7.3437499999999808E-2</c:v>
                </c:pt>
                <c:pt idx="236">
                  <c:v>7.3749999999999802E-2</c:v>
                </c:pt>
                <c:pt idx="237">
                  <c:v>7.4062499999999795E-2</c:v>
                </c:pt>
                <c:pt idx="238">
                  <c:v>7.4374999999999789E-2</c:v>
                </c:pt>
                <c:pt idx="239">
                  <c:v>7.4687499999999782E-2</c:v>
                </c:pt>
                <c:pt idx="240">
                  <c:v>7.4999999999999775E-2</c:v>
                </c:pt>
                <c:pt idx="241">
                  <c:v>7.5312499999999769E-2</c:v>
                </c:pt>
                <c:pt idx="242">
                  <c:v>7.5624999999999762E-2</c:v>
                </c:pt>
                <c:pt idx="243">
                  <c:v>7.5937499999999755E-2</c:v>
                </c:pt>
                <c:pt idx="244">
                  <c:v>7.6249999999999749E-2</c:v>
                </c:pt>
                <c:pt idx="245">
                  <c:v>7.6562499999999742E-2</c:v>
                </c:pt>
                <c:pt idx="246">
                  <c:v>7.6874999999999735E-2</c:v>
                </c:pt>
                <c:pt idx="247">
                  <c:v>7.7187499999999729E-2</c:v>
                </c:pt>
                <c:pt idx="248">
                  <c:v>7.7499999999999722E-2</c:v>
                </c:pt>
                <c:pt idx="249">
                  <c:v>7.7812499999999715E-2</c:v>
                </c:pt>
                <c:pt idx="250">
                  <c:v>7.8124999999999709E-2</c:v>
                </c:pt>
                <c:pt idx="251">
                  <c:v>7.8437499999999702E-2</c:v>
                </c:pt>
                <c:pt idx="252">
                  <c:v>7.8749999999999695E-2</c:v>
                </c:pt>
                <c:pt idx="253">
                  <c:v>7.9062499999999689E-2</c:v>
                </c:pt>
                <c:pt idx="254">
                  <c:v>7.9374999999999682E-2</c:v>
                </c:pt>
                <c:pt idx="255">
                  <c:v>7.9687499999999675E-2</c:v>
                </c:pt>
                <c:pt idx="256">
                  <c:v>7.9999999999999669E-2</c:v>
                </c:pt>
                <c:pt idx="257">
                  <c:v>8.0312499999999662E-2</c:v>
                </c:pt>
                <c:pt idx="258">
                  <c:v>8.0624999999999655E-2</c:v>
                </c:pt>
                <c:pt idx="259">
                  <c:v>8.0937499999999649E-2</c:v>
                </c:pt>
                <c:pt idx="260">
                  <c:v>8.1249999999999642E-2</c:v>
                </c:pt>
                <c:pt idx="261">
                  <c:v>8.1562499999999635E-2</c:v>
                </c:pt>
                <c:pt idx="262">
                  <c:v>8.1874999999999629E-2</c:v>
                </c:pt>
                <c:pt idx="263">
                  <c:v>8.2187499999999622E-2</c:v>
                </c:pt>
                <c:pt idx="264">
                  <c:v>8.2499999999999615E-2</c:v>
                </c:pt>
                <c:pt idx="265">
                  <c:v>8.2812499999999609E-2</c:v>
                </c:pt>
                <c:pt idx="266">
                  <c:v>8.3124999999999602E-2</c:v>
                </c:pt>
                <c:pt idx="267">
                  <c:v>8.3437499999999595E-2</c:v>
                </c:pt>
                <c:pt idx="268">
                  <c:v>8.3749999999999589E-2</c:v>
                </c:pt>
                <c:pt idx="269">
                  <c:v>8.4062499999999582E-2</c:v>
                </c:pt>
                <c:pt idx="270">
                  <c:v>8.4374999999999575E-2</c:v>
                </c:pt>
                <c:pt idx="271">
                  <c:v>8.4687499999999569E-2</c:v>
                </c:pt>
                <c:pt idx="272">
                  <c:v>8.4999999999999562E-2</c:v>
                </c:pt>
                <c:pt idx="273">
                  <c:v>8.5312499999999555E-2</c:v>
                </c:pt>
                <c:pt idx="274">
                  <c:v>8.5624999999999549E-2</c:v>
                </c:pt>
                <c:pt idx="275">
                  <c:v>8.5937499999999542E-2</c:v>
                </c:pt>
                <c:pt idx="276">
                  <c:v>8.6249999999999535E-2</c:v>
                </c:pt>
                <c:pt idx="277">
                  <c:v>8.6562499999999529E-2</c:v>
                </c:pt>
                <c:pt idx="278">
                  <c:v>8.6874999999999522E-2</c:v>
                </c:pt>
                <c:pt idx="279">
                  <c:v>8.7187499999999515E-2</c:v>
                </c:pt>
                <c:pt idx="280">
                  <c:v>8.7499999999999509E-2</c:v>
                </c:pt>
                <c:pt idx="281">
                  <c:v>8.7812499999999502E-2</c:v>
                </c:pt>
                <c:pt idx="282">
                  <c:v>8.8124999999999495E-2</c:v>
                </c:pt>
                <c:pt idx="283">
                  <c:v>8.8437499999999489E-2</c:v>
                </c:pt>
                <c:pt idx="284">
                  <c:v>8.8749999999999482E-2</c:v>
                </c:pt>
                <c:pt idx="285">
                  <c:v>8.9062499999999475E-2</c:v>
                </c:pt>
                <c:pt idx="286">
                  <c:v>8.9374999999999469E-2</c:v>
                </c:pt>
                <c:pt idx="287">
                  <c:v>8.9687499999999462E-2</c:v>
                </c:pt>
                <c:pt idx="288">
                  <c:v>8.9999999999999455E-2</c:v>
                </c:pt>
                <c:pt idx="289">
                  <c:v>9.0312499999999449E-2</c:v>
                </c:pt>
                <c:pt idx="290">
                  <c:v>9.0624999999999442E-2</c:v>
                </c:pt>
                <c:pt idx="291">
                  <c:v>9.0937499999999435E-2</c:v>
                </c:pt>
                <c:pt idx="292">
                  <c:v>9.1249999999999429E-2</c:v>
                </c:pt>
                <c:pt idx="293">
                  <c:v>9.1562499999999422E-2</c:v>
                </c:pt>
                <c:pt idx="294">
                  <c:v>9.1874999999999415E-2</c:v>
                </c:pt>
                <c:pt idx="295">
                  <c:v>9.2187499999999409E-2</c:v>
                </c:pt>
                <c:pt idx="296">
                  <c:v>9.2499999999999402E-2</c:v>
                </c:pt>
                <c:pt idx="297">
                  <c:v>9.2812499999999395E-2</c:v>
                </c:pt>
                <c:pt idx="298">
                  <c:v>9.3124999999999389E-2</c:v>
                </c:pt>
                <c:pt idx="299">
                  <c:v>9.3437499999999382E-2</c:v>
                </c:pt>
                <c:pt idx="300">
                  <c:v>9.3749999999999375E-2</c:v>
                </c:pt>
                <c:pt idx="301">
                  <c:v>9.4062499999999369E-2</c:v>
                </c:pt>
                <c:pt idx="302">
                  <c:v>9.4374999999999362E-2</c:v>
                </c:pt>
                <c:pt idx="303">
                  <c:v>9.4687499999999356E-2</c:v>
                </c:pt>
                <c:pt idx="304">
                  <c:v>9.4999999999999349E-2</c:v>
                </c:pt>
                <c:pt idx="305">
                  <c:v>9.5312499999999342E-2</c:v>
                </c:pt>
                <c:pt idx="306">
                  <c:v>9.5624999999999336E-2</c:v>
                </c:pt>
                <c:pt idx="307">
                  <c:v>9.5937499999999329E-2</c:v>
                </c:pt>
                <c:pt idx="308">
                  <c:v>9.6249999999999322E-2</c:v>
                </c:pt>
                <c:pt idx="309">
                  <c:v>9.6562499999999316E-2</c:v>
                </c:pt>
                <c:pt idx="310">
                  <c:v>9.6874999999999309E-2</c:v>
                </c:pt>
                <c:pt idx="311">
                  <c:v>9.7187499999999302E-2</c:v>
                </c:pt>
                <c:pt idx="312">
                  <c:v>9.7499999999999296E-2</c:v>
                </c:pt>
                <c:pt idx="313">
                  <c:v>9.7812499999999289E-2</c:v>
                </c:pt>
                <c:pt idx="314">
                  <c:v>9.8124999999999282E-2</c:v>
                </c:pt>
                <c:pt idx="315">
                  <c:v>9.8437499999999276E-2</c:v>
                </c:pt>
                <c:pt idx="316">
                  <c:v>9.8749999999999269E-2</c:v>
                </c:pt>
                <c:pt idx="317">
                  <c:v>9.9062499999999262E-2</c:v>
                </c:pt>
                <c:pt idx="318">
                  <c:v>9.9374999999999256E-2</c:v>
                </c:pt>
                <c:pt idx="319">
                  <c:v>9.9687499999999249E-2</c:v>
                </c:pt>
                <c:pt idx="320">
                  <c:v>9.9999999999999242E-2</c:v>
                </c:pt>
                <c:pt idx="321">
                  <c:v>0.10031249999999924</c:v>
                </c:pt>
                <c:pt idx="322">
                  <c:v>0.10062499999999923</c:v>
                </c:pt>
                <c:pt idx="323">
                  <c:v>0.10093749999999922</c:v>
                </c:pt>
                <c:pt idx="324">
                  <c:v>0.10124999999999922</c:v>
                </c:pt>
                <c:pt idx="325">
                  <c:v>0.10156249999999921</c:v>
                </c:pt>
                <c:pt idx="326">
                  <c:v>0.1018749999999992</c:v>
                </c:pt>
                <c:pt idx="327">
                  <c:v>0.1021874999999992</c:v>
                </c:pt>
                <c:pt idx="328">
                  <c:v>0.10249999999999919</c:v>
                </c:pt>
                <c:pt idx="329">
                  <c:v>0.10281249999999918</c:v>
                </c:pt>
                <c:pt idx="330">
                  <c:v>0.10312499999999918</c:v>
                </c:pt>
                <c:pt idx="331">
                  <c:v>0.10343749999999917</c:v>
                </c:pt>
                <c:pt idx="332">
                  <c:v>0.10374999999999916</c:v>
                </c:pt>
                <c:pt idx="333">
                  <c:v>0.10406249999999916</c:v>
                </c:pt>
                <c:pt idx="334">
                  <c:v>0.10437499999999915</c:v>
                </c:pt>
                <c:pt idx="335">
                  <c:v>0.10468749999999914</c:v>
                </c:pt>
                <c:pt idx="336">
                  <c:v>0.10499999999999914</c:v>
                </c:pt>
                <c:pt idx="337">
                  <c:v>0.10531249999999913</c:v>
                </c:pt>
                <c:pt idx="338">
                  <c:v>0.10562499999999912</c:v>
                </c:pt>
                <c:pt idx="339">
                  <c:v>0.10593749999999912</c:v>
                </c:pt>
                <c:pt idx="340">
                  <c:v>0.10624999999999911</c:v>
                </c:pt>
                <c:pt idx="341">
                  <c:v>0.1065624999999991</c:v>
                </c:pt>
                <c:pt idx="342">
                  <c:v>0.1068749999999991</c:v>
                </c:pt>
                <c:pt idx="343">
                  <c:v>0.10718749999999909</c:v>
                </c:pt>
                <c:pt idx="344">
                  <c:v>0.10749999999999908</c:v>
                </c:pt>
                <c:pt idx="345">
                  <c:v>0.10781249999999908</c:v>
                </c:pt>
                <c:pt idx="346">
                  <c:v>0.10812499999999907</c:v>
                </c:pt>
                <c:pt idx="347">
                  <c:v>0.10843749999999906</c:v>
                </c:pt>
                <c:pt idx="348">
                  <c:v>0.10874999999999906</c:v>
                </c:pt>
                <c:pt idx="349">
                  <c:v>0.10906249999999905</c:v>
                </c:pt>
                <c:pt idx="350">
                  <c:v>0.10937499999999904</c:v>
                </c:pt>
                <c:pt idx="351">
                  <c:v>0.10968749999999904</c:v>
                </c:pt>
                <c:pt idx="352">
                  <c:v>0.10999999999999903</c:v>
                </c:pt>
                <c:pt idx="353">
                  <c:v>0.11031249999999902</c:v>
                </c:pt>
                <c:pt idx="354">
                  <c:v>0.11062499999999902</c:v>
                </c:pt>
                <c:pt idx="355">
                  <c:v>0.11093749999999901</c:v>
                </c:pt>
                <c:pt idx="356">
                  <c:v>0.111249999999999</c:v>
                </c:pt>
                <c:pt idx="357">
                  <c:v>0.111562499999999</c:v>
                </c:pt>
                <c:pt idx="358">
                  <c:v>0.11187499999999899</c:v>
                </c:pt>
                <c:pt idx="359">
                  <c:v>0.11218749999999898</c:v>
                </c:pt>
                <c:pt idx="360">
                  <c:v>0.11249999999999898</c:v>
                </c:pt>
                <c:pt idx="361">
                  <c:v>0.11281249999999897</c:v>
                </c:pt>
                <c:pt idx="362">
                  <c:v>0.11312499999999896</c:v>
                </c:pt>
                <c:pt idx="363">
                  <c:v>0.11343749999999896</c:v>
                </c:pt>
                <c:pt idx="364">
                  <c:v>0.11374999999999895</c:v>
                </c:pt>
                <c:pt idx="365">
                  <c:v>0.11406249999999894</c:v>
                </c:pt>
                <c:pt idx="366">
                  <c:v>0.11437499999999894</c:v>
                </c:pt>
                <c:pt idx="367">
                  <c:v>0.11468749999999893</c:v>
                </c:pt>
                <c:pt idx="368">
                  <c:v>0.11499999999999892</c:v>
                </c:pt>
                <c:pt idx="369">
                  <c:v>0.11531249999999892</c:v>
                </c:pt>
                <c:pt idx="370">
                  <c:v>0.11562499999999891</c:v>
                </c:pt>
                <c:pt idx="371">
                  <c:v>0.1159374999999989</c:v>
                </c:pt>
                <c:pt idx="372">
                  <c:v>0.1162499999999989</c:v>
                </c:pt>
                <c:pt idx="373">
                  <c:v>0.11656249999999889</c:v>
                </c:pt>
                <c:pt idx="374">
                  <c:v>0.11687499999999888</c:v>
                </c:pt>
                <c:pt idx="375">
                  <c:v>0.11718749999999888</c:v>
                </c:pt>
                <c:pt idx="376">
                  <c:v>0.11749999999999887</c:v>
                </c:pt>
                <c:pt idx="377">
                  <c:v>0.11781249999999886</c:v>
                </c:pt>
                <c:pt idx="378">
                  <c:v>0.11812499999999886</c:v>
                </c:pt>
                <c:pt idx="379">
                  <c:v>0.11843749999999885</c:v>
                </c:pt>
                <c:pt idx="380">
                  <c:v>0.11874999999999884</c:v>
                </c:pt>
                <c:pt idx="381">
                  <c:v>0.11906249999999884</c:v>
                </c:pt>
                <c:pt idx="382">
                  <c:v>0.11937499999999883</c:v>
                </c:pt>
                <c:pt idx="383">
                  <c:v>0.11968749999999882</c:v>
                </c:pt>
                <c:pt idx="384">
                  <c:v>0.11999999999999882</c:v>
                </c:pt>
                <c:pt idx="385">
                  <c:v>0.12031249999999881</c:v>
                </c:pt>
                <c:pt idx="386">
                  <c:v>0.1206249999999988</c:v>
                </c:pt>
                <c:pt idx="387">
                  <c:v>0.1209374999999988</c:v>
                </c:pt>
                <c:pt idx="388">
                  <c:v>0.12124999999999879</c:v>
                </c:pt>
                <c:pt idx="389">
                  <c:v>0.12156249999999878</c:v>
                </c:pt>
                <c:pt idx="390">
                  <c:v>0.12187499999999878</c:v>
                </c:pt>
                <c:pt idx="391">
                  <c:v>0.12218749999999877</c:v>
                </c:pt>
                <c:pt idx="392">
                  <c:v>0.12249999999999876</c:v>
                </c:pt>
                <c:pt idx="393">
                  <c:v>0.12281249999999876</c:v>
                </c:pt>
                <c:pt idx="394">
                  <c:v>0.12312499999999875</c:v>
                </c:pt>
                <c:pt idx="395">
                  <c:v>0.12343749999999874</c:v>
                </c:pt>
                <c:pt idx="396">
                  <c:v>0.12374999999999874</c:v>
                </c:pt>
                <c:pt idx="397">
                  <c:v>0.12406249999999873</c:v>
                </c:pt>
                <c:pt idx="398">
                  <c:v>0.12437499999999872</c:v>
                </c:pt>
                <c:pt idx="399">
                  <c:v>0.12468749999999872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Лист3!$H$7</c:f>
              <c:strCache>
                <c:ptCount val="1"/>
                <c:pt idx="0">
                  <c:v>V</c:v>
                </c:pt>
              </c:strCache>
            </c:strRef>
          </c:tx>
          <c:marker>
            <c:symbol val="none"/>
          </c:marker>
          <c:xVal>
            <c:numRef>
              <c:f>Лист3!$F$8:$F$407</c:f>
              <c:numCache>
                <c:formatCode>Основной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xVal>
          <c:yVal>
            <c:numRef>
              <c:f>Лист3!$H$9:$H$407</c:f>
              <c:numCache>
                <c:formatCode>Основной</c:formatCode>
                <c:ptCount val="399"/>
                <c:pt idx="0">
                  <c:v>2.3371173070873838E-3</c:v>
                </c:pt>
                <c:pt idx="1">
                  <c:v>4.3866270638837739E-3</c:v>
                </c:pt>
                <c:pt idx="2">
                  <c:v>5.6519281682941109E-3</c:v>
                </c:pt>
                <c:pt idx="3">
                  <c:v>6.6731326257691371E-3</c:v>
                </c:pt>
                <c:pt idx="4">
                  <c:v>7.5550585768987431E-3</c:v>
                </c:pt>
                <c:pt idx="5">
                  <c:v>8.3432433061679731E-3</c:v>
                </c:pt>
                <c:pt idx="6">
                  <c:v>9.0626208740973678E-3</c:v>
                </c:pt>
                <c:pt idx="7">
                  <c:v>9.7286597411171422E-3</c:v>
                </c:pt>
                <c:pt idx="8">
                  <c:v>1.0351756748726081E-2</c:v>
                </c:pt>
                <c:pt idx="9">
                  <c:v>1.0939305018326524E-2</c:v>
                </c:pt>
                <c:pt idx="10">
                  <c:v>1.1496787228130806E-2</c:v>
                </c:pt>
                <c:pt idx="11">
                  <c:v>1.2028404011692171E-2</c:v>
                </c:pt>
                <c:pt idx="12">
                  <c:v>1.2537458789994535E-2</c:v>
                </c:pt>
                <c:pt idx="13">
                  <c:v>1.3026605506982961E-2</c:v>
                </c:pt>
                <c:pt idx="14">
                  <c:v>1.3498014689583811E-2</c:v>
                </c:pt>
                <c:pt idx="15">
                  <c:v>1.395348854825184E-2</c:v>
                </c:pt>
                <c:pt idx="16">
                  <c:v>1.4394543037480141E-2</c:v>
                </c:pt>
                <c:pt idx="17">
                  <c:v>1.4822467787287659E-2</c:v>
                </c:pt>
                <c:pt idx="18">
                  <c:v>1.5238370794926768E-2</c:v>
                </c:pt>
                <c:pt idx="19">
                  <c:v>1.5643212364617631E-2</c:v>
                </c:pt>
                <c:pt idx="20">
                  <c:v>1.6037831299251425E-2</c:v>
                </c:pt>
                <c:pt idx="21">
                  <c:v>1.6422965403292016E-2</c:v>
                </c:pt>
                <c:pt idx="22">
                  <c:v>1.6799267738649638E-2</c:v>
                </c:pt>
                <c:pt idx="23">
                  <c:v>1.7167319662180245E-2</c:v>
                </c:pt>
                <c:pt idx="24">
                  <c:v>1.752764139126162E-2</c:v>
                </c:pt>
                <c:pt idx="25">
                  <c:v>1.78807006474467E-2</c:v>
                </c:pt>
                <c:pt idx="26">
                  <c:v>1.8226919789121117E-2</c:v>
                </c:pt>
                <c:pt idx="27">
                  <c:v>1.8566681744084487E-2</c:v>
                </c:pt>
                <c:pt idx="28">
                  <c:v>1.890033498006646E-2</c:v>
                </c:pt>
                <c:pt idx="29">
                  <c:v>1.9228197697301386E-2</c:v>
                </c:pt>
                <c:pt idx="30">
                  <c:v>1.9550561387046431E-2</c:v>
                </c:pt>
                <c:pt idx="31">
                  <c:v>1.9867693869463701E-2</c:v>
                </c:pt>
                <c:pt idx="32">
                  <c:v>2.0179841901081835E-2</c:v>
                </c:pt>
                <c:pt idx="33">
                  <c:v>2.0487233424106646E-2</c:v>
                </c:pt>
                <c:pt idx="34">
                  <c:v>2.0790079515960982E-2</c:v>
                </c:pt>
                <c:pt idx="35">
                  <c:v>2.1088576086483631E-2</c:v>
                </c:pt>
                <c:pt idx="36">
                  <c:v>2.1382905361603196E-2</c:v>
                </c:pt>
                <c:pt idx="37">
                  <c:v>2.1673237185441206E-2</c:v>
                </c:pt>
                <c:pt idx="38">
                  <c:v>2.1959730167285911E-2</c:v>
                </c:pt>
                <c:pt idx="39">
                  <c:v>2.2242532695449891E-2</c:v>
                </c:pt>
                <c:pt idx="40">
                  <c:v>2.2521783836424347E-2</c:v>
                </c:pt>
                <c:pt idx="41">
                  <c:v>2.2797614134804332E-2</c:v>
                </c:pt>
                <c:pt idx="42">
                  <c:v>2.3070146327051882E-2</c:v>
                </c:pt>
                <c:pt idx="43">
                  <c:v>2.3339495980178291E-2</c:v>
                </c:pt>
                <c:pt idx="44">
                  <c:v>2.3605772064774346E-2</c:v>
                </c:pt>
                <c:pt idx="45">
                  <c:v>2.3869077470469117E-2</c:v>
                </c:pt>
                <c:pt idx="46">
                  <c:v>2.4129509470708427E-2</c:v>
                </c:pt>
                <c:pt idx="47">
                  <c:v>2.4387160142839419E-2</c:v>
                </c:pt>
                <c:pt idx="48">
                  <c:v>2.4642116748631968E-2</c:v>
                </c:pt>
                <c:pt idx="49">
                  <c:v>2.4894462079697401E-2</c:v>
                </c:pt>
                <c:pt idx="50">
                  <c:v>2.5144274771690695E-2</c:v>
                </c:pt>
                <c:pt idx="51">
                  <c:v>2.5391629590666074E-2</c:v>
                </c:pt>
                <c:pt idx="52">
                  <c:v>2.5636597694564344E-2</c:v>
                </c:pt>
                <c:pt idx="53">
                  <c:v>2.5879246872391407E-2</c:v>
                </c:pt>
                <c:pt idx="54">
                  <c:v>2.6119641763401622E-2</c:v>
                </c:pt>
                <c:pt idx="55">
                  <c:v>2.6357844058275608E-2</c:v>
                </c:pt>
                <c:pt idx="56">
                  <c:v>2.6593912684067432E-2</c:v>
                </c:pt>
                <c:pt idx="57">
                  <c:v>2.682790397450005E-2</c:v>
                </c:pt>
                <c:pt idx="58">
                  <c:v>2.7059871827008891E-2</c:v>
                </c:pt>
                <c:pt idx="59">
                  <c:v>2.7289867847745723E-2</c:v>
                </c:pt>
                <c:pt idx="60">
                  <c:v>2.7517941485692868E-2</c:v>
                </c:pt>
                <c:pt idx="61">
                  <c:v>2.7744140156832412E-2</c:v>
                </c:pt>
                <c:pt idx="62">
                  <c:v>2.7968509359283085E-2</c:v>
                </c:pt>
                <c:pt idx="63">
                  <c:v>2.8191092780184036E-2</c:v>
                </c:pt>
                <c:pt idx="64">
                  <c:v>2.8411932395036147E-2</c:v>
                </c:pt>
                <c:pt idx="65">
                  <c:v>2.8631068560152111E-2</c:v>
                </c:pt>
                <c:pt idx="66">
                  <c:v>2.8848540098770026E-2</c:v>
                </c:pt>
                <c:pt idx="67">
                  <c:v>2.9064384381384669E-2</c:v>
                </c:pt>
                <c:pt idx="68">
                  <c:v>2.9278637400729952E-2</c:v>
                </c:pt>
                <c:pt idx="69">
                  <c:v>2.949133384186356E-2</c:v>
                </c:pt>
                <c:pt idx="70">
                  <c:v>2.9702507147738092E-2</c:v>
                </c:pt>
                <c:pt idx="71">
                  <c:v>2.9912189580592226E-2</c:v>
                </c:pt>
                <c:pt idx="72">
                  <c:v>3.0120412279511614E-2</c:v>
                </c:pt>
                <c:pt idx="73">
                  <c:v>3.0327205314409949E-2</c:v>
                </c:pt>
                <c:pt idx="74">
                  <c:v>3.0532597736743123E-2</c:v>
                </c:pt>
                <c:pt idx="75">
                  <c:v>3.0736617627150079E-2</c:v>
                </c:pt>
                <c:pt idx="76">
                  <c:v>3.0939292140278626E-2</c:v>
                </c:pt>
                <c:pt idx="77">
                  <c:v>3.1140647546981773E-2</c:v>
                </c:pt>
                <c:pt idx="78">
                  <c:v>3.1340709274076249E-2</c:v>
                </c:pt>
                <c:pt idx="79">
                  <c:v>3.1539501941818308E-2</c:v>
                </c:pt>
                <c:pt idx="80">
                  <c:v>3.1737049399288973E-2</c:v>
                </c:pt>
                <c:pt idx="81">
                  <c:v>3.1933374757777647E-2</c:v>
                </c:pt>
                <c:pt idx="82">
                  <c:v>3.2128500422368714E-2</c:v>
                </c:pt>
                <c:pt idx="83">
                  <c:v>3.2322448121769785E-2</c:v>
                </c:pt>
                <c:pt idx="84">
                  <c:v>3.2515238936567221E-2</c:v>
                </c:pt>
                <c:pt idx="85">
                  <c:v>3.2706893325977635E-2</c:v>
                </c:pt>
                <c:pt idx="86">
                  <c:v>3.2897431153180216E-2</c:v>
                </c:pt>
                <c:pt idx="87">
                  <c:v>3.3086871709360657E-2</c:v>
                </c:pt>
                <c:pt idx="88">
                  <c:v>3.3275233736500556E-2</c:v>
                </c:pt>
                <c:pt idx="89">
                  <c:v>3.3462535449026547E-2</c:v>
                </c:pt>
                <c:pt idx="90">
                  <c:v>3.3648794554365646E-2</c:v>
                </c:pt>
                <c:pt idx="91">
                  <c:v>3.3834028272490005E-2</c:v>
                </c:pt>
                <c:pt idx="92">
                  <c:v>3.4018253354498637E-2</c:v>
                </c:pt>
                <c:pt idx="93">
                  <c:v>3.4201486100292174E-2</c:v>
                </c:pt>
                <c:pt idx="94">
                  <c:v>3.438374237541976E-2</c:v>
                </c:pt>
                <c:pt idx="95">
                  <c:v>3.4565037627102904E-2</c:v>
                </c:pt>
                <c:pt idx="96">
                  <c:v>3.4745386899513252E-2</c:v>
                </c:pt>
                <c:pt idx="97">
                  <c:v>3.4924804848361933E-2</c:v>
                </c:pt>
                <c:pt idx="98">
                  <c:v>3.5103305754779657E-2</c:v>
                </c:pt>
                <c:pt idx="99">
                  <c:v>3.5280903538595094E-2</c:v>
                </c:pt>
                <c:pt idx="100">
                  <c:v>3.5457611771003983E-2</c:v>
                </c:pt>
                <c:pt idx="101">
                  <c:v>3.5633443686666946E-2</c:v>
                </c:pt>
                <c:pt idx="102">
                  <c:v>3.5808412195288714E-2</c:v>
                </c:pt>
                <c:pt idx="103">
                  <c:v>3.5982529892671013E-2</c:v>
                </c:pt>
                <c:pt idx="104">
                  <c:v>3.6155809071291067E-2</c:v>
                </c:pt>
                <c:pt idx="105">
                  <c:v>3.6328261730452054E-2</c:v>
                </c:pt>
                <c:pt idx="106">
                  <c:v>3.6499899585959401E-2</c:v>
                </c:pt>
                <c:pt idx="107">
                  <c:v>3.6670734079417809E-2</c:v>
                </c:pt>
                <c:pt idx="108">
                  <c:v>3.6840776387125108E-2</c:v>
                </c:pt>
                <c:pt idx="109">
                  <c:v>3.7010037428628795E-2</c:v>
                </c:pt>
                <c:pt idx="110">
                  <c:v>3.7178527874877271E-2</c:v>
                </c:pt>
                <c:pt idx="111">
                  <c:v>3.7346258156099293E-2</c:v>
                </c:pt>
                <c:pt idx="112">
                  <c:v>3.7513238469320628E-2</c:v>
                </c:pt>
                <c:pt idx="113">
                  <c:v>3.7679478785607019E-2</c:v>
                </c:pt>
                <c:pt idx="114">
                  <c:v>3.7844988857011701E-2</c:v>
                </c:pt>
                <c:pt idx="115">
                  <c:v>3.8009778223254916E-2</c:v>
                </c:pt>
                <c:pt idx="116">
                  <c:v>3.8173856218128549E-2</c:v>
                </c:pt>
                <c:pt idx="117">
                  <c:v>3.833723197568753E-2</c:v>
                </c:pt>
                <c:pt idx="118">
                  <c:v>3.8499914436159723E-2</c:v>
                </c:pt>
                <c:pt idx="119">
                  <c:v>3.8661912351668846E-2</c:v>
                </c:pt>
                <c:pt idx="120">
                  <c:v>3.8823234291738153E-2</c:v>
                </c:pt>
                <c:pt idx="121">
                  <c:v>3.8983888648551832E-2</c:v>
                </c:pt>
                <c:pt idx="122">
                  <c:v>3.9143883642079588E-2</c:v>
                </c:pt>
                <c:pt idx="123">
                  <c:v>3.9303227324970505E-2</c:v>
                </c:pt>
                <c:pt idx="124">
                  <c:v>3.9461927587282501E-2</c:v>
                </c:pt>
                <c:pt idx="125">
                  <c:v>3.9619992161046752E-2</c:v>
                </c:pt>
                <c:pt idx="126">
                  <c:v>3.9777428624659598E-2</c:v>
                </c:pt>
                <c:pt idx="127">
                  <c:v>3.9934244407121525E-2</c:v>
                </c:pt>
                <c:pt idx="128">
                  <c:v>4.0090446792137462E-2</c:v>
                </c:pt>
                <c:pt idx="129">
                  <c:v>4.0246042922050855E-2</c:v>
                </c:pt>
                <c:pt idx="130">
                  <c:v>4.0401039801665262E-2</c:v>
                </c:pt>
                <c:pt idx="131">
                  <c:v>4.0555444301918785E-2</c:v>
                </c:pt>
                <c:pt idx="132">
                  <c:v>4.0709263163444157E-2</c:v>
                </c:pt>
                <c:pt idx="133">
                  <c:v>4.0862502999992355E-2</c:v>
                </c:pt>
                <c:pt idx="134">
                  <c:v>4.1015170301760571E-2</c:v>
                </c:pt>
                <c:pt idx="135">
                  <c:v>4.1167271438607142E-2</c:v>
                </c:pt>
                <c:pt idx="136">
                  <c:v>4.1318812663121041E-2</c:v>
                </c:pt>
                <c:pt idx="137">
                  <c:v>4.1469800113660985E-2</c:v>
                </c:pt>
                <c:pt idx="138">
                  <c:v>4.162023981722901E-2</c:v>
                </c:pt>
                <c:pt idx="139">
                  <c:v>4.1770137692297087E-2</c:v>
                </c:pt>
                <c:pt idx="140">
                  <c:v>4.191949955150473E-2</c:v>
                </c:pt>
                <c:pt idx="141">
                  <c:v>4.2068331104301658E-2</c:v>
                </c:pt>
                <c:pt idx="142">
                  <c:v>4.2216637959495644E-2</c:v>
                </c:pt>
                <c:pt idx="143">
                  <c:v>4.2364425627713677E-2</c:v>
                </c:pt>
                <c:pt idx="144">
                  <c:v>4.2511699523789845E-2</c:v>
                </c:pt>
                <c:pt idx="145">
                  <c:v>4.2658464969090384E-2</c:v>
                </c:pt>
                <c:pt idx="146">
                  <c:v>4.280472719373956E-2</c:v>
                </c:pt>
                <c:pt idx="147">
                  <c:v>4.2950491338816676E-2</c:v>
                </c:pt>
                <c:pt idx="148">
                  <c:v>4.309576245845001E-2</c:v>
                </c:pt>
                <c:pt idx="149">
                  <c:v>4.3240545521855314E-2</c:v>
                </c:pt>
                <c:pt idx="150">
                  <c:v>4.3384845415346721E-2</c:v>
                </c:pt>
                <c:pt idx="151">
                  <c:v>4.3528666944234781E-2</c:v>
                </c:pt>
                <c:pt idx="152">
                  <c:v>4.367201483469127E-2</c:v>
                </c:pt>
                <c:pt idx="153">
                  <c:v>4.381489373558916E-2</c:v>
                </c:pt>
                <c:pt idx="154">
                  <c:v>4.3957308220242984E-2</c:v>
                </c:pt>
                <c:pt idx="155">
                  <c:v>4.4099262788109841E-2</c:v>
                </c:pt>
                <c:pt idx="156">
                  <c:v>4.4240761866462773E-2</c:v>
                </c:pt>
                <c:pt idx="157">
                  <c:v>4.4381809811996673E-2</c:v>
                </c:pt>
                <c:pt idx="158">
                  <c:v>4.4522410912396122E-2</c:v>
                </c:pt>
                <c:pt idx="159">
                  <c:v>4.4662569387848773E-2</c:v>
                </c:pt>
                <c:pt idx="160">
                  <c:v>4.4802289392527811E-2</c:v>
                </c:pt>
                <c:pt idx="161">
                  <c:v>4.4941575016040521E-2</c:v>
                </c:pt>
                <c:pt idx="162">
                  <c:v>4.5080430284791195E-2</c:v>
                </c:pt>
                <c:pt idx="163">
                  <c:v>4.5218859163388081E-2</c:v>
                </c:pt>
                <c:pt idx="164">
                  <c:v>4.5356865555915414E-2</c:v>
                </c:pt>
                <c:pt idx="165">
                  <c:v>4.5494453307256849E-2</c:v>
                </c:pt>
                <c:pt idx="166">
                  <c:v>4.5631626204317398E-2</c:v>
                </c:pt>
                <c:pt idx="167">
                  <c:v>4.5768387977263812E-2</c:v>
                </c:pt>
                <c:pt idx="168">
                  <c:v>4.5904742300676211E-2</c:v>
                </c:pt>
                <c:pt idx="169">
                  <c:v>4.6040692794743224E-2</c:v>
                </c:pt>
                <c:pt idx="170">
                  <c:v>4.6176243026339624E-2</c:v>
                </c:pt>
                <c:pt idx="171">
                  <c:v>4.631139651015382E-2</c:v>
                </c:pt>
                <c:pt idx="172">
                  <c:v>4.6446156709724837E-2</c:v>
                </c:pt>
                <c:pt idx="173">
                  <c:v>4.6580527038498645E-2</c:v>
                </c:pt>
                <c:pt idx="174">
                  <c:v>4.6714510860814226E-2</c:v>
                </c:pt>
                <c:pt idx="175">
                  <c:v>4.6848111492910197E-2</c:v>
                </c:pt>
                <c:pt idx="176">
                  <c:v>4.6981332203875008E-2</c:v>
                </c:pt>
                <c:pt idx="177">
                  <c:v>4.7114176216567619E-2</c:v>
                </c:pt>
                <c:pt idx="178">
                  <c:v>4.7246646708537288E-2</c:v>
                </c:pt>
                <c:pt idx="179">
                  <c:v>4.7378746812921715E-2</c:v>
                </c:pt>
                <c:pt idx="180">
                  <c:v>4.7510479619279802E-2</c:v>
                </c:pt>
                <c:pt idx="181">
                  <c:v>4.7641848174487571E-2</c:v>
                </c:pt>
                <c:pt idx="182">
                  <c:v>4.7772855483481966E-2</c:v>
                </c:pt>
                <c:pt idx="183">
                  <c:v>4.7903504510152663E-2</c:v>
                </c:pt>
                <c:pt idx="184">
                  <c:v>4.8033798178056426E-2</c:v>
                </c:pt>
                <c:pt idx="185">
                  <c:v>4.8163739371207805E-2</c:v>
                </c:pt>
                <c:pt idx="186">
                  <c:v>4.8293330934823589E-2</c:v>
                </c:pt>
                <c:pt idx="187">
                  <c:v>4.8422575676049955E-2</c:v>
                </c:pt>
                <c:pt idx="188">
                  <c:v>4.8551476364665884E-2</c:v>
                </c:pt>
                <c:pt idx="189">
                  <c:v>4.8680035733773261E-2</c:v>
                </c:pt>
                <c:pt idx="190">
                  <c:v>4.8808256480481323E-2</c:v>
                </c:pt>
                <c:pt idx="191">
                  <c:v>4.8936141266573252E-2</c:v>
                </c:pt>
                <c:pt idx="192">
                  <c:v>4.906369271913557E-2</c:v>
                </c:pt>
                <c:pt idx="193">
                  <c:v>4.9190913431185361E-2</c:v>
                </c:pt>
                <c:pt idx="194">
                  <c:v>4.9317805962300988E-2</c:v>
                </c:pt>
                <c:pt idx="195">
                  <c:v>4.9444372839224121E-2</c:v>
                </c:pt>
                <c:pt idx="196">
                  <c:v>4.9570616556427576E-2</c:v>
                </c:pt>
                <c:pt idx="197">
                  <c:v>4.9696539576710316E-2</c:v>
                </c:pt>
                <c:pt idx="198">
                  <c:v>4.9822144331724702E-2</c:v>
                </c:pt>
                <c:pt idx="199">
                  <c:v>4.9947433222570385E-2</c:v>
                </c:pt>
                <c:pt idx="200">
                  <c:v>5.0072408620310385E-2</c:v>
                </c:pt>
                <c:pt idx="201">
                  <c:v>5.0197072866468462E-2</c:v>
                </c:pt>
                <c:pt idx="202">
                  <c:v>5.0321428273580111E-2</c:v>
                </c:pt>
                <c:pt idx="203">
                  <c:v>5.0445477125670025E-2</c:v>
                </c:pt>
                <c:pt idx="204">
                  <c:v>5.0569221678751497E-2</c:v>
                </c:pt>
                <c:pt idx="205">
                  <c:v>5.0692664161303941E-2</c:v>
                </c:pt>
                <c:pt idx="206">
                  <c:v>5.0815806774728328E-2</c:v>
                </c:pt>
                <c:pt idx="207">
                  <c:v>5.0938651693832E-2</c:v>
                </c:pt>
                <c:pt idx="208">
                  <c:v>5.1061201067240894E-2</c:v>
                </c:pt>
                <c:pt idx="209">
                  <c:v>5.1183457017882815E-2</c:v>
                </c:pt>
                <c:pt idx="210">
                  <c:v>5.1305421643361798E-2</c:v>
                </c:pt>
                <c:pt idx="211">
                  <c:v>5.1427097016435178E-2</c:v>
                </c:pt>
                <c:pt idx="212">
                  <c:v>5.1548485185386614E-2</c:v>
                </c:pt>
                <c:pt idx="213">
                  <c:v>5.1669588174429307E-2</c:v>
                </c:pt>
                <c:pt idx="214">
                  <c:v>5.1790407984122891E-2</c:v>
                </c:pt>
                <c:pt idx="215">
                  <c:v>5.1910946591736867E-2</c:v>
                </c:pt>
                <c:pt idx="216">
                  <c:v>5.2031205951652712E-2</c:v>
                </c:pt>
                <c:pt idx="217">
                  <c:v>5.2151187995687825E-2</c:v>
                </c:pt>
                <c:pt idx="218">
                  <c:v>5.2270894633526764E-2</c:v>
                </c:pt>
                <c:pt idx="219">
                  <c:v>5.2390327752999913E-2</c:v>
                </c:pt>
                <c:pt idx="220">
                  <c:v>5.2509489220484658E-2</c:v>
                </c:pt>
                <c:pt idx="221">
                  <c:v>5.2628380881242151E-2</c:v>
                </c:pt>
                <c:pt idx="222">
                  <c:v>5.2747004559705421E-2</c:v>
                </c:pt>
                <c:pt idx="223">
                  <c:v>5.2865362059866396E-2</c:v>
                </c:pt>
                <c:pt idx="224">
                  <c:v>5.2983455165551675E-2</c:v>
                </c:pt>
                <c:pt idx="225">
                  <c:v>5.3101285640754101E-2</c:v>
                </c:pt>
                <c:pt idx="226">
                  <c:v>5.3218855229951796E-2</c:v>
                </c:pt>
                <c:pt idx="227">
                  <c:v>5.3336165658368115E-2</c:v>
                </c:pt>
                <c:pt idx="228">
                  <c:v>5.3453218632327403E-2</c:v>
                </c:pt>
                <c:pt idx="229">
                  <c:v>5.3570015839483759E-2</c:v>
                </c:pt>
                <c:pt idx="230">
                  <c:v>5.3686558949154778E-2</c:v>
                </c:pt>
                <c:pt idx="231">
                  <c:v>5.3802849612560655E-2</c:v>
                </c:pt>
                <c:pt idx="232">
                  <c:v>5.3918889463125216E-2</c:v>
                </c:pt>
                <c:pt idx="233">
                  <c:v>5.403468011673588E-2</c:v>
                </c:pt>
                <c:pt idx="234">
                  <c:v>5.4150223171984757E-2</c:v>
                </c:pt>
                <c:pt idx="235">
                  <c:v>5.4265520210472783E-2</c:v>
                </c:pt>
                <c:pt idx="236">
                  <c:v>5.4380572797005235E-2</c:v>
                </c:pt>
                <c:pt idx="237">
                  <c:v>5.4495382479901947E-2</c:v>
                </c:pt>
                <c:pt idx="238">
                  <c:v>5.4609950791161696E-2</c:v>
                </c:pt>
                <c:pt idx="239">
                  <c:v>5.4724279246798749E-2</c:v>
                </c:pt>
                <c:pt idx="240">
                  <c:v>5.4838369346979388E-2</c:v>
                </c:pt>
                <c:pt idx="241">
                  <c:v>5.4952222576329035E-2</c:v>
                </c:pt>
                <c:pt idx="242">
                  <c:v>5.5065840404095096E-2</c:v>
                </c:pt>
                <c:pt idx="243">
                  <c:v>5.5179224284428417E-2</c:v>
                </c:pt>
                <c:pt idx="244">
                  <c:v>5.5292375656555592E-2</c:v>
                </c:pt>
                <c:pt idx="245">
                  <c:v>5.5405295944995013E-2</c:v>
                </c:pt>
                <c:pt idx="246">
                  <c:v>5.5517986559794917E-2</c:v>
                </c:pt>
                <c:pt idx="247">
                  <c:v>5.5630448896722993E-2</c:v>
                </c:pt>
                <c:pt idx="248">
                  <c:v>5.5742684337457923E-2</c:v>
                </c:pt>
                <c:pt idx="249">
                  <c:v>5.5854694249795618E-2</c:v>
                </c:pt>
                <c:pt idx="250">
                  <c:v>5.5966479987847186E-2</c:v>
                </c:pt>
                <c:pt idx="251">
                  <c:v>5.6078042892232172E-2</c:v>
                </c:pt>
                <c:pt idx="252">
                  <c:v>5.6189384290248112E-2</c:v>
                </c:pt>
                <c:pt idx="253">
                  <c:v>5.6300505496091474E-2</c:v>
                </c:pt>
                <c:pt idx="254">
                  <c:v>5.6411407810981425E-2</c:v>
                </c:pt>
                <c:pt idx="255">
                  <c:v>5.6522092523405447E-2</c:v>
                </c:pt>
                <c:pt idx="256">
                  <c:v>5.6632560909234124E-2</c:v>
                </c:pt>
                <c:pt idx="257">
                  <c:v>5.6742814231925016E-2</c:v>
                </c:pt>
                <c:pt idx="258">
                  <c:v>5.6852853742697926E-2</c:v>
                </c:pt>
                <c:pt idx="259">
                  <c:v>5.6962680680666213E-2</c:v>
                </c:pt>
                <c:pt idx="260">
                  <c:v>5.7072296273038031E-2</c:v>
                </c:pt>
                <c:pt idx="261">
                  <c:v>5.7181701735253991E-2</c:v>
                </c:pt>
                <c:pt idx="262">
                  <c:v>5.7290898271133484E-2</c:v>
                </c:pt>
                <c:pt idx="263">
                  <c:v>5.7399887073071434E-2</c:v>
                </c:pt>
                <c:pt idx="264">
                  <c:v>5.7508669322149895E-2</c:v>
                </c:pt>
                <c:pt idx="265">
                  <c:v>5.7617246188293773E-2</c:v>
                </c:pt>
                <c:pt idx="266">
                  <c:v>5.7725618830442797E-2</c:v>
                </c:pt>
                <c:pt idx="267">
                  <c:v>5.783378839666356E-2</c:v>
                </c:pt>
                <c:pt idx="268">
                  <c:v>5.7941756024309253E-2</c:v>
                </c:pt>
                <c:pt idx="269">
                  <c:v>5.8049522840165561E-2</c:v>
                </c:pt>
                <c:pt idx="270">
                  <c:v>5.8157089960567329E-2</c:v>
                </c:pt>
                <c:pt idx="271">
                  <c:v>5.8264458491542721E-2</c:v>
                </c:pt>
                <c:pt idx="272">
                  <c:v>5.8371629528965664E-2</c:v>
                </c:pt>
                <c:pt idx="273">
                  <c:v>5.8478604158638522E-2</c:v>
                </c:pt>
                <c:pt idx="274">
                  <c:v>5.8585383456483224E-2</c:v>
                </c:pt>
                <c:pt idx="275">
                  <c:v>5.8691968488608214E-2</c:v>
                </c:pt>
                <c:pt idx="276">
                  <c:v>5.8798360311468602E-2</c:v>
                </c:pt>
                <c:pt idx="277">
                  <c:v>5.8904559971993335E-2</c:v>
                </c:pt>
                <c:pt idx="278">
                  <c:v>5.9010568507658227E-2</c:v>
                </c:pt>
                <c:pt idx="279">
                  <c:v>5.9116386946657093E-2</c:v>
                </c:pt>
                <c:pt idx="280">
                  <c:v>5.9222016308023491E-2</c:v>
                </c:pt>
                <c:pt idx="281">
                  <c:v>5.9327457601646379E-2</c:v>
                </c:pt>
                <c:pt idx="282">
                  <c:v>5.9432711828533068E-2</c:v>
                </c:pt>
                <c:pt idx="283">
                  <c:v>5.9537779980816455E-2</c:v>
                </c:pt>
                <c:pt idx="284">
                  <c:v>5.9642663041853679E-2</c:v>
                </c:pt>
                <c:pt idx="285">
                  <c:v>5.9747361986423136E-2</c:v>
                </c:pt>
                <c:pt idx="286">
                  <c:v>5.9851877780757248E-2</c:v>
                </c:pt>
                <c:pt idx="287">
                  <c:v>5.9956211382667109E-2</c:v>
                </c:pt>
                <c:pt idx="288">
                  <c:v>6.0060363741622456E-2</c:v>
                </c:pt>
                <c:pt idx="289">
                  <c:v>6.0164335798924523E-2</c:v>
                </c:pt>
                <c:pt idx="290">
                  <c:v>6.0268128487694889E-2</c:v>
                </c:pt>
                <c:pt idx="291">
                  <c:v>6.0371742733089935E-2</c:v>
                </c:pt>
                <c:pt idx="292">
                  <c:v>6.0475179452304288E-2</c:v>
                </c:pt>
                <c:pt idx="293">
                  <c:v>6.0578439554707236E-2</c:v>
                </c:pt>
                <c:pt idx="294">
                  <c:v>6.0681523941947563E-2</c:v>
                </c:pt>
                <c:pt idx="295">
                  <c:v>6.0784433508010063E-2</c:v>
                </c:pt>
                <c:pt idx="296">
                  <c:v>6.0887169139332821E-2</c:v>
                </c:pt>
                <c:pt idx="297">
                  <c:v>6.0989731714880792E-2</c:v>
                </c:pt>
                <c:pt idx="298">
                  <c:v>6.1092122106264489E-2</c:v>
                </c:pt>
                <c:pt idx="299">
                  <c:v>6.1194341177760896E-2</c:v>
                </c:pt>
                <c:pt idx="300">
                  <c:v>6.1296389786485043E-2</c:v>
                </c:pt>
                <c:pt idx="301">
                  <c:v>6.1398268782393961E-2</c:v>
                </c:pt>
                <c:pt idx="302">
                  <c:v>6.1499979008420039E-2</c:v>
                </c:pt>
                <c:pt idx="303">
                  <c:v>6.1601521300547572E-2</c:v>
                </c:pt>
                <c:pt idx="304">
                  <c:v>6.1702896487852821E-2</c:v>
                </c:pt>
                <c:pt idx="305">
                  <c:v>6.1804105392642014E-2</c:v>
                </c:pt>
                <c:pt idx="306">
                  <c:v>6.1905148830477028E-2</c:v>
                </c:pt>
                <c:pt idx="307">
                  <c:v>6.2006027610293564E-2</c:v>
                </c:pt>
                <c:pt idx="308">
                  <c:v>6.2106742534449179E-2</c:v>
                </c:pt>
                <c:pt idx="309">
                  <c:v>6.2207294398787485E-2</c:v>
                </c:pt>
                <c:pt idx="310">
                  <c:v>6.2307683992779236E-2</c:v>
                </c:pt>
                <c:pt idx="311">
                  <c:v>6.2407912099481745E-2</c:v>
                </c:pt>
                <c:pt idx="312">
                  <c:v>6.2507979495723245E-2</c:v>
                </c:pt>
                <c:pt idx="313">
                  <c:v>6.2607886952115929E-2</c:v>
                </c:pt>
                <c:pt idx="314">
                  <c:v>6.2707635233111667E-2</c:v>
                </c:pt>
                <c:pt idx="315">
                  <c:v>6.2807225097095395E-2</c:v>
                </c:pt>
                <c:pt idx="316">
                  <c:v>6.2906657296488908E-2</c:v>
                </c:pt>
                <c:pt idx="317">
                  <c:v>6.3005932577723911E-2</c:v>
                </c:pt>
                <c:pt idx="318">
                  <c:v>6.3105051681381266E-2</c:v>
                </c:pt>
                <c:pt idx="319">
                  <c:v>6.3204015342250119E-2</c:v>
                </c:pt>
                <c:pt idx="320">
                  <c:v>6.3302824289361903E-2</c:v>
                </c:pt>
                <c:pt idx="321">
                  <c:v>6.3401479246044321E-2</c:v>
                </c:pt>
                <c:pt idx="322">
                  <c:v>6.3499980930075514E-2</c:v>
                </c:pt>
                <c:pt idx="323">
                  <c:v>6.359833005357296E-2</c:v>
                </c:pt>
                <c:pt idx="324">
                  <c:v>6.3696527323256549E-2</c:v>
                </c:pt>
                <c:pt idx="325">
                  <c:v>6.379457344033071E-2</c:v>
                </c:pt>
                <c:pt idx="326">
                  <c:v>6.3892469100690477E-2</c:v>
                </c:pt>
                <c:pt idx="327">
                  <c:v>6.399021499483587E-2</c:v>
                </c:pt>
                <c:pt idx="328">
                  <c:v>6.4087811808030942E-2</c:v>
                </c:pt>
                <c:pt idx="329">
                  <c:v>6.4185260220384746E-2</c:v>
                </c:pt>
                <c:pt idx="330">
                  <c:v>6.4282560906729E-2</c:v>
                </c:pt>
                <c:pt idx="331">
                  <c:v>6.4379714536924315E-2</c:v>
                </c:pt>
                <c:pt idx="332">
                  <c:v>6.4476721775693954E-2</c:v>
                </c:pt>
                <c:pt idx="333">
                  <c:v>6.4573583282804631E-2</c:v>
                </c:pt>
                <c:pt idx="334">
                  <c:v>6.4670299713096374E-2</c:v>
                </c:pt>
                <c:pt idx="335">
                  <c:v>6.4766871716477437E-2</c:v>
                </c:pt>
                <c:pt idx="336">
                  <c:v>6.4863299938080501E-2</c:v>
                </c:pt>
                <c:pt idx="337">
                  <c:v>6.4959585018163873E-2</c:v>
                </c:pt>
                <c:pt idx="338">
                  <c:v>6.5055727592335577E-2</c:v>
                </c:pt>
                <c:pt idx="339">
                  <c:v>6.5151728291443223E-2</c:v>
                </c:pt>
                <c:pt idx="340">
                  <c:v>6.5247587741758206E-2</c:v>
                </c:pt>
                <c:pt idx="341">
                  <c:v>6.5343306564889445E-2</c:v>
                </c:pt>
                <c:pt idx="342">
                  <c:v>6.5438885377950701E-2</c:v>
                </c:pt>
                <c:pt idx="343">
                  <c:v>6.5534324793559223E-2</c:v>
                </c:pt>
                <c:pt idx="344">
                  <c:v>6.5629625419827461E-2</c:v>
                </c:pt>
                <c:pt idx="345">
                  <c:v>6.572478786048877E-2</c:v>
                </c:pt>
                <c:pt idx="346">
                  <c:v>6.5819812714938114E-2</c:v>
                </c:pt>
                <c:pt idx="347">
                  <c:v>6.5914700578204422E-2</c:v>
                </c:pt>
                <c:pt idx="348">
                  <c:v>6.6009452041076166E-2</c:v>
                </c:pt>
                <c:pt idx="349">
                  <c:v>6.6104067690072404E-2</c:v>
                </c:pt>
                <c:pt idx="350">
                  <c:v>6.6198548107561567E-2</c:v>
                </c:pt>
                <c:pt idx="351">
                  <c:v>6.6292893871718286E-2</c:v>
                </c:pt>
                <c:pt idx="352">
                  <c:v>6.6387105556653309E-2</c:v>
                </c:pt>
                <c:pt idx="353">
                  <c:v>6.6481183732355578E-2</c:v>
                </c:pt>
                <c:pt idx="354">
                  <c:v>6.6575128964864547E-2</c:v>
                </c:pt>
                <c:pt idx="355">
                  <c:v>6.6668941816153085E-2</c:v>
                </c:pt>
                <c:pt idx="356">
                  <c:v>6.6762622844266095E-2</c:v>
                </c:pt>
                <c:pt idx="357">
                  <c:v>6.6856172603376909E-2</c:v>
                </c:pt>
                <c:pt idx="358">
                  <c:v>6.694959164375977E-2</c:v>
                </c:pt>
                <c:pt idx="359">
                  <c:v>6.7042880511842581E-2</c:v>
                </c:pt>
                <c:pt idx="360">
                  <c:v>6.7136039750271229E-2</c:v>
                </c:pt>
                <c:pt idx="361">
                  <c:v>6.7229069897946789E-2</c:v>
                </c:pt>
                <c:pt idx="362">
                  <c:v>6.7321971490022378E-2</c:v>
                </c:pt>
                <c:pt idx="363">
                  <c:v>6.7414745057942579E-2</c:v>
                </c:pt>
                <c:pt idx="364">
                  <c:v>6.7507391129584662E-2</c:v>
                </c:pt>
                <c:pt idx="365">
                  <c:v>6.7599910229113575E-2</c:v>
                </c:pt>
                <c:pt idx="366">
                  <c:v>6.7692302877157551E-2</c:v>
                </c:pt>
                <c:pt idx="367">
                  <c:v>6.7784569590800856E-2</c:v>
                </c:pt>
                <c:pt idx="368">
                  <c:v>6.7876710883625971E-2</c:v>
                </c:pt>
                <c:pt idx="369">
                  <c:v>6.7968727265648413E-2</c:v>
                </c:pt>
                <c:pt idx="370">
                  <c:v>6.8060619243563422E-2</c:v>
                </c:pt>
                <c:pt idx="371">
                  <c:v>6.8152387320551469E-2</c:v>
                </c:pt>
                <c:pt idx="372">
                  <c:v>6.8244031996461049E-2</c:v>
                </c:pt>
                <c:pt idx="373">
                  <c:v>6.8335553767765789E-2</c:v>
                </c:pt>
                <c:pt idx="374">
                  <c:v>6.842695312762391E-2</c:v>
                </c:pt>
                <c:pt idx="375">
                  <c:v>6.8518230565901908E-2</c:v>
                </c:pt>
                <c:pt idx="376">
                  <c:v>6.8609386569242023E-2</c:v>
                </c:pt>
                <c:pt idx="377">
                  <c:v>6.8700421620986468E-2</c:v>
                </c:pt>
                <c:pt idx="378">
                  <c:v>6.8791336201332154E-2</c:v>
                </c:pt>
                <c:pt idx="379">
                  <c:v>6.8882130787336016E-2</c:v>
                </c:pt>
                <c:pt idx="380">
                  <c:v>6.8972805852828695E-2</c:v>
                </c:pt>
                <c:pt idx="381">
                  <c:v>6.9063361868580878E-2</c:v>
                </c:pt>
                <c:pt idx="382">
                  <c:v>6.9153799302298313E-2</c:v>
                </c:pt>
                <c:pt idx="383">
                  <c:v>6.9244118618599373E-2</c:v>
                </c:pt>
                <c:pt idx="384">
                  <c:v>6.9334320279077141E-2</c:v>
                </c:pt>
                <c:pt idx="385">
                  <c:v>6.9424404742358364E-2</c:v>
                </c:pt>
                <c:pt idx="386">
                  <c:v>6.9514372464056423E-2</c:v>
                </c:pt>
                <c:pt idx="387">
                  <c:v>6.9604223896884476E-2</c:v>
                </c:pt>
                <c:pt idx="388">
                  <c:v>6.9693959490573151E-2</c:v>
                </c:pt>
                <c:pt idx="389">
                  <c:v>6.9783579692024755E-2</c:v>
                </c:pt>
                <c:pt idx="390">
                  <c:v>6.9873084945271391E-2</c:v>
                </c:pt>
                <c:pt idx="391">
                  <c:v>6.996247569145593E-2</c:v>
                </c:pt>
                <c:pt idx="392">
                  <c:v>7.0051752368933781E-2</c:v>
                </c:pt>
                <c:pt idx="393">
                  <c:v>7.0140915413287916E-2</c:v>
                </c:pt>
                <c:pt idx="394">
                  <c:v>7.0229965257332522E-2</c:v>
                </c:pt>
                <c:pt idx="395">
                  <c:v>7.0318902331112321E-2</c:v>
                </c:pt>
                <c:pt idx="396">
                  <c:v>7.0407727061946368E-2</c:v>
                </c:pt>
                <c:pt idx="397">
                  <c:v>7.0496439874552813E-2</c:v>
                </c:pt>
                <c:pt idx="398">
                  <c:v>7.0585041190866213E-2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Лист3!$I$7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xVal>
            <c:numRef>
              <c:f>Лист3!$F$8:$F$407</c:f>
              <c:numCache>
                <c:formatCode>Основной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xVal>
          <c:yVal>
            <c:numRef>
              <c:f>Лист3!$I$8:$I$407</c:f>
              <c:numCache>
                <c:formatCode>Основной</c:formatCode>
                <c:ptCount val="400"/>
                <c:pt idx="0">
                  <c:v>0</c:v>
                </c:pt>
                <c:pt idx="1">
                  <c:v>1.747877538267963E-2</c:v>
                </c:pt>
                <c:pt idx="2">
                  <c:v>2.8769391893942065E-2</c:v>
                </c:pt>
                <c:pt idx="3">
                  <c:v>2.2884451050849387E-2</c:v>
                </c:pt>
                <c:pt idx="4">
                  <c:v>2.1806824904823895E-2</c:v>
                </c:pt>
                <c:pt idx="5">
                  <c:v>2.1321607108068193E-2</c:v>
                </c:pt>
                <c:pt idx="6">
                  <c:v>2.1043254292797818E-2</c:v>
                </c:pt>
                <c:pt idx="7">
                  <c:v>2.0862227723117851E-2</c:v>
                </c:pt>
                <c:pt idx="8">
                  <c:v>2.0734929637102578E-2</c:v>
                </c:pt>
                <c:pt idx="9">
                  <c:v>2.0640475691605965E-2</c:v>
                </c:pt>
                <c:pt idx="10">
                  <c:v>2.0567583149277421E-2</c:v>
                </c:pt>
                <c:pt idx="11">
                  <c:v>2.0509613918681609E-2</c:v>
                </c:pt>
                <c:pt idx="12">
                  <c:v>2.0462404646631745E-2</c:v>
                </c:pt>
                <c:pt idx="13">
                  <c:v>2.0423210575410213E-2</c:v>
                </c:pt>
                <c:pt idx="14">
                  <c:v>2.0390148215181005E-2</c:v>
                </c:pt>
                <c:pt idx="15">
                  <c:v>2.0361881828963094E-2</c:v>
                </c:pt>
                <c:pt idx="16">
                  <c:v>2.0337437667047712E-2</c:v>
                </c:pt>
                <c:pt idx="17">
                  <c:v>2.0316089046625938E-2</c:v>
                </c:pt>
                <c:pt idx="18">
                  <c:v>2.0297282622096187E-2</c:v>
                </c:pt>
                <c:pt idx="19">
                  <c:v>2.0280589584415969E-2</c:v>
                </c:pt>
                <c:pt idx="20">
                  <c:v>2.0265672475837826E-2</c:v>
                </c:pt>
                <c:pt idx="21">
                  <c:v>2.0252262083670713E-2</c:v>
                </c:pt>
                <c:pt idx="22">
                  <c:v>2.0240141012116759E-2</c:v>
                </c:pt>
                <c:pt idx="23">
                  <c:v>2.0229131783525801E-2</c:v>
                </c:pt>
                <c:pt idx="24">
                  <c:v>2.02190880752968E-2</c:v>
                </c:pt>
                <c:pt idx="25">
                  <c:v>2.0209888169016584E-2</c:v>
                </c:pt>
                <c:pt idx="26">
                  <c:v>2.0201429986097901E-2</c:v>
                </c:pt>
                <c:pt idx="27">
                  <c:v>2.0193627279225454E-2</c:v>
                </c:pt>
                <c:pt idx="28">
                  <c:v>2.0186406676969106E-2</c:v>
                </c:pt>
                <c:pt idx="29">
                  <c:v>2.0179705367175851E-2</c:v>
                </c:pt>
                <c:pt idx="30">
                  <c:v>2.017346926261623E-2</c:v>
                </c:pt>
                <c:pt idx="31">
                  <c:v>2.0167651537008911E-2</c:v>
                </c:pt>
                <c:pt idx="32">
                  <c:v>2.0162211445534095E-2</c:v>
                </c:pt>
                <c:pt idx="33">
                  <c:v>2.0157113368921023E-2</c:v>
                </c:pt>
                <c:pt idx="34">
                  <c:v>2.0152326031363077E-2</c:v>
                </c:pt>
                <c:pt idx="35">
                  <c:v>2.0147821858398897E-2</c:v>
                </c:pt>
                <c:pt idx="36">
                  <c:v>2.014357644486816E-2</c:v>
                </c:pt>
                <c:pt idx="37">
                  <c:v>2.0139568112098986E-2</c:v>
                </c:pt>
                <c:pt idx="38">
                  <c:v>2.0135777537673306E-2</c:v>
                </c:pt>
                <c:pt idx="39">
                  <c:v>2.0132187443618783E-2</c:v>
                </c:pt>
                <c:pt idx="40">
                  <c:v>2.0128782332938265E-2</c:v>
                </c:pt>
                <c:pt idx="41">
                  <c:v>2.0125548265924938E-2</c:v>
                </c:pt>
                <c:pt idx="42">
                  <c:v>2.0122472669295486E-2</c:v>
                </c:pt>
                <c:pt idx="43">
                  <c:v>2.0119544172746275E-2</c:v>
                </c:pt>
                <c:pt idx="44">
                  <c:v>2.0116752468499966E-2</c:v>
                </c:pt>
                <c:pt idx="45">
                  <c:v>2.0114088189680142E-2</c:v>
                </c:pt>
                <c:pt idx="46">
                  <c:v>2.0111542806149733E-2</c:v>
                </c:pt>
                <c:pt idx="47">
                  <c:v>2.0109108531999886E-2</c:v>
                </c:pt>
                <c:pt idx="48">
                  <c:v>2.0106778246939822E-2</c:v>
                </c:pt>
                <c:pt idx="49">
                  <c:v>2.0104545426479735E-2</c:v>
                </c:pt>
                <c:pt idx="50">
                  <c:v>2.0102404080630843E-2</c:v>
                </c:pt>
                <c:pt idx="51">
                  <c:v>2.0100348700592414E-2</c:v>
                </c:pt>
                <c:pt idx="52">
                  <c:v>2.0098374210845035E-2</c:v>
                </c:pt>
                <c:pt idx="53">
                  <c:v>2.0096475928448591E-2</c:v>
                </c:pt>
                <c:pt idx="54">
                  <c:v>2.0094649524381964E-2</c:v>
                </c:pt>
                <c:pt idx="55">
                  <c:v>2.0092890991804113E-2</c:v>
                </c:pt>
                <c:pt idx="56">
                  <c:v>2.0091196616358099E-2</c:v>
                </c:pt>
                <c:pt idx="57">
                  <c:v>2.008956294961773E-2</c:v>
                </c:pt>
                <c:pt idx="58">
                  <c:v>2.0087986785906016E-2</c:v>
                </c:pt>
                <c:pt idx="59">
                  <c:v>2.0086465142002342E-2</c:v>
                </c:pt>
                <c:pt idx="60">
                  <c:v>2.0084995236529686E-2</c:v>
                </c:pt>
                <c:pt idx="61">
                  <c:v>2.0083574475067645E-2</c:v>
                </c:pt>
                <c:pt idx="62">
                  <c:v>2.0082200433231154E-2</c:v>
                </c:pt>
                <c:pt idx="63">
                  <c:v>2.0080870843764861E-2</c:v>
                </c:pt>
                <c:pt idx="64">
                  <c:v>2.0079583583838306E-2</c:v>
                </c:pt>
                <c:pt idx="65">
                  <c:v>2.0078336663436745E-2</c:v>
                </c:pt>
                <c:pt idx="66">
                  <c:v>2.0077128215820743E-2</c:v>
                </c:pt>
                <c:pt idx="67">
                  <c:v>2.0075956486912367E-2</c:v>
                </c:pt>
                <c:pt idx="68">
                  <c:v>2.0074819828595873E-2</c:v>
                </c:pt>
                <c:pt idx="69">
                  <c:v>2.0073716689350804E-2</c:v>
                </c:pt>
                <c:pt idx="70">
                  <c:v>2.0072645607831945E-2</c:v>
                </c:pt>
                <c:pt idx="71">
                  <c:v>2.0071605206879298E-2</c:v>
                </c:pt>
                <c:pt idx="72">
                  <c:v>2.0070594186408455E-2</c:v>
                </c:pt>
                <c:pt idx="73">
                  <c:v>2.0069611319694709E-2</c:v>
                </c:pt>
                <c:pt idx="74">
                  <c:v>2.0068655446245524E-2</c:v>
                </c:pt>
                <c:pt idx="75">
                  <c:v>2.0067725469676969E-2</c:v>
                </c:pt>
                <c:pt idx="76">
                  <c:v>2.0066820351269353E-2</c:v>
                </c:pt>
                <c:pt idx="77">
                  <c:v>2.0065939107433057E-2</c:v>
                </c:pt>
                <c:pt idx="78">
                  <c:v>2.0065080805829989E-2</c:v>
                </c:pt>
                <c:pt idx="79">
                  <c:v>2.0064244562360188E-2</c:v>
                </c:pt>
                <c:pt idx="80">
                  <c:v>2.0063429536863728E-2</c:v>
                </c:pt>
                <c:pt idx="81">
                  <c:v>2.0062634932641349E-2</c:v>
                </c:pt>
                <c:pt idx="82">
                  <c:v>2.0061859990636307E-2</c:v>
                </c:pt>
                <c:pt idx="83">
                  <c:v>2.006110399113302E-2</c:v>
                </c:pt>
                <c:pt idx="84">
                  <c:v>2.0060366247128751E-2</c:v>
                </c:pt>
                <c:pt idx="85">
                  <c:v>2.0059646105325148E-2</c:v>
                </c:pt>
                <c:pt idx="86">
                  <c:v>2.0058942943685605E-2</c:v>
                </c:pt>
                <c:pt idx="87">
                  <c:v>2.005825616791513E-2</c:v>
                </c:pt>
                <c:pt idx="88">
                  <c:v>2.0057585212454966E-2</c:v>
                </c:pt>
                <c:pt idx="89">
                  <c:v>2.0056929536515816E-2</c:v>
                </c:pt>
                <c:pt idx="90">
                  <c:v>2.0056288624205852E-2</c:v>
                </c:pt>
                <c:pt idx="91">
                  <c:v>2.0055661982192989E-2</c:v>
                </c:pt>
                <c:pt idx="92">
                  <c:v>2.0055049139321549E-2</c:v>
                </c:pt>
                <c:pt idx="93">
                  <c:v>2.0054449644873386E-2</c:v>
                </c:pt>
                <c:pt idx="94">
                  <c:v>2.0053863066803203E-2</c:v>
                </c:pt>
                <c:pt idx="95">
                  <c:v>2.0053288992929724E-2</c:v>
                </c:pt>
                <c:pt idx="96">
                  <c:v>2.0052727027337524E-2</c:v>
                </c:pt>
                <c:pt idx="97">
                  <c:v>2.005217679021834E-2</c:v>
                </c:pt>
                <c:pt idx="98">
                  <c:v>2.0051637919467437E-2</c:v>
                </c:pt>
                <c:pt idx="99">
                  <c:v>2.005111006555731E-2</c:v>
                </c:pt>
                <c:pt idx="100">
                  <c:v>2.0050592894274296E-2</c:v>
                </c:pt>
                <c:pt idx="101">
                  <c:v>2.0050086084783047E-2</c:v>
                </c:pt>
                <c:pt idx="102">
                  <c:v>2.0049589328303915E-2</c:v>
                </c:pt>
                <c:pt idx="103">
                  <c:v>2.0049102329354127E-2</c:v>
                </c:pt>
                <c:pt idx="104">
                  <c:v>2.0048624802885179E-2</c:v>
                </c:pt>
                <c:pt idx="105">
                  <c:v>2.0048156474293862E-2</c:v>
                </c:pt>
                <c:pt idx="106">
                  <c:v>2.0047697081960775E-2</c:v>
                </c:pt>
                <c:pt idx="107">
                  <c:v>2.004724637173631E-2</c:v>
                </c:pt>
                <c:pt idx="108">
                  <c:v>2.0046804099856978E-2</c:v>
                </c:pt>
                <c:pt idx="109">
                  <c:v>2.0046370030705054E-2</c:v>
                </c:pt>
                <c:pt idx="110">
                  <c:v>2.0045943940032375E-2</c:v>
                </c:pt>
                <c:pt idx="111">
                  <c:v>2.0045525607998303E-2</c:v>
                </c:pt>
                <c:pt idx="112">
                  <c:v>2.0045114825960924E-2</c:v>
                </c:pt>
                <c:pt idx="113">
                  <c:v>2.0044711390572102E-2</c:v>
                </c:pt>
                <c:pt idx="114">
                  <c:v>2.0044315106642122E-2</c:v>
                </c:pt>
                <c:pt idx="115">
                  <c:v>2.0043925785706799E-2</c:v>
                </c:pt>
                <c:pt idx="116">
                  <c:v>2.0043543246257026E-2</c:v>
                </c:pt>
                <c:pt idx="117">
                  <c:v>2.0043167311567713E-2</c:v>
                </c:pt>
                <c:pt idx="118">
                  <c:v>2.0042797813575489E-2</c:v>
                </c:pt>
                <c:pt idx="119">
                  <c:v>2.0042434587018685E-2</c:v>
                </c:pt>
                <c:pt idx="120">
                  <c:v>2.0042077473813751E-2</c:v>
                </c:pt>
                <c:pt idx="121">
                  <c:v>2.0041726322266903E-2</c:v>
                </c:pt>
                <c:pt idx="122">
                  <c:v>2.0041380982173344E-2</c:v>
                </c:pt>
                <c:pt idx="123">
                  <c:v>2.0041041311890492E-2</c:v>
                </c:pt>
                <c:pt idx="124">
                  <c:v>2.0040707172671063E-2</c:v>
                </c:pt>
                <c:pt idx="125">
                  <c:v>2.0040378430203929E-2</c:v>
                </c:pt>
                <c:pt idx="126">
                  <c:v>2.0040054955132183E-2</c:v>
                </c:pt>
                <c:pt idx="127">
                  <c:v>2.0039736621692193E-2</c:v>
                </c:pt>
                <c:pt idx="128">
                  <c:v>2.0039423307931386E-2</c:v>
                </c:pt>
                <c:pt idx="129">
                  <c:v>2.0039114896916427E-2</c:v>
                </c:pt>
                <c:pt idx="130">
                  <c:v>2.0038811273598169E-2</c:v>
                </c:pt>
                <c:pt idx="131">
                  <c:v>2.0038512327793776E-2</c:v>
                </c:pt>
                <c:pt idx="132">
                  <c:v>2.0038217951991521E-2</c:v>
                </c:pt>
                <c:pt idx="133">
                  <c:v>2.0037928042680748E-2</c:v>
                </c:pt>
                <c:pt idx="134">
                  <c:v>2.0037642498141064E-2</c:v>
                </c:pt>
                <c:pt idx="135">
                  <c:v>2.0037361220907764E-2</c:v>
                </c:pt>
                <c:pt idx="136">
                  <c:v>2.0037084117387177E-2</c:v>
                </c:pt>
                <c:pt idx="137">
                  <c:v>2.0036811092575161E-2</c:v>
                </c:pt>
                <c:pt idx="138">
                  <c:v>2.0036542059400773E-2</c:v>
                </c:pt>
                <c:pt idx="139">
                  <c:v>2.0036276929708986E-2</c:v>
                </c:pt>
                <c:pt idx="140">
                  <c:v>2.0036015620404156E-2</c:v>
                </c:pt>
                <c:pt idx="141">
                  <c:v>2.0035758048213455E-2</c:v>
                </c:pt>
                <c:pt idx="142">
                  <c:v>2.0035504133851294E-2</c:v>
                </c:pt>
                <c:pt idx="143">
                  <c:v>2.0035253800434697E-2</c:v>
                </c:pt>
                <c:pt idx="144">
                  <c:v>2.0035006972531438E-2</c:v>
                </c:pt>
                <c:pt idx="145">
                  <c:v>2.0034763576601278E-2</c:v>
                </c:pt>
                <c:pt idx="146">
                  <c:v>2.0034523542483244E-2</c:v>
                </c:pt>
                <c:pt idx="147">
                  <c:v>2.0034286799543676E-2</c:v>
                </c:pt>
                <c:pt idx="148">
                  <c:v>2.0034053282063067E-2</c:v>
                </c:pt>
                <c:pt idx="149">
                  <c:v>2.0033822924131854E-2</c:v>
                </c:pt>
                <c:pt idx="150">
                  <c:v>2.0033595660706307E-2</c:v>
                </c:pt>
                <c:pt idx="151">
                  <c:v>2.0033371432242097E-2</c:v>
                </c:pt>
                <c:pt idx="152">
                  <c:v>2.003315017721289E-2</c:v>
                </c:pt>
                <c:pt idx="153">
                  <c:v>2.0032931835319845E-2</c:v>
                </c:pt>
                <c:pt idx="154">
                  <c:v>2.0032716351676232E-2</c:v>
                </c:pt>
                <c:pt idx="155">
                  <c:v>2.0032503670256704E-2</c:v>
                </c:pt>
                <c:pt idx="156">
                  <c:v>2.0032293735465959E-2</c:v>
                </c:pt>
                <c:pt idx="157">
                  <c:v>2.0032086495155192E-2</c:v>
                </c:pt>
                <c:pt idx="158">
                  <c:v>2.0031881897786836E-2</c:v>
                </c:pt>
                <c:pt idx="159">
                  <c:v>2.0031679893501953E-2</c:v>
                </c:pt>
                <c:pt idx="160">
                  <c:v>2.0031480432637153E-2</c:v>
                </c:pt>
                <c:pt idx="161">
                  <c:v>2.003128346737788E-2</c:v>
                </c:pt>
                <c:pt idx="162">
                  <c:v>2.0031088952807717E-2</c:v>
                </c:pt>
                <c:pt idx="163">
                  <c:v>2.003089684029034E-2</c:v>
                </c:pt>
                <c:pt idx="164">
                  <c:v>2.0030707089338608E-2</c:v>
                </c:pt>
                <c:pt idx="165">
                  <c:v>2.0030519653501222E-2</c:v>
                </c:pt>
                <c:pt idx="166">
                  <c:v>2.0030334492970803E-2</c:v>
                </c:pt>
                <c:pt idx="167">
                  <c:v>2.0030151564896844E-2</c:v>
                </c:pt>
                <c:pt idx="168">
                  <c:v>2.0029970830943832E-2</c:v>
                </c:pt>
                <c:pt idx="169">
                  <c:v>2.0029792249053584E-2</c:v>
                </c:pt>
                <c:pt idx="170">
                  <c:v>2.0029615784425175E-2</c:v>
                </c:pt>
                <c:pt idx="171">
                  <c:v>2.0029441396710333E-2</c:v>
                </c:pt>
                <c:pt idx="172">
                  <c:v>2.0029269051673224E-2</c:v>
                </c:pt>
                <c:pt idx="173">
                  <c:v>2.0029098712029594E-2</c:v>
                </c:pt>
                <c:pt idx="174">
                  <c:v>2.0028930344385069E-2</c:v>
                </c:pt>
                <c:pt idx="175">
                  <c:v>2.0028763912750731E-2</c:v>
                </c:pt>
                <c:pt idx="176">
                  <c:v>2.0028599385456935E-2</c:v>
                </c:pt>
                <c:pt idx="177">
                  <c:v>2.002843673047745E-2</c:v>
                </c:pt>
                <c:pt idx="178">
                  <c:v>2.0028275914609948E-2</c:v>
                </c:pt>
                <c:pt idx="179">
                  <c:v>2.0028116906870626E-2</c:v>
                </c:pt>
                <c:pt idx="180">
                  <c:v>2.0027959678689047E-2</c:v>
                </c:pt>
                <c:pt idx="181">
                  <c:v>2.0027804197332532E-2</c:v>
                </c:pt>
                <c:pt idx="182">
                  <c:v>2.0027650438752913E-2</c:v>
                </c:pt>
                <c:pt idx="183">
                  <c:v>2.0027498367581099E-2</c:v>
                </c:pt>
                <c:pt idx="184">
                  <c:v>2.0027347962773698E-2</c:v>
                </c:pt>
                <c:pt idx="185">
                  <c:v>2.002719919349787E-2</c:v>
                </c:pt>
                <c:pt idx="186">
                  <c:v>2.0027052033685606E-2</c:v>
                </c:pt>
                <c:pt idx="187">
                  <c:v>2.0026906457786597E-2</c:v>
                </c:pt>
                <c:pt idx="188">
                  <c:v>2.0026762440848563E-2</c:v>
                </c:pt>
                <c:pt idx="189">
                  <c:v>2.0026619957521433E-2</c:v>
                </c:pt>
                <c:pt idx="190">
                  <c:v>2.0026478982587036E-2</c:v>
                </c:pt>
                <c:pt idx="191">
                  <c:v>2.0026339492626895E-2</c:v>
                </c:pt>
                <c:pt idx="192">
                  <c:v>2.0026201465728491E-2</c:v>
                </c:pt>
                <c:pt idx="193">
                  <c:v>2.0026064878070206E-2</c:v>
                </c:pt>
                <c:pt idx="194">
                  <c:v>2.0025929705904149E-2</c:v>
                </c:pt>
                <c:pt idx="195">
                  <c:v>2.0025795928402351E-2</c:v>
                </c:pt>
                <c:pt idx="196">
                  <c:v>2.002566352538742E-2</c:v>
                </c:pt>
                <c:pt idx="197">
                  <c:v>2.0025532474081648E-2</c:v>
                </c:pt>
                <c:pt idx="198">
                  <c:v>2.0025402755520373E-2</c:v>
                </c:pt>
                <c:pt idx="199">
                  <c:v>2.0025274345848457E-2</c:v>
                </c:pt>
                <c:pt idx="200">
                  <c:v>2.0025147228943364E-2</c:v>
                </c:pt>
                <c:pt idx="201">
                  <c:v>2.0025021385994338E-2</c:v>
                </c:pt>
                <c:pt idx="202">
                  <c:v>2.0024896794369487E-2</c:v>
                </c:pt>
                <c:pt idx="203">
                  <c:v>2.0024773438082753E-2</c:v>
                </c:pt>
                <c:pt idx="204">
                  <c:v>2.0024651297816064E-2</c:v>
                </c:pt>
                <c:pt idx="205">
                  <c:v>2.0024530356208315E-2</c:v>
                </c:pt>
                <c:pt idx="206">
                  <c:v>2.0024410596060128E-2</c:v>
                </c:pt>
                <c:pt idx="207">
                  <c:v>2.0024291998428381E-2</c:v>
                </c:pt>
                <c:pt idx="208">
                  <c:v>2.0024174549052972E-2</c:v>
                </c:pt>
                <c:pt idx="209">
                  <c:v>2.0024058228147318E-2</c:v>
                </c:pt>
                <c:pt idx="210">
                  <c:v>2.0023943023556163E-2</c:v>
                </c:pt>
                <c:pt idx="211">
                  <c:v>2.002382891447705E-2</c:v>
                </c:pt>
                <c:pt idx="212">
                  <c:v>2.0023715889778432E-2</c:v>
                </c:pt>
                <c:pt idx="213">
                  <c:v>2.0023603932398243E-2</c:v>
                </c:pt>
                <c:pt idx="214">
                  <c:v>2.0023493025691199E-2</c:v>
                </c:pt>
                <c:pt idx="215">
                  <c:v>2.0023383157103822E-2</c:v>
                </c:pt>
                <c:pt idx="216">
                  <c:v>2.0023274310693083E-2</c:v>
                </c:pt>
                <c:pt idx="217">
                  <c:v>2.0023166474865208E-2</c:v>
                </c:pt>
                <c:pt idx="218">
                  <c:v>2.0023059630663139E-2</c:v>
                </c:pt>
                <c:pt idx="219">
                  <c:v>2.0022953770921729E-2</c:v>
                </c:pt>
                <c:pt idx="220">
                  <c:v>2.00228488760371E-2</c:v>
                </c:pt>
                <c:pt idx="221">
                  <c:v>2.0022744935639939E-2</c:v>
                </c:pt>
                <c:pt idx="222">
                  <c:v>2.0022641939036547E-2</c:v>
                </c:pt>
                <c:pt idx="223">
                  <c:v>2.0022539868132037E-2</c:v>
                </c:pt>
                <c:pt idx="224">
                  <c:v>2.0022438715234406E-2</c:v>
                </c:pt>
                <c:pt idx="225">
                  <c:v>2.0022338465398089E-2</c:v>
                </c:pt>
                <c:pt idx="226">
                  <c:v>2.0022239106911727E-2</c:v>
                </c:pt>
                <c:pt idx="227">
                  <c:v>2.0022140630263023E-2</c:v>
                </c:pt>
                <c:pt idx="228">
                  <c:v>2.0022043019094538E-2</c:v>
                </c:pt>
                <c:pt idx="229">
                  <c:v>2.0021946267552201E-2</c:v>
                </c:pt>
                <c:pt idx="230">
                  <c:v>2.0021850359595555E-2</c:v>
                </c:pt>
                <c:pt idx="231">
                  <c:v>2.0021755287907537E-2</c:v>
                </c:pt>
                <c:pt idx="232">
                  <c:v>2.0021661038628603E-2</c:v>
                </c:pt>
                <c:pt idx="233">
                  <c:v>2.0021567602906548E-2</c:v>
                </c:pt>
                <c:pt idx="234">
                  <c:v>2.0021474970752275E-2</c:v>
                </c:pt>
                <c:pt idx="235">
                  <c:v>2.0021383128639422E-2</c:v>
                </c:pt>
                <c:pt idx="236">
                  <c:v>2.0021292071295181E-2</c:v>
                </c:pt>
                <c:pt idx="237">
                  <c:v>2.0021201783718023E-2</c:v>
                </c:pt>
                <c:pt idx="238">
                  <c:v>2.0021112261928646E-2</c:v>
                </c:pt>
                <c:pt idx="239">
                  <c:v>2.0021023488388967E-2</c:v>
                </c:pt>
                <c:pt idx="240">
                  <c:v>2.0020935462839839E-2</c:v>
                </c:pt>
                <c:pt idx="241">
                  <c:v>2.0020848168127631E-2</c:v>
                </c:pt>
                <c:pt idx="242">
                  <c:v>2.0020761600818556E-2</c:v>
                </c:pt>
                <c:pt idx="243">
                  <c:v>2.0020675746643145E-2</c:v>
                </c:pt>
                <c:pt idx="244">
                  <c:v>2.0020590602084117E-2</c:v>
                </c:pt>
                <c:pt idx="245">
                  <c:v>2.0020506155873967E-2</c:v>
                </c:pt>
                <c:pt idx="246">
                  <c:v>2.0020422397377387E-2</c:v>
                </c:pt>
                <c:pt idx="247">
                  <c:v>2.0020339321203947E-2</c:v>
                </c:pt>
                <c:pt idx="248">
                  <c:v>2.0020256919307297E-2</c:v>
                </c:pt>
                <c:pt idx="249">
                  <c:v>2.0020175181960954E-2</c:v>
                </c:pt>
                <c:pt idx="250">
                  <c:v>2.0020094101019136E-2</c:v>
                </c:pt>
                <c:pt idx="251">
                  <c:v>2.0020013669087712E-2</c:v>
                </c:pt>
                <c:pt idx="252">
                  <c:v>2.0019933879306822E-2</c:v>
                </c:pt>
                <c:pt idx="253">
                  <c:v>2.0019854721700116E-2</c:v>
                </c:pt>
                <c:pt idx="254">
                  <c:v>2.0019776193013261E-2</c:v>
                </c:pt>
                <c:pt idx="255">
                  <c:v>2.0019698279804817E-2</c:v>
                </c:pt>
                <c:pt idx="256">
                  <c:v>2.0019620980983192E-2</c:v>
                </c:pt>
                <c:pt idx="257">
                  <c:v>2.0019544284759872E-2</c:v>
                </c:pt>
                <c:pt idx="258">
                  <c:v>2.0019468185286174E-2</c:v>
                </c:pt>
                <c:pt idx="259">
                  <c:v>2.0019392678049221E-2</c:v>
                </c:pt>
                <c:pt idx="260">
                  <c:v>2.0019317752393559E-2</c:v>
                </c:pt>
                <c:pt idx="261">
                  <c:v>2.0019243404765234E-2</c:v>
                </c:pt>
                <c:pt idx="262">
                  <c:v>2.0019169627650404E-2</c:v>
                </c:pt>
                <c:pt idx="263">
                  <c:v>2.0019096411623406E-2</c:v>
                </c:pt>
                <c:pt idx="264">
                  <c:v>2.0019023755097166E-2</c:v>
                </c:pt>
                <c:pt idx="265">
                  <c:v>2.0018951649193886E-2</c:v>
                </c:pt>
                <c:pt idx="266">
                  <c:v>2.001888008628918E-2</c:v>
                </c:pt>
                <c:pt idx="267">
                  <c:v>2.0018809063496526E-2</c:v>
                </c:pt>
                <c:pt idx="268">
                  <c:v>2.0018738572066E-2</c:v>
                </c:pt>
                <c:pt idx="269">
                  <c:v>2.0018668606625073E-2</c:v>
                </c:pt>
                <c:pt idx="270">
                  <c:v>2.0018599163081022E-2</c:v>
                </c:pt>
                <c:pt idx="271">
                  <c:v>2.0018530233615744E-2</c:v>
                </c:pt>
                <c:pt idx="272">
                  <c:v>2.0018461812204128E-2</c:v>
                </c:pt>
                <c:pt idx="273">
                  <c:v>2.0018393896598624E-2</c:v>
                </c:pt>
                <c:pt idx="274">
                  <c:v>2.0018326475699705E-2</c:v>
                </c:pt>
                <c:pt idx="275">
                  <c:v>2.0018259550227225E-2</c:v>
                </c:pt>
                <c:pt idx="276">
                  <c:v>2.0018193109879394E-2</c:v>
                </c:pt>
                <c:pt idx="277">
                  <c:v>2.0018127151165396E-2</c:v>
                </c:pt>
                <c:pt idx="278">
                  <c:v>2.00180616716308E-2</c:v>
                </c:pt>
                <c:pt idx="279">
                  <c:v>2.0017996659999291E-2</c:v>
                </c:pt>
                <c:pt idx="280">
                  <c:v>2.0017932115034567E-2</c:v>
                </c:pt>
                <c:pt idx="281">
                  <c:v>2.0017868036630609E-2</c:v>
                </c:pt>
                <c:pt idx="282">
                  <c:v>2.0017804405999196E-2</c:v>
                </c:pt>
                <c:pt idx="283">
                  <c:v>2.0017741232933636E-2</c:v>
                </c:pt>
                <c:pt idx="284">
                  <c:v>2.0017678507645933E-2</c:v>
                </c:pt>
                <c:pt idx="285">
                  <c:v>2.0017616218372652E-2</c:v>
                </c:pt>
                <c:pt idx="286">
                  <c:v>2.0017554370521506E-2</c:v>
                </c:pt>
                <c:pt idx="287">
                  <c:v>2.0017492955661301E-2</c:v>
                </c:pt>
                <c:pt idx="288">
                  <c:v>2.0017431969352836E-2</c:v>
                </c:pt>
                <c:pt idx="289">
                  <c:v>2.0017371402900327E-2</c:v>
                </c:pt>
                <c:pt idx="290">
                  <c:v>2.0017311261525422E-2</c:v>
                </c:pt>
                <c:pt idx="291">
                  <c:v>2.0017251529266717E-2</c:v>
                </c:pt>
                <c:pt idx="292">
                  <c:v>2.0017192212713999E-2</c:v>
                </c:pt>
                <c:pt idx="293">
                  <c:v>2.0017133300626405E-2</c:v>
                </c:pt>
                <c:pt idx="294">
                  <c:v>2.001707478985601E-2</c:v>
                </c:pt>
                <c:pt idx="295">
                  <c:v>2.0017016679567984E-2</c:v>
                </c:pt>
                <c:pt idx="296">
                  <c:v>2.0016958962126002E-2</c:v>
                </c:pt>
                <c:pt idx="297">
                  <c:v>2.0016901635152046E-2</c:v>
                </c:pt>
                <c:pt idx="298">
                  <c:v>2.0016844693305825E-2</c:v>
                </c:pt>
                <c:pt idx="299">
                  <c:v>2.0016788137347738E-2</c:v>
                </c:pt>
                <c:pt idx="300">
                  <c:v>2.0016731955280559E-2</c:v>
                </c:pt>
                <c:pt idx="301">
                  <c:v>2.0016676152076803E-2</c:v>
                </c:pt>
                <c:pt idx="302">
                  <c:v>2.0016620717108052E-2</c:v>
                </c:pt>
                <c:pt idx="303">
                  <c:v>2.0016565649745823E-2</c:v>
                </c:pt>
                <c:pt idx="304">
                  <c:v>2.0016510948482613E-2</c:v>
                </c:pt>
                <c:pt idx="305">
                  <c:v>2.0016456603944226E-2</c:v>
                </c:pt>
                <c:pt idx="306">
                  <c:v>2.0016402618449006E-2</c:v>
                </c:pt>
                <c:pt idx="307">
                  <c:v>2.0016348984063004E-2</c:v>
                </c:pt>
                <c:pt idx="308">
                  <c:v>2.0016295701110451E-2</c:v>
                </c:pt>
                <c:pt idx="309">
                  <c:v>2.0016242764510347E-2</c:v>
                </c:pt>
                <c:pt idx="310">
                  <c:v>2.0016190167168362E-2</c:v>
                </c:pt>
                <c:pt idx="311">
                  <c:v>2.0016137915524996E-2</c:v>
                </c:pt>
                <c:pt idx="312">
                  <c:v>2.0016085993560886E-2</c:v>
                </c:pt>
                <c:pt idx="313">
                  <c:v>2.0016034407853579E-2</c:v>
                </c:pt>
                <c:pt idx="314">
                  <c:v>2.0015983153621551E-2</c:v>
                </c:pt>
                <c:pt idx="315">
                  <c:v>2.0015932223394407E-2</c:v>
                </c:pt>
                <c:pt idx="316">
                  <c:v>2.0015881614768992E-2</c:v>
                </c:pt>
                <c:pt idx="317">
                  <c:v>2.0015831332748646E-2</c:v>
                </c:pt>
                <c:pt idx="318">
                  <c:v>2.0015781363607481E-2</c:v>
                </c:pt>
                <c:pt idx="319">
                  <c:v>2.0015731708511109E-2</c:v>
                </c:pt>
                <c:pt idx="320">
                  <c:v>2.0015682367617183E-2</c:v>
                </c:pt>
                <c:pt idx="321">
                  <c:v>2.0015633335149535E-2</c:v>
                </c:pt>
                <c:pt idx="322">
                  <c:v>2.0015584603583433E-2</c:v>
                </c:pt>
                <c:pt idx="323">
                  <c:v>2.001553618419601E-2</c:v>
                </c:pt>
                <c:pt idx="324">
                  <c:v>2.0015488053344986E-2</c:v>
                </c:pt>
                <c:pt idx="325">
                  <c:v>2.0015440228704211E-2</c:v>
                </c:pt>
                <c:pt idx="326">
                  <c:v>2.0015392691926134E-2</c:v>
                </c:pt>
                <c:pt idx="327">
                  <c:v>2.0015345454810454E-2</c:v>
                </c:pt>
                <c:pt idx="328">
                  <c:v>2.0015298499924141E-2</c:v>
                </c:pt>
                <c:pt idx="329">
                  <c:v>2.0015251830750307E-2</c:v>
                </c:pt>
                <c:pt idx="330">
                  <c:v>2.0015205455975647E-2</c:v>
                </c:pt>
                <c:pt idx="331">
                  <c:v>2.0015159347811725E-2</c:v>
                </c:pt>
                <c:pt idx="332">
                  <c:v>2.0015113530241397E-2</c:v>
                </c:pt>
                <c:pt idx="333">
                  <c:v>2.0015067982011095E-2</c:v>
                </c:pt>
                <c:pt idx="334">
                  <c:v>2.0015022708190007E-2</c:v>
                </c:pt>
                <c:pt idx="335">
                  <c:v>2.0014977709273504E-2</c:v>
                </c:pt>
                <c:pt idx="336">
                  <c:v>2.001493297403081E-2</c:v>
                </c:pt>
                <c:pt idx="337">
                  <c:v>2.0014888513073353E-2</c:v>
                </c:pt>
                <c:pt idx="338">
                  <c:v>2.0014844306101294E-2</c:v>
                </c:pt>
                <c:pt idx="339">
                  <c:v>2.00148003690893E-2</c:v>
                </c:pt>
                <c:pt idx="340">
                  <c:v>2.0014756684960184E-2</c:v>
                </c:pt>
                <c:pt idx="341">
                  <c:v>2.0014713264971926E-2</c:v>
                </c:pt>
                <c:pt idx="342">
                  <c:v>2.0014670092464232E-2</c:v>
                </c:pt>
                <c:pt idx="343">
                  <c:v>2.0014627175924005E-2</c:v>
                </c:pt>
                <c:pt idx="344">
                  <c:v>2.001458451390891E-2</c:v>
                </c:pt>
                <c:pt idx="345">
                  <c:v>2.0014542093630645E-2</c:v>
                </c:pt>
                <c:pt idx="346">
                  <c:v>2.0014499919203229E-2</c:v>
                </c:pt>
                <c:pt idx="347">
                  <c:v>2.0014457993984609E-2</c:v>
                </c:pt>
                <c:pt idx="348">
                  <c:v>2.001441630625406E-2</c:v>
                </c:pt>
                <c:pt idx="349">
                  <c:v>2.0014374861614049E-2</c:v>
                </c:pt>
                <c:pt idx="350">
                  <c:v>2.0014333650520254E-2</c:v>
                </c:pt>
                <c:pt idx="351">
                  <c:v>2.0014292679612616E-2</c:v>
                </c:pt>
                <c:pt idx="352">
                  <c:v>2.0014251937560689E-2</c:v>
                </c:pt>
                <c:pt idx="353">
                  <c:v>2.0014211431845171E-2</c:v>
                </c:pt>
                <c:pt idx="354">
                  <c:v>2.0014171149016161E-2</c:v>
                </c:pt>
                <c:pt idx="355">
                  <c:v>2.0014131103740465E-2</c:v>
                </c:pt>
                <c:pt idx="356">
                  <c:v>2.0014091277321979E-2</c:v>
                </c:pt>
                <c:pt idx="357">
                  <c:v>2.0014051672230783E-2</c:v>
                </c:pt>
                <c:pt idx="358">
                  <c:v>2.0014012294774588E-2</c:v>
                </c:pt>
                <c:pt idx="359">
                  <c:v>2.0013973137230676E-2</c:v>
                </c:pt>
                <c:pt idx="360">
                  <c:v>2.0013934195075422E-2</c:v>
                </c:pt>
                <c:pt idx="361">
                  <c:v>2.0013895469602534E-2</c:v>
                </c:pt>
                <c:pt idx="362">
                  <c:v>2.001385696222938E-2</c:v>
                </c:pt>
                <c:pt idx="363">
                  <c:v>2.0013818665890075E-2</c:v>
                </c:pt>
                <c:pt idx="364">
                  <c:v>2.0013780574259919E-2</c:v>
                </c:pt>
                <c:pt idx="365">
                  <c:v>2.0013742703877593E-2</c:v>
                </c:pt>
                <c:pt idx="366">
                  <c:v>2.0013705032425652E-2</c:v>
                </c:pt>
                <c:pt idx="367">
                  <c:v>2.0013667568049901E-2</c:v>
                </c:pt>
                <c:pt idx="368">
                  <c:v>2.00136303099815E-2</c:v>
                </c:pt>
                <c:pt idx="369">
                  <c:v>2.0013593259308814E-2</c:v>
                </c:pt>
                <c:pt idx="370">
                  <c:v>2.0013556395696613E-2</c:v>
                </c:pt>
                <c:pt idx="371">
                  <c:v>2.0013519745316927E-2</c:v>
                </c:pt>
                <c:pt idx="372">
                  <c:v>2.0013483284965414E-2</c:v>
                </c:pt>
                <c:pt idx="373">
                  <c:v>2.0013447024252236E-2</c:v>
                </c:pt>
                <c:pt idx="374">
                  <c:v>2.0013410956532234E-2</c:v>
                </c:pt>
                <c:pt idx="375">
                  <c:v>2.0013375081301243E-2</c:v>
                </c:pt>
                <c:pt idx="376">
                  <c:v>2.0013339396470004E-2</c:v>
                </c:pt>
                <c:pt idx="377">
                  <c:v>2.001330390806141E-2</c:v>
                </c:pt>
                <c:pt idx="378">
                  <c:v>2.0013268598821896E-2</c:v>
                </c:pt>
                <c:pt idx="379">
                  <c:v>2.0013233478922306E-2</c:v>
                </c:pt>
                <c:pt idx="380">
                  <c:v>2.0013198553280521E-2</c:v>
                </c:pt>
                <c:pt idx="381">
                  <c:v>2.0013163801341497E-2</c:v>
                </c:pt>
                <c:pt idx="382">
                  <c:v>2.0013129232864156E-2</c:v>
                </c:pt>
                <c:pt idx="383">
                  <c:v>2.0013094850273888E-2</c:v>
                </c:pt>
                <c:pt idx="384">
                  <c:v>2.0013060644804924E-2</c:v>
                </c:pt>
                <c:pt idx="385">
                  <c:v>2.0013026615264828E-2</c:v>
                </c:pt>
                <c:pt idx="386">
                  <c:v>2.0012992767468436E-2</c:v>
                </c:pt>
                <c:pt idx="387">
                  <c:v>2.0012959090756996E-2</c:v>
                </c:pt>
                <c:pt idx="388">
                  <c:v>2.0012925593663411E-2</c:v>
                </c:pt>
                <c:pt idx="389">
                  <c:v>2.0012892260483806E-2</c:v>
                </c:pt>
                <c:pt idx="390">
                  <c:v>2.0012859104043049E-2</c:v>
                </c:pt>
                <c:pt idx="391">
                  <c:v>2.0012826122081058E-2</c:v>
                </c:pt>
                <c:pt idx="392">
                  <c:v>2.0012793302326661E-2</c:v>
                </c:pt>
                <c:pt idx="393">
                  <c:v>2.0012760649599066E-2</c:v>
                </c:pt>
                <c:pt idx="394">
                  <c:v>2.0012728166511146E-2</c:v>
                </c:pt>
                <c:pt idx="395">
                  <c:v>2.0012695850955775E-2</c:v>
                </c:pt>
                <c:pt idx="396">
                  <c:v>2.0012663695157595E-2</c:v>
                </c:pt>
                <c:pt idx="397">
                  <c:v>2.0012631695726681E-2</c:v>
                </c:pt>
                <c:pt idx="398">
                  <c:v>2.0012599872041164E-2</c:v>
                </c:pt>
                <c:pt idx="399">
                  <c:v>2.0012568196948546E-2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Лист3!$K$7</c:f>
              <c:strCache>
                <c:ptCount val="1"/>
                <c:pt idx="0">
                  <c:v>x(t)</c:v>
                </c:pt>
              </c:strCache>
            </c:strRef>
          </c:tx>
          <c:marker>
            <c:symbol val="none"/>
          </c:marker>
          <c:xVal>
            <c:numRef>
              <c:f>Лист3!$J$8:$J$108</c:f>
              <c:numCache>
                <c:formatCode>Основной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Лист3!$K$8:$K$108</c:f>
              <c:numCache>
                <c:formatCode>Основной</c:formatCode>
                <c:ptCount val="101"/>
                <c:pt idx="0">
                  <c:v>0</c:v>
                </c:pt>
                <c:pt idx="1">
                  <c:v>1.5000000000000001E-4</c:v>
                </c:pt>
                <c:pt idx="2">
                  <c:v>4.0000000000000002E-4</c:v>
                </c:pt>
                <c:pt idx="3">
                  <c:v>7.5000000000000002E-4</c:v>
                </c:pt>
                <c:pt idx="4">
                  <c:v>1.2000000000000001E-3</c:v>
                </c:pt>
                <c:pt idx="5">
                  <c:v>1.75E-3</c:v>
                </c:pt>
                <c:pt idx="6">
                  <c:v>2.3999999999999998E-3</c:v>
                </c:pt>
                <c:pt idx="7">
                  <c:v>3.1499999999999996E-3</c:v>
                </c:pt>
                <c:pt idx="8">
                  <c:v>4.0000000000000001E-3</c:v>
                </c:pt>
                <c:pt idx="9">
                  <c:v>4.9500000000000004E-3</c:v>
                </c:pt>
                <c:pt idx="10">
                  <c:v>6.0000000000000001E-3</c:v>
                </c:pt>
                <c:pt idx="11">
                  <c:v>7.150000000000001E-3</c:v>
                </c:pt>
                <c:pt idx="12">
                  <c:v>8.3999999999999995E-3</c:v>
                </c:pt>
                <c:pt idx="13">
                  <c:v>9.7500000000000017E-3</c:v>
                </c:pt>
                <c:pt idx="14">
                  <c:v>1.1199999999999998E-2</c:v>
                </c:pt>
                <c:pt idx="15">
                  <c:v>1.2749999999999999E-2</c:v>
                </c:pt>
                <c:pt idx="16">
                  <c:v>1.4400000000000001E-2</c:v>
                </c:pt>
                <c:pt idx="17">
                  <c:v>1.6150000000000001E-2</c:v>
                </c:pt>
                <c:pt idx="18">
                  <c:v>1.8000000000000002E-2</c:v>
                </c:pt>
                <c:pt idx="19">
                  <c:v>1.9949999999999999E-2</c:v>
                </c:pt>
                <c:pt idx="20">
                  <c:v>2.1999999999999999E-2</c:v>
                </c:pt>
                <c:pt idx="21">
                  <c:v>2.4150000000000005E-2</c:v>
                </c:pt>
                <c:pt idx="22">
                  <c:v>2.6400000000000003E-2</c:v>
                </c:pt>
                <c:pt idx="23">
                  <c:v>2.8749999999999998E-2</c:v>
                </c:pt>
                <c:pt idx="24">
                  <c:v>3.1199999999999999E-2</c:v>
                </c:pt>
                <c:pt idx="25">
                  <c:v>3.3750000000000002E-2</c:v>
                </c:pt>
                <c:pt idx="26">
                  <c:v>3.6400000000000002E-2</c:v>
                </c:pt>
                <c:pt idx="27">
                  <c:v>3.9150000000000004E-2</c:v>
                </c:pt>
                <c:pt idx="28">
                  <c:v>4.1999999999999989E-2</c:v>
                </c:pt>
                <c:pt idx="29">
                  <c:v>4.4949999999999997E-2</c:v>
                </c:pt>
                <c:pt idx="30">
                  <c:v>4.8000000000000001E-2</c:v>
                </c:pt>
                <c:pt idx="31">
                  <c:v>5.1150000000000008E-2</c:v>
                </c:pt>
                <c:pt idx="32">
                  <c:v>5.4400000000000004E-2</c:v>
                </c:pt>
                <c:pt idx="33">
                  <c:v>5.7749999999999996E-2</c:v>
                </c:pt>
                <c:pt idx="34">
                  <c:v>6.1200000000000004E-2</c:v>
                </c:pt>
                <c:pt idx="35">
                  <c:v>6.4750000000000002E-2</c:v>
                </c:pt>
                <c:pt idx="36">
                  <c:v>6.8400000000000016E-2</c:v>
                </c:pt>
                <c:pt idx="37">
                  <c:v>7.2150000000000006E-2</c:v>
                </c:pt>
                <c:pt idx="38">
                  <c:v>7.5999999999999998E-2</c:v>
                </c:pt>
                <c:pt idx="39">
                  <c:v>7.9949999999999993E-2</c:v>
                </c:pt>
                <c:pt idx="40">
                  <c:v>8.4000000000000005E-2</c:v>
                </c:pt>
                <c:pt idx="41">
                  <c:v>8.8149999999999978E-2</c:v>
                </c:pt>
                <c:pt idx="42">
                  <c:v>9.240000000000001E-2</c:v>
                </c:pt>
                <c:pt idx="43">
                  <c:v>9.6749999999999989E-2</c:v>
                </c:pt>
                <c:pt idx="44">
                  <c:v>0.10120000000000001</c:v>
                </c:pt>
                <c:pt idx="45">
                  <c:v>0.10575</c:v>
                </c:pt>
                <c:pt idx="46">
                  <c:v>0.1104</c:v>
                </c:pt>
                <c:pt idx="47">
                  <c:v>0.11515</c:v>
                </c:pt>
                <c:pt idx="48">
                  <c:v>0.12</c:v>
                </c:pt>
                <c:pt idx="49">
                  <c:v>0.12495000000000002</c:v>
                </c:pt>
                <c:pt idx="50">
                  <c:v>0.13</c:v>
                </c:pt>
                <c:pt idx="51">
                  <c:v>0.13514999999999996</c:v>
                </c:pt>
                <c:pt idx="52">
                  <c:v>0.14040000000000002</c:v>
                </c:pt>
                <c:pt idx="53">
                  <c:v>0.14574999999999999</c:v>
                </c:pt>
                <c:pt idx="54">
                  <c:v>0.1512</c:v>
                </c:pt>
                <c:pt idx="55">
                  <c:v>0.15675</c:v>
                </c:pt>
                <c:pt idx="56">
                  <c:v>0.16239999999999996</c:v>
                </c:pt>
                <c:pt idx="57">
                  <c:v>0.16815000000000002</c:v>
                </c:pt>
                <c:pt idx="58">
                  <c:v>0.17399999999999999</c:v>
                </c:pt>
                <c:pt idx="59">
                  <c:v>0.17995</c:v>
                </c:pt>
                <c:pt idx="60">
                  <c:v>0.186</c:v>
                </c:pt>
                <c:pt idx="61">
                  <c:v>0.19214999999999999</c:v>
                </c:pt>
                <c:pt idx="62">
                  <c:v>0.19840000000000005</c:v>
                </c:pt>
                <c:pt idx="63">
                  <c:v>0.20474999999999999</c:v>
                </c:pt>
                <c:pt idx="64">
                  <c:v>0.2112</c:v>
                </c:pt>
                <c:pt idx="65">
                  <c:v>0.21775</c:v>
                </c:pt>
                <c:pt idx="66">
                  <c:v>0.22439999999999999</c:v>
                </c:pt>
                <c:pt idx="67">
                  <c:v>0.23115000000000002</c:v>
                </c:pt>
                <c:pt idx="68">
                  <c:v>0.23800000000000002</c:v>
                </c:pt>
                <c:pt idx="69">
                  <c:v>0.24495000000000003</c:v>
                </c:pt>
                <c:pt idx="70">
                  <c:v>0.252</c:v>
                </c:pt>
                <c:pt idx="71">
                  <c:v>0.25914999999999994</c:v>
                </c:pt>
                <c:pt idx="72">
                  <c:v>0.26640000000000003</c:v>
                </c:pt>
                <c:pt idx="73">
                  <c:v>0.27374999999999994</c:v>
                </c:pt>
                <c:pt idx="74">
                  <c:v>0.28120000000000006</c:v>
                </c:pt>
                <c:pt idx="75">
                  <c:v>0.28875000000000001</c:v>
                </c:pt>
                <c:pt idx="76">
                  <c:v>0.2964</c:v>
                </c:pt>
                <c:pt idx="77">
                  <c:v>0.30414999999999998</c:v>
                </c:pt>
                <c:pt idx="78">
                  <c:v>0.31199999999999994</c:v>
                </c:pt>
                <c:pt idx="79">
                  <c:v>0.31995000000000001</c:v>
                </c:pt>
                <c:pt idx="80">
                  <c:v>0.32800000000000001</c:v>
                </c:pt>
                <c:pt idx="81">
                  <c:v>0.33615</c:v>
                </c:pt>
                <c:pt idx="82">
                  <c:v>0.34439999999999993</c:v>
                </c:pt>
                <c:pt idx="83">
                  <c:v>0.35275000000000001</c:v>
                </c:pt>
                <c:pt idx="84">
                  <c:v>0.36120000000000008</c:v>
                </c:pt>
                <c:pt idx="85">
                  <c:v>0.36975000000000002</c:v>
                </c:pt>
                <c:pt idx="86">
                  <c:v>0.37839999999999996</c:v>
                </c:pt>
                <c:pt idx="87">
                  <c:v>0.38714999999999994</c:v>
                </c:pt>
                <c:pt idx="88">
                  <c:v>0.39600000000000002</c:v>
                </c:pt>
                <c:pt idx="89">
                  <c:v>0.40495000000000009</c:v>
                </c:pt>
                <c:pt idx="90">
                  <c:v>0.41399999999999998</c:v>
                </c:pt>
                <c:pt idx="91">
                  <c:v>0.42314999999999997</c:v>
                </c:pt>
                <c:pt idx="92">
                  <c:v>0.43239999999999995</c:v>
                </c:pt>
                <c:pt idx="93">
                  <c:v>0.44175000000000009</c:v>
                </c:pt>
                <c:pt idx="94">
                  <c:v>0.45120000000000005</c:v>
                </c:pt>
                <c:pt idx="95">
                  <c:v>0.46074999999999999</c:v>
                </c:pt>
                <c:pt idx="96">
                  <c:v>0.47039999999999998</c:v>
                </c:pt>
                <c:pt idx="97">
                  <c:v>0.48014999999999991</c:v>
                </c:pt>
                <c:pt idx="98">
                  <c:v>0.49000000000000005</c:v>
                </c:pt>
                <c:pt idx="99">
                  <c:v>0.49995000000000006</c:v>
                </c:pt>
                <c:pt idx="100">
                  <c:v>0.51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Лист3!$L$7</c:f>
              <c:strCache>
                <c:ptCount val="1"/>
                <c:pt idx="0">
                  <c:v>V(t)</c:v>
                </c:pt>
              </c:strCache>
            </c:strRef>
          </c:tx>
          <c:marker>
            <c:symbol val="none"/>
          </c:marker>
          <c:xVal>
            <c:numRef>
              <c:f>Лист3!$J$8:$J$108</c:f>
              <c:numCache>
                <c:formatCode>Основной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Лист3!$L$8:$L$108</c:f>
              <c:numCache>
                <c:formatCode>Основной</c:formatCode>
                <c:ptCount val="101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3.5000000000000009E-3</c:v>
                </c:pt>
                <c:pt idx="4">
                  <c:v>4.4999999999999997E-3</c:v>
                </c:pt>
                <c:pt idx="5">
                  <c:v>5.5000000000000005E-3</c:v>
                </c:pt>
                <c:pt idx="6">
                  <c:v>6.4999999999999988E-3</c:v>
                </c:pt>
                <c:pt idx="7">
                  <c:v>7.4999999999999997E-3</c:v>
                </c:pt>
                <c:pt idx="8">
                  <c:v>8.4999999999999971E-3</c:v>
                </c:pt>
                <c:pt idx="9">
                  <c:v>9.500000000000005E-3</c:v>
                </c:pt>
                <c:pt idx="10">
                  <c:v>1.0499999999999999E-2</c:v>
                </c:pt>
                <c:pt idx="11">
                  <c:v>1.1499999999999998E-2</c:v>
                </c:pt>
                <c:pt idx="12">
                  <c:v>1.2500000000000002E-2</c:v>
                </c:pt>
                <c:pt idx="13">
                  <c:v>1.350000000000001E-2</c:v>
                </c:pt>
                <c:pt idx="14">
                  <c:v>1.4499999999999983E-2</c:v>
                </c:pt>
                <c:pt idx="15">
                  <c:v>1.5499999999999996E-2</c:v>
                </c:pt>
                <c:pt idx="16">
                  <c:v>1.6500000000000008E-2</c:v>
                </c:pt>
                <c:pt idx="17">
                  <c:v>1.7500000000000022E-2</c:v>
                </c:pt>
                <c:pt idx="18">
                  <c:v>1.8499999999999992E-2</c:v>
                </c:pt>
                <c:pt idx="19">
                  <c:v>1.9499999999999993E-2</c:v>
                </c:pt>
                <c:pt idx="20">
                  <c:v>2.049999999999998E-2</c:v>
                </c:pt>
                <c:pt idx="21">
                  <c:v>2.150000000000004E-2</c:v>
                </c:pt>
                <c:pt idx="22">
                  <c:v>2.2499999999999964E-2</c:v>
                </c:pt>
                <c:pt idx="23">
                  <c:v>2.3500000000000028E-2</c:v>
                </c:pt>
                <c:pt idx="24">
                  <c:v>2.4499999999999987E-2</c:v>
                </c:pt>
                <c:pt idx="25">
                  <c:v>2.5500000000000012E-2</c:v>
                </c:pt>
                <c:pt idx="26">
                  <c:v>2.6499999999999971E-2</c:v>
                </c:pt>
                <c:pt idx="27">
                  <c:v>2.75E-2</c:v>
                </c:pt>
                <c:pt idx="28">
                  <c:v>2.8499999999999946E-2</c:v>
                </c:pt>
                <c:pt idx="29">
                  <c:v>2.9500000000000054E-2</c:v>
                </c:pt>
                <c:pt idx="30">
                  <c:v>3.0500000000000013E-2</c:v>
                </c:pt>
                <c:pt idx="31">
                  <c:v>3.1500000000000042E-2</c:v>
                </c:pt>
                <c:pt idx="32">
                  <c:v>3.2499999999999932E-2</c:v>
                </c:pt>
                <c:pt idx="33">
                  <c:v>3.3500000000000037E-2</c:v>
                </c:pt>
                <c:pt idx="34">
                  <c:v>3.4500000000000058E-2</c:v>
                </c:pt>
                <c:pt idx="35">
                  <c:v>3.5499999999999941E-2</c:v>
                </c:pt>
                <c:pt idx="36">
                  <c:v>3.6500000000000109E-2</c:v>
                </c:pt>
                <c:pt idx="37">
                  <c:v>3.749999999999986E-2</c:v>
                </c:pt>
                <c:pt idx="38">
                  <c:v>3.8500000000000062E-2</c:v>
                </c:pt>
                <c:pt idx="39">
                  <c:v>3.9499999999999917E-2</c:v>
                </c:pt>
                <c:pt idx="40">
                  <c:v>4.0500000000000085E-2</c:v>
                </c:pt>
                <c:pt idx="41">
                  <c:v>4.1499999999999877E-2</c:v>
                </c:pt>
                <c:pt idx="42">
                  <c:v>4.2500000000000086E-2</c:v>
                </c:pt>
                <c:pt idx="43">
                  <c:v>4.3499999999999941E-2</c:v>
                </c:pt>
                <c:pt idx="44">
                  <c:v>4.4499999999999998E-2</c:v>
                </c:pt>
                <c:pt idx="45">
                  <c:v>4.5500000000000006E-2</c:v>
                </c:pt>
                <c:pt idx="46">
                  <c:v>4.650000000000018E-2</c:v>
                </c:pt>
                <c:pt idx="47">
                  <c:v>4.7499999999999792E-2</c:v>
                </c:pt>
                <c:pt idx="48">
                  <c:v>4.8500000000000106E-2</c:v>
                </c:pt>
                <c:pt idx="49">
                  <c:v>4.9499999999999975E-2</c:v>
                </c:pt>
                <c:pt idx="50">
                  <c:v>5.0500000000000031E-2</c:v>
                </c:pt>
                <c:pt idx="51">
                  <c:v>5.1499999999999782E-2</c:v>
                </c:pt>
                <c:pt idx="52">
                  <c:v>5.2500000000000324E-2</c:v>
                </c:pt>
                <c:pt idx="53">
                  <c:v>5.3499999999999846E-2</c:v>
                </c:pt>
                <c:pt idx="54">
                  <c:v>5.4499999999999812E-2</c:v>
                </c:pt>
                <c:pt idx="55">
                  <c:v>5.5500000000000188E-2</c:v>
                </c:pt>
                <c:pt idx="56">
                  <c:v>5.6499999999999807E-2</c:v>
                </c:pt>
                <c:pt idx="57">
                  <c:v>5.7500000000000301E-2</c:v>
                </c:pt>
                <c:pt idx="58">
                  <c:v>5.8499999999999872E-2</c:v>
                </c:pt>
                <c:pt idx="59">
                  <c:v>5.9499999999999789E-2</c:v>
                </c:pt>
                <c:pt idx="60">
                  <c:v>6.0500000000000213E-2</c:v>
                </c:pt>
                <c:pt idx="61">
                  <c:v>6.1500000000000103E-2</c:v>
                </c:pt>
                <c:pt idx="62">
                  <c:v>6.2500000000000278E-2</c:v>
                </c:pt>
                <c:pt idx="63">
                  <c:v>6.3499999999999612E-2</c:v>
                </c:pt>
                <c:pt idx="64">
                  <c:v>6.4499999999999766E-2</c:v>
                </c:pt>
                <c:pt idx="65">
                  <c:v>6.5500000000000239E-2</c:v>
                </c:pt>
                <c:pt idx="66">
                  <c:v>6.6500000000000128E-2</c:v>
                </c:pt>
                <c:pt idx="67">
                  <c:v>6.7499999999999977E-2</c:v>
                </c:pt>
                <c:pt idx="68">
                  <c:v>6.85000000000002E-2</c:v>
                </c:pt>
                <c:pt idx="69">
                  <c:v>6.9499999999999743E-2</c:v>
                </c:pt>
                <c:pt idx="70">
                  <c:v>7.0499999999999979E-2</c:v>
                </c:pt>
                <c:pt idx="71">
                  <c:v>7.1499999999999592E-2</c:v>
                </c:pt>
                <c:pt idx="72">
                  <c:v>7.2500000000000508E-2</c:v>
                </c:pt>
                <c:pt idx="73">
                  <c:v>7.3499999999999385E-2</c:v>
                </c:pt>
                <c:pt idx="74">
                  <c:v>7.4500000000000829E-2</c:v>
                </c:pt>
                <c:pt idx="75">
                  <c:v>7.549999999999972E-2</c:v>
                </c:pt>
                <c:pt idx="76">
                  <c:v>7.6500000000000179E-2</c:v>
                </c:pt>
                <c:pt idx="77">
                  <c:v>7.7499999999999375E-2</c:v>
                </c:pt>
                <c:pt idx="78">
                  <c:v>7.8499999999999959E-2</c:v>
                </c:pt>
                <c:pt idx="79">
                  <c:v>7.9500000000000251E-2</c:v>
                </c:pt>
                <c:pt idx="80">
                  <c:v>8.0500000000000307E-2</c:v>
                </c:pt>
                <c:pt idx="81">
                  <c:v>8.1500000000000197E-2</c:v>
                </c:pt>
                <c:pt idx="82">
                  <c:v>8.2499999999999532E-2</c:v>
                </c:pt>
                <c:pt idx="83">
                  <c:v>8.3499999999999602E-2</c:v>
                </c:pt>
                <c:pt idx="84">
                  <c:v>8.4500000000000991E-2</c:v>
                </c:pt>
                <c:pt idx="85">
                  <c:v>8.5499999999999771E-2</c:v>
                </c:pt>
                <c:pt idx="86">
                  <c:v>8.649999999999966E-2</c:v>
                </c:pt>
                <c:pt idx="87">
                  <c:v>8.7500000000000105E-2</c:v>
                </c:pt>
                <c:pt idx="88">
                  <c:v>8.8499999999999537E-2</c:v>
                </c:pt>
                <c:pt idx="89">
                  <c:v>8.9500000000001009E-2</c:v>
                </c:pt>
                <c:pt idx="90">
                  <c:v>9.0499999999999234E-2</c:v>
                </c:pt>
                <c:pt idx="91">
                  <c:v>9.1500000000000234E-2</c:v>
                </c:pt>
                <c:pt idx="92">
                  <c:v>9.2500000000000138E-2</c:v>
                </c:pt>
                <c:pt idx="93">
                  <c:v>9.3500000000000028E-2</c:v>
                </c:pt>
                <c:pt idx="94">
                  <c:v>9.4499999999999917E-2</c:v>
                </c:pt>
                <c:pt idx="95">
                  <c:v>9.5499999999999807E-2</c:v>
                </c:pt>
                <c:pt idx="96">
                  <c:v>9.6500000000000266E-2</c:v>
                </c:pt>
                <c:pt idx="97">
                  <c:v>9.7499999999999601E-2</c:v>
                </c:pt>
                <c:pt idx="98">
                  <c:v>9.8499999999999963E-2</c:v>
                </c:pt>
                <c:pt idx="99">
                  <c:v>9.9500000000000491E-2</c:v>
                </c:pt>
                <c:pt idx="100">
                  <c:v>0.10049999999999984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7488"/>
        <c:axId val="179774592"/>
      </c:scatterChart>
      <c:valAx>
        <c:axId val="179887488"/>
        <c:scaling>
          <c:orientation val="minMax"/>
          <c:max val="10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79774592"/>
        <c:crosses val="autoZero"/>
        <c:crossBetween val="midCat"/>
      </c:valAx>
      <c:valAx>
        <c:axId val="179774592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79887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Лист3!$F$7</c:f>
              <c:strCache>
                <c:ptCount val="1"/>
                <c:pt idx="0">
                  <c:v>t(x)</c:v>
                </c:pt>
              </c:strCache>
            </c:strRef>
          </c:tx>
          <c:marker>
            <c:symbol val="none"/>
          </c:marker>
          <c:xVal>
            <c:numRef>
              <c:f>Лист3!$E$8:$E$407</c:f>
              <c:numCache>
                <c:formatCode>Основной</c:formatCode>
                <c:ptCount val="400"/>
                <c:pt idx="0">
                  <c:v>0</c:v>
                </c:pt>
                <c:pt idx="1">
                  <c:v>3.1250000000000001E-4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1.25E-3</c:v>
                </c:pt>
                <c:pt idx="5">
                  <c:v>1.5625000000000001E-3</c:v>
                </c:pt>
                <c:pt idx="6">
                  <c:v>1.8750000000000001E-3</c:v>
                </c:pt>
                <c:pt idx="7">
                  <c:v>2.1875000000000002E-3</c:v>
                </c:pt>
                <c:pt idx="8">
                  <c:v>2.5000000000000001E-3</c:v>
                </c:pt>
                <c:pt idx="9">
                  <c:v>2.8124999999999999E-3</c:v>
                </c:pt>
                <c:pt idx="10">
                  <c:v>3.1249999999999997E-3</c:v>
                </c:pt>
                <c:pt idx="11">
                  <c:v>3.4374999999999996E-3</c:v>
                </c:pt>
                <c:pt idx="12">
                  <c:v>3.7499999999999994E-3</c:v>
                </c:pt>
                <c:pt idx="13">
                  <c:v>4.0624999999999993E-3</c:v>
                </c:pt>
                <c:pt idx="14">
                  <c:v>4.3749999999999995E-3</c:v>
                </c:pt>
                <c:pt idx="15">
                  <c:v>4.6874999999999998E-3</c:v>
                </c:pt>
                <c:pt idx="16">
                  <c:v>5.0000000000000001E-3</c:v>
                </c:pt>
                <c:pt idx="17">
                  <c:v>5.3125000000000004E-3</c:v>
                </c:pt>
                <c:pt idx="18">
                  <c:v>5.6250000000000007E-3</c:v>
                </c:pt>
                <c:pt idx="19">
                  <c:v>5.9375000000000009E-3</c:v>
                </c:pt>
                <c:pt idx="20">
                  <c:v>6.2500000000000012E-3</c:v>
                </c:pt>
                <c:pt idx="21">
                  <c:v>6.5625000000000015E-3</c:v>
                </c:pt>
                <c:pt idx="22">
                  <c:v>6.8750000000000018E-3</c:v>
                </c:pt>
                <c:pt idx="23">
                  <c:v>7.187500000000002E-3</c:v>
                </c:pt>
                <c:pt idx="24">
                  <c:v>7.5000000000000023E-3</c:v>
                </c:pt>
                <c:pt idx="25">
                  <c:v>7.8125000000000017E-3</c:v>
                </c:pt>
                <c:pt idx="26">
                  <c:v>8.125000000000002E-3</c:v>
                </c:pt>
                <c:pt idx="27">
                  <c:v>8.4375000000000023E-3</c:v>
                </c:pt>
                <c:pt idx="28">
                  <c:v>8.7500000000000026E-3</c:v>
                </c:pt>
                <c:pt idx="29">
                  <c:v>9.0625000000000028E-3</c:v>
                </c:pt>
                <c:pt idx="30">
                  <c:v>9.3750000000000031E-3</c:v>
                </c:pt>
                <c:pt idx="31">
                  <c:v>9.6875000000000034E-3</c:v>
                </c:pt>
                <c:pt idx="32">
                  <c:v>1.0000000000000004E-2</c:v>
                </c:pt>
                <c:pt idx="33">
                  <c:v>1.0312500000000004E-2</c:v>
                </c:pt>
                <c:pt idx="34">
                  <c:v>1.0625000000000004E-2</c:v>
                </c:pt>
                <c:pt idx="35">
                  <c:v>1.0937500000000005E-2</c:v>
                </c:pt>
                <c:pt idx="36">
                  <c:v>1.1250000000000005E-2</c:v>
                </c:pt>
                <c:pt idx="37">
                  <c:v>1.1562500000000005E-2</c:v>
                </c:pt>
                <c:pt idx="38">
                  <c:v>1.1875000000000005E-2</c:v>
                </c:pt>
                <c:pt idx="39">
                  <c:v>1.2187500000000006E-2</c:v>
                </c:pt>
                <c:pt idx="40">
                  <c:v>1.2500000000000006E-2</c:v>
                </c:pt>
                <c:pt idx="41">
                  <c:v>1.2812500000000006E-2</c:v>
                </c:pt>
                <c:pt idx="42">
                  <c:v>1.3125000000000006E-2</c:v>
                </c:pt>
                <c:pt idx="43">
                  <c:v>1.3437500000000007E-2</c:v>
                </c:pt>
                <c:pt idx="44">
                  <c:v>1.3750000000000007E-2</c:v>
                </c:pt>
                <c:pt idx="45">
                  <c:v>1.4062500000000007E-2</c:v>
                </c:pt>
                <c:pt idx="46">
                  <c:v>1.4375000000000008E-2</c:v>
                </c:pt>
                <c:pt idx="47">
                  <c:v>1.4687500000000008E-2</c:v>
                </c:pt>
                <c:pt idx="48">
                  <c:v>1.5000000000000008E-2</c:v>
                </c:pt>
                <c:pt idx="49">
                  <c:v>1.5312500000000008E-2</c:v>
                </c:pt>
                <c:pt idx="50">
                  <c:v>1.5625000000000007E-2</c:v>
                </c:pt>
                <c:pt idx="51">
                  <c:v>1.5937500000000007E-2</c:v>
                </c:pt>
                <c:pt idx="52">
                  <c:v>1.6250000000000007E-2</c:v>
                </c:pt>
                <c:pt idx="53">
                  <c:v>1.6562500000000008E-2</c:v>
                </c:pt>
                <c:pt idx="54">
                  <c:v>1.6875000000000008E-2</c:v>
                </c:pt>
                <c:pt idx="55">
                  <c:v>1.7187500000000008E-2</c:v>
                </c:pt>
                <c:pt idx="56">
                  <c:v>1.7500000000000009E-2</c:v>
                </c:pt>
                <c:pt idx="57">
                  <c:v>1.7812500000000009E-2</c:v>
                </c:pt>
                <c:pt idx="58">
                  <c:v>1.8125000000000009E-2</c:v>
                </c:pt>
                <c:pt idx="59">
                  <c:v>1.8437500000000009E-2</c:v>
                </c:pt>
                <c:pt idx="60">
                  <c:v>1.875000000000001E-2</c:v>
                </c:pt>
                <c:pt idx="61">
                  <c:v>1.906250000000001E-2</c:v>
                </c:pt>
                <c:pt idx="62">
                  <c:v>1.937500000000001E-2</c:v>
                </c:pt>
                <c:pt idx="63">
                  <c:v>1.9687500000000011E-2</c:v>
                </c:pt>
                <c:pt idx="64">
                  <c:v>2.0000000000000011E-2</c:v>
                </c:pt>
                <c:pt idx="65">
                  <c:v>2.0312500000000011E-2</c:v>
                </c:pt>
                <c:pt idx="66">
                  <c:v>2.0625000000000011E-2</c:v>
                </c:pt>
                <c:pt idx="67">
                  <c:v>2.0937500000000012E-2</c:v>
                </c:pt>
                <c:pt idx="68">
                  <c:v>2.1250000000000012E-2</c:v>
                </c:pt>
                <c:pt idx="69">
                  <c:v>2.1562500000000012E-2</c:v>
                </c:pt>
                <c:pt idx="70">
                  <c:v>2.1875000000000012E-2</c:v>
                </c:pt>
                <c:pt idx="71">
                  <c:v>2.2187500000000013E-2</c:v>
                </c:pt>
                <c:pt idx="72">
                  <c:v>2.2500000000000013E-2</c:v>
                </c:pt>
                <c:pt idx="73">
                  <c:v>2.2812500000000013E-2</c:v>
                </c:pt>
                <c:pt idx="74">
                  <c:v>2.3125000000000014E-2</c:v>
                </c:pt>
                <c:pt idx="75">
                  <c:v>2.3437500000000014E-2</c:v>
                </c:pt>
                <c:pt idx="76">
                  <c:v>2.3750000000000014E-2</c:v>
                </c:pt>
                <c:pt idx="77">
                  <c:v>2.4062500000000014E-2</c:v>
                </c:pt>
                <c:pt idx="78">
                  <c:v>2.4375000000000015E-2</c:v>
                </c:pt>
                <c:pt idx="79">
                  <c:v>2.4687500000000015E-2</c:v>
                </c:pt>
                <c:pt idx="80">
                  <c:v>2.5000000000000015E-2</c:v>
                </c:pt>
                <c:pt idx="81">
                  <c:v>2.5312500000000016E-2</c:v>
                </c:pt>
                <c:pt idx="82">
                  <c:v>2.5625000000000016E-2</c:v>
                </c:pt>
                <c:pt idx="83">
                  <c:v>2.5937500000000016E-2</c:v>
                </c:pt>
                <c:pt idx="84">
                  <c:v>2.6250000000000016E-2</c:v>
                </c:pt>
                <c:pt idx="85">
                  <c:v>2.6562500000000017E-2</c:v>
                </c:pt>
                <c:pt idx="86">
                  <c:v>2.6875000000000017E-2</c:v>
                </c:pt>
                <c:pt idx="87">
                  <c:v>2.7187500000000017E-2</c:v>
                </c:pt>
                <c:pt idx="88">
                  <c:v>2.7500000000000017E-2</c:v>
                </c:pt>
                <c:pt idx="89">
                  <c:v>2.7812500000000018E-2</c:v>
                </c:pt>
                <c:pt idx="90">
                  <c:v>2.8125000000000018E-2</c:v>
                </c:pt>
                <c:pt idx="91">
                  <c:v>2.8437500000000018E-2</c:v>
                </c:pt>
                <c:pt idx="92">
                  <c:v>2.8750000000000019E-2</c:v>
                </c:pt>
                <c:pt idx="93">
                  <c:v>2.9062500000000019E-2</c:v>
                </c:pt>
                <c:pt idx="94">
                  <c:v>2.9375000000000019E-2</c:v>
                </c:pt>
                <c:pt idx="95">
                  <c:v>2.9687500000000019E-2</c:v>
                </c:pt>
                <c:pt idx="96">
                  <c:v>3.000000000000002E-2</c:v>
                </c:pt>
                <c:pt idx="97">
                  <c:v>3.031250000000002E-2</c:v>
                </c:pt>
                <c:pt idx="98">
                  <c:v>3.062500000000002E-2</c:v>
                </c:pt>
                <c:pt idx="99">
                  <c:v>3.0937500000000021E-2</c:v>
                </c:pt>
                <c:pt idx="100">
                  <c:v>3.1250000000000021E-2</c:v>
                </c:pt>
                <c:pt idx="101">
                  <c:v>3.1562500000000021E-2</c:v>
                </c:pt>
                <c:pt idx="102">
                  <c:v>3.1875000000000021E-2</c:v>
                </c:pt>
                <c:pt idx="103">
                  <c:v>3.2187500000000022E-2</c:v>
                </c:pt>
                <c:pt idx="104">
                  <c:v>3.2500000000000022E-2</c:v>
                </c:pt>
                <c:pt idx="105">
                  <c:v>3.2812500000000022E-2</c:v>
                </c:pt>
                <c:pt idx="106">
                  <c:v>3.3125000000000022E-2</c:v>
                </c:pt>
                <c:pt idx="107">
                  <c:v>3.3437500000000023E-2</c:v>
                </c:pt>
                <c:pt idx="108">
                  <c:v>3.3750000000000023E-2</c:v>
                </c:pt>
                <c:pt idx="109">
                  <c:v>3.4062500000000023E-2</c:v>
                </c:pt>
                <c:pt idx="110">
                  <c:v>3.4375000000000024E-2</c:v>
                </c:pt>
                <c:pt idx="111">
                  <c:v>3.4687500000000024E-2</c:v>
                </c:pt>
                <c:pt idx="112">
                  <c:v>3.5000000000000024E-2</c:v>
                </c:pt>
                <c:pt idx="113">
                  <c:v>3.5312500000000024E-2</c:v>
                </c:pt>
                <c:pt idx="114">
                  <c:v>3.5625000000000025E-2</c:v>
                </c:pt>
                <c:pt idx="115">
                  <c:v>3.5937500000000025E-2</c:v>
                </c:pt>
                <c:pt idx="116">
                  <c:v>3.6250000000000025E-2</c:v>
                </c:pt>
                <c:pt idx="117">
                  <c:v>3.6562500000000026E-2</c:v>
                </c:pt>
                <c:pt idx="118">
                  <c:v>3.6875000000000026E-2</c:v>
                </c:pt>
                <c:pt idx="119">
                  <c:v>3.7187500000000026E-2</c:v>
                </c:pt>
                <c:pt idx="120">
                  <c:v>3.7500000000000026E-2</c:v>
                </c:pt>
                <c:pt idx="121">
                  <c:v>3.7812500000000027E-2</c:v>
                </c:pt>
                <c:pt idx="122">
                  <c:v>3.8125000000000027E-2</c:v>
                </c:pt>
                <c:pt idx="123">
                  <c:v>3.8437500000000027E-2</c:v>
                </c:pt>
                <c:pt idx="124">
                  <c:v>3.8750000000000027E-2</c:v>
                </c:pt>
                <c:pt idx="125">
                  <c:v>3.9062500000000028E-2</c:v>
                </c:pt>
                <c:pt idx="126">
                  <c:v>3.9375000000000028E-2</c:v>
                </c:pt>
                <c:pt idx="127">
                  <c:v>3.9687500000000028E-2</c:v>
                </c:pt>
                <c:pt idx="128">
                  <c:v>4.0000000000000029E-2</c:v>
                </c:pt>
                <c:pt idx="129">
                  <c:v>4.0312500000000029E-2</c:v>
                </c:pt>
                <c:pt idx="130">
                  <c:v>4.0625000000000029E-2</c:v>
                </c:pt>
                <c:pt idx="131">
                  <c:v>4.0937500000000029E-2</c:v>
                </c:pt>
                <c:pt idx="132">
                  <c:v>4.125000000000003E-2</c:v>
                </c:pt>
                <c:pt idx="133">
                  <c:v>4.156250000000003E-2</c:v>
                </c:pt>
                <c:pt idx="134">
                  <c:v>4.187500000000003E-2</c:v>
                </c:pt>
                <c:pt idx="135">
                  <c:v>4.2187500000000031E-2</c:v>
                </c:pt>
                <c:pt idx="136">
                  <c:v>4.2500000000000031E-2</c:v>
                </c:pt>
                <c:pt idx="137">
                  <c:v>4.2812500000000031E-2</c:v>
                </c:pt>
                <c:pt idx="138">
                  <c:v>4.3125000000000031E-2</c:v>
                </c:pt>
                <c:pt idx="139">
                  <c:v>4.3437500000000032E-2</c:v>
                </c:pt>
                <c:pt idx="140">
                  <c:v>4.3750000000000032E-2</c:v>
                </c:pt>
                <c:pt idx="141">
                  <c:v>4.4062500000000032E-2</c:v>
                </c:pt>
                <c:pt idx="142">
                  <c:v>4.4375000000000032E-2</c:v>
                </c:pt>
                <c:pt idx="143">
                  <c:v>4.4687500000000033E-2</c:v>
                </c:pt>
                <c:pt idx="144">
                  <c:v>4.5000000000000033E-2</c:v>
                </c:pt>
                <c:pt idx="145">
                  <c:v>4.5312500000000033E-2</c:v>
                </c:pt>
                <c:pt idx="146">
                  <c:v>4.5625000000000034E-2</c:v>
                </c:pt>
                <c:pt idx="147">
                  <c:v>4.5937500000000034E-2</c:v>
                </c:pt>
                <c:pt idx="148">
                  <c:v>4.6250000000000034E-2</c:v>
                </c:pt>
                <c:pt idx="149">
                  <c:v>4.6562500000000034E-2</c:v>
                </c:pt>
                <c:pt idx="150">
                  <c:v>4.6875000000000035E-2</c:v>
                </c:pt>
                <c:pt idx="151">
                  <c:v>4.7187500000000035E-2</c:v>
                </c:pt>
                <c:pt idx="152">
                  <c:v>4.7500000000000035E-2</c:v>
                </c:pt>
                <c:pt idx="153">
                  <c:v>4.7812500000000036E-2</c:v>
                </c:pt>
                <c:pt idx="154">
                  <c:v>4.8125000000000036E-2</c:v>
                </c:pt>
                <c:pt idx="155">
                  <c:v>4.8437500000000036E-2</c:v>
                </c:pt>
                <c:pt idx="156">
                  <c:v>4.8750000000000036E-2</c:v>
                </c:pt>
                <c:pt idx="157">
                  <c:v>4.9062500000000037E-2</c:v>
                </c:pt>
                <c:pt idx="158">
                  <c:v>4.9375000000000037E-2</c:v>
                </c:pt>
                <c:pt idx="159">
                  <c:v>4.9687500000000037E-2</c:v>
                </c:pt>
                <c:pt idx="160">
                  <c:v>5.0000000000000037E-2</c:v>
                </c:pt>
                <c:pt idx="161">
                  <c:v>5.0312500000000038E-2</c:v>
                </c:pt>
                <c:pt idx="162">
                  <c:v>5.0625000000000038E-2</c:v>
                </c:pt>
                <c:pt idx="163">
                  <c:v>5.0937500000000038E-2</c:v>
                </c:pt>
                <c:pt idx="164">
                  <c:v>5.1250000000000039E-2</c:v>
                </c:pt>
                <c:pt idx="165">
                  <c:v>5.1562500000000039E-2</c:v>
                </c:pt>
                <c:pt idx="166">
                  <c:v>5.1875000000000039E-2</c:v>
                </c:pt>
                <c:pt idx="167">
                  <c:v>5.2187500000000039E-2</c:v>
                </c:pt>
                <c:pt idx="168">
                  <c:v>5.250000000000004E-2</c:v>
                </c:pt>
                <c:pt idx="169">
                  <c:v>5.281250000000004E-2</c:v>
                </c:pt>
                <c:pt idx="170">
                  <c:v>5.312500000000004E-2</c:v>
                </c:pt>
                <c:pt idx="171">
                  <c:v>5.3437500000000041E-2</c:v>
                </c:pt>
                <c:pt idx="172">
                  <c:v>5.3750000000000041E-2</c:v>
                </c:pt>
                <c:pt idx="173">
                  <c:v>5.4062500000000041E-2</c:v>
                </c:pt>
                <c:pt idx="174">
                  <c:v>5.4375000000000041E-2</c:v>
                </c:pt>
                <c:pt idx="175">
                  <c:v>5.4687500000000042E-2</c:v>
                </c:pt>
                <c:pt idx="176">
                  <c:v>5.5000000000000042E-2</c:v>
                </c:pt>
                <c:pt idx="177">
                  <c:v>5.5312500000000042E-2</c:v>
                </c:pt>
                <c:pt idx="178">
                  <c:v>5.5625000000000042E-2</c:v>
                </c:pt>
                <c:pt idx="179">
                  <c:v>5.5937500000000043E-2</c:v>
                </c:pt>
                <c:pt idx="180">
                  <c:v>5.6250000000000043E-2</c:v>
                </c:pt>
                <c:pt idx="181">
                  <c:v>5.6562500000000043E-2</c:v>
                </c:pt>
                <c:pt idx="182">
                  <c:v>5.6875000000000044E-2</c:v>
                </c:pt>
                <c:pt idx="183">
                  <c:v>5.7187500000000044E-2</c:v>
                </c:pt>
                <c:pt idx="184">
                  <c:v>5.7500000000000044E-2</c:v>
                </c:pt>
                <c:pt idx="185">
                  <c:v>5.7812500000000044E-2</c:v>
                </c:pt>
                <c:pt idx="186">
                  <c:v>5.8125000000000045E-2</c:v>
                </c:pt>
                <c:pt idx="187">
                  <c:v>5.8437500000000045E-2</c:v>
                </c:pt>
                <c:pt idx="188">
                  <c:v>5.8750000000000045E-2</c:v>
                </c:pt>
                <c:pt idx="189">
                  <c:v>5.9062500000000046E-2</c:v>
                </c:pt>
                <c:pt idx="190">
                  <c:v>5.9375000000000046E-2</c:v>
                </c:pt>
                <c:pt idx="191">
                  <c:v>5.9687500000000046E-2</c:v>
                </c:pt>
                <c:pt idx="192">
                  <c:v>6.0000000000000046E-2</c:v>
                </c:pt>
                <c:pt idx="193">
                  <c:v>6.0312500000000047E-2</c:v>
                </c:pt>
                <c:pt idx="194">
                  <c:v>6.0625000000000047E-2</c:v>
                </c:pt>
                <c:pt idx="195">
                  <c:v>6.0937500000000047E-2</c:v>
                </c:pt>
                <c:pt idx="196">
                  <c:v>6.1250000000000047E-2</c:v>
                </c:pt>
                <c:pt idx="197">
                  <c:v>6.1562500000000048E-2</c:v>
                </c:pt>
                <c:pt idx="198">
                  <c:v>6.1875000000000048E-2</c:v>
                </c:pt>
                <c:pt idx="199">
                  <c:v>6.2187500000000048E-2</c:v>
                </c:pt>
                <c:pt idx="200">
                  <c:v>6.2500000000000042E-2</c:v>
                </c:pt>
                <c:pt idx="201">
                  <c:v>6.2812500000000035E-2</c:v>
                </c:pt>
                <c:pt idx="202">
                  <c:v>6.3125000000000028E-2</c:v>
                </c:pt>
                <c:pt idx="203">
                  <c:v>6.3437500000000022E-2</c:v>
                </c:pt>
                <c:pt idx="204">
                  <c:v>6.3750000000000015E-2</c:v>
                </c:pt>
                <c:pt idx="205">
                  <c:v>6.4062500000000008E-2</c:v>
                </c:pt>
                <c:pt idx="206">
                  <c:v>6.4375000000000002E-2</c:v>
                </c:pt>
                <c:pt idx="207">
                  <c:v>6.4687499999999995E-2</c:v>
                </c:pt>
                <c:pt idx="208">
                  <c:v>6.4999999999999988E-2</c:v>
                </c:pt>
                <c:pt idx="209">
                  <c:v>6.5312499999999982E-2</c:v>
                </c:pt>
                <c:pt idx="210">
                  <c:v>6.5624999999999975E-2</c:v>
                </c:pt>
                <c:pt idx="211">
                  <c:v>6.5937499999999968E-2</c:v>
                </c:pt>
                <c:pt idx="212">
                  <c:v>6.6249999999999962E-2</c:v>
                </c:pt>
                <c:pt idx="213">
                  <c:v>6.6562499999999955E-2</c:v>
                </c:pt>
                <c:pt idx="214">
                  <c:v>6.6874999999999948E-2</c:v>
                </c:pt>
                <c:pt idx="215">
                  <c:v>6.7187499999999942E-2</c:v>
                </c:pt>
                <c:pt idx="216">
                  <c:v>6.7499999999999935E-2</c:v>
                </c:pt>
                <c:pt idx="217">
                  <c:v>6.7812499999999928E-2</c:v>
                </c:pt>
                <c:pt idx="218">
                  <c:v>6.8124999999999922E-2</c:v>
                </c:pt>
                <c:pt idx="219">
                  <c:v>6.8437499999999915E-2</c:v>
                </c:pt>
                <c:pt idx="220">
                  <c:v>6.8749999999999908E-2</c:v>
                </c:pt>
                <c:pt idx="221">
                  <c:v>6.9062499999999902E-2</c:v>
                </c:pt>
                <c:pt idx="222">
                  <c:v>6.9374999999999895E-2</c:v>
                </c:pt>
                <c:pt idx="223">
                  <c:v>6.9687499999999888E-2</c:v>
                </c:pt>
                <c:pt idx="224">
                  <c:v>6.9999999999999882E-2</c:v>
                </c:pt>
                <c:pt idx="225">
                  <c:v>7.0312499999999875E-2</c:v>
                </c:pt>
                <c:pt idx="226">
                  <c:v>7.0624999999999868E-2</c:v>
                </c:pt>
                <c:pt idx="227">
                  <c:v>7.0937499999999862E-2</c:v>
                </c:pt>
                <c:pt idx="228">
                  <c:v>7.1249999999999855E-2</c:v>
                </c:pt>
                <c:pt idx="229">
                  <c:v>7.1562499999999848E-2</c:v>
                </c:pt>
                <c:pt idx="230">
                  <c:v>7.1874999999999842E-2</c:v>
                </c:pt>
                <c:pt idx="231">
                  <c:v>7.2187499999999835E-2</c:v>
                </c:pt>
                <c:pt idx="232">
                  <c:v>7.2499999999999828E-2</c:v>
                </c:pt>
                <c:pt idx="233">
                  <c:v>7.2812499999999822E-2</c:v>
                </c:pt>
                <c:pt idx="234">
                  <c:v>7.3124999999999815E-2</c:v>
                </c:pt>
                <c:pt idx="235">
                  <c:v>7.3437499999999808E-2</c:v>
                </c:pt>
                <c:pt idx="236">
                  <c:v>7.3749999999999802E-2</c:v>
                </c:pt>
                <c:pt idx="237">
                  <c:v>7.4062499999999795E-2</c:v>
                </c:pt>
                <c:pt idx="238">
                  <c:v>7.4374999999999789E-2</c:v>
                </c:pt>
                <c:pt idx="239">
                  <c:v>7.4687499999999782E-2</c:v>
                </c:pt>
                <c:pt idx="240">
                  <c:v>7.4999999999999775E-2</c:v>
                </c:pt>
                <c:pt idx="241">
                  <c:v>7.5312499999999769E-2</c:v>
                </c:pt>
                <c:pt idx="242">
                  <c:v>7.5624999999999762E-2</c:v>
                </c:pt>
                <c:pt idx="243">
                  <c:v>7.5937499999999755E-2</c:v>
                </c:pt>
                <c:pt idx="244">
                  <c:v>7.6249999999999749E-2</c:v>
                </c:pt>
                <c:pt idx="245">
                  <c:v>7.6562499999999742E-2</c:v>
                </c:pt>
                <c:pt idx="246">
                  <c:v>7.6874999999999735E-2</c:v>
                </c:pt>
                <c:pt idx="247">
                  <c:v>7.7187499999999729E-2</c:v>
                </c:pt>
                <c:pt idx="248">
                  <c:v>7.7499999999999722E-2</c:v>
                </c:pt>
                <c:pt idx="249">
                  <c:v>7.7812499999999715E-2</c:v>
                </c:pt>
                <c:pt idx="250">
                  <c:v>7.8124999999999709E-2</c:v>
                </c:pt>
                <c:pt idx="251">
                  <c:v>7.8437499999999702E-2</c:v>
                </c:pt>
                <c:pt idx="252">
                  <c:v>7.8749999999999695E-2</c:v>
                </c:pt>
                <c:pt idx="253">
                  <c:v>7.9062499999999689E-2</c:v>
                </c:pt>
                <c:pt idx="254">
                  <c:v>7.9374999999999682E-2</c:v>
                </c:pt>
                <c:pt idx="255">
                  <c:v>7.9687499999999675E-2</c:v>
                </c:pt>
                <c:pt idx="256">
                  <c:v>7.9999999999999669E-2</c:v>
                </c:pt>
                <c:pt idx="257">
                  <c:v>8.0312499999999662E-2</c:v>
                </c:pt>
                <c:pt idx="258">
                  <c:v>8.0624999999999655E-2</c:v>
                </c:pt>
                <c:pt idx="259">
                  <c:v>8.0937499999999649E-2</c:v>
                </c:pt>
                <c:pt idx="260">
                  <c:v>8.1249999999999642E-2</c:v>
                </c:pt>
                <c:pt idx="261">
                  <c:v>8.1562499999999635E-2</c:v>
                </c:pt>
                <c:pt idx="262">
                  <c:v>8.1874999999999629E-2</c:v>
                </c:pt>
                <c:pt idx="263">
                  <c:v>8.2187499999999622E-2</c:v>
                </c:pt>
                <c:pt idx="264">
                  <c:v>8.2499999999999615E-2</c:v>
                </c:pt>
                <c:pt idx="265">
                  <c:v>8.2812499999999609E-2</c:v>
                </c:pt>
                <c:pt idx="266">
                  <c:v>8.3124999999999602E-2</c:v>
                </c:pt>
                <c:pt idx="267">
                  <c:v>8.3437499999999595E-2</c:v>
                </c:pt>
                <c:pt idx="268">
                  <c:v>8.3749999999999589E-2</c:v>
                </c:pt>
                <c:pt idx="269">
                  <c:v>8.4062499999999582E-2</c:v>
                </c:pt>
                <c:pt idx="270">
                  <c:v>8.4374999999999575E-2</c:v>
                </c:pt>
                <c:pt idx="271">
                  <c:v>8.4687499999999569E-2</c:v>
                </c:pt>
                <c:pt idx="272">
                  <c:v>8.4999999999999562E-2</c:v>
                </c:pt>
                <c:pt idx="273">
                  <c:v>8.5312499999999555E-2</c:v>
                </c:pt>
                <c:pt idx="274">
                  <c:v>8.5624999999999549E-2</c:v>
                </c:pt>
                <c:pt idx="275">
                  <c:v>8.5937499999999542E-2</c:v>
                </c:pt>
                <c:pt idx="276">
                  <c:v>8.6249999999999535E-2</c:v>
                </c:pt>
                <c:pt idx="277">
                  <c:v>8.6562499999999529E-2</c:v>
                </c:pt>
                <c:pt idx="278">
                  <c:v>8.6874999999999522E-2</c:v>
                </c:pt>
                <c:pt idx="279">
                  <c:v>8.7187499999999515E-2</c:v>
                </c:pt>
                <c:pt idx="280">
                  <c:v>8.7499999999999509E-2</c:v>
                </c:pt>
                <c:pt idx="281">
                  <c:v>8.7812499999999502E-2</c:v>
                </c:pt>
                <c:pt idx="282">
                  <c:v>8.8124999999999495E-2</c:v>
                </c:pt>
                <c:pt idx="283">
                  <c:v>8.8437499999999489E-2</c:v>
                </c:pt>
                <c:pt idx="284">
                  <c:v>8.8749999999999482E-2</c:v>
                </c:pt>
                <c:pt idx="285">
                  <c:v>8.9062499999999475E-2</c:v>
                </c:pt>
                <c:pt idx="286">
                  <c:v>8.9374999999999469E-2</c:v>
                </c:pt>
                <c:pt idx="287">
                  <c:v>8.9687499999999462E-2</c:v>
                </c:pt>
                <c:pt idx="288">
                  <c:v>8.9999999999999455E-2</c:v>
                </c:pt>
                <c:pt idx="289">
                  <c:v>9.0312499999999449E-2</c:v>
                </c:pt>
                <c:pt idx="290">
                  <c:v>9.0624999999999442E-2</c:v>
                </c:pt>
                <c:pt idx="291">
                  <c:v>9.0937499999999435E-2</c:v>
                </c:pt>
                <c:pt idx="292">
                  <c:v>9.1249999999999429E-2</c:v>
                </c:pt>
                <c:pt idx="293">
                  <c:v>9.1562499999999422E-2</c:v>
                </c:pt>
                <c:pt idx="294">
                  <c:v>9.1874999999999415E-2</c:v>
                </c:pt>
                <c:pt idx="295">
                  <c:v>9.2187499999999409E-2</c:v>
                </c:pt>
                <c:pt idx="296">
                  <c:v>9.2499999999999402E-2</c:v>
                </c:pt>
                <c:pt idx="297">
                  <c:v>9.2812499999999395E-2</c:v>
                </c:pt>
                <c:pt idx="298">
                  <c:v>9.3124999999999389E-2</c:v>
                </c:pt>
                <c:pt idx="299">
                  <c:v>9.3437499999999382E-2</c:v>
                </c:pt>
                <c:pt idx="300">
                  <c:v>9.3749999999999375E-2</c:v>
                </c:pt>
                <c:pt idx="301">
                  <c:v>9.4062499999999369E-2</c:v>
                </c:pt>
                <c:pt idx="302">
                  <c:v>9.4374999999999362E-2</c:v>
                </c:pt>
                <c:pt idx="303">
                  <c:v>9.4687499999999356E-2</c:v>
                </c:pt>
                <c:pt idx="304">
                  <c:v>9.4999999999999349E-2</c:v>
                </c:pt>
                <c:pt idx="305">
                  <c:v>9.5312499999999342E-2</c:v>
                </c:pt>
                <c:pt idx="306">
                  <c:v>9.5624999999999336E-2</c:v>
                </c:pt>
                <c:pt idx="307">
                  <c:v>9.5937499999999329E-2</c:v>
                </c:pt>
                <c:pt idx="308">
                  <c:v>9.6249999999999322E-2</c:v>
                </c:pt>
                <c:pt idx="309">
                  <c:v>9.6562499999999316E-2</c:v>
                </c:pt>
                <c:pt idx="310">
                  <c:v>9.6874999999999309E-2</c:v>
                </c:pt>
                <c:pt idx="311">
                  <c:v>9.7187499999999302E-2</c:v>
                </c:pt>
                <c:pt idx="312">
                  <c:v>9.7499999999999296E-2</c:v>
                </c:pt>
                <c:pt idx="313">
                  <c:v>9.7812499999999289E-2</c:v>
                </c:pt>
                <c:pt idx="314">
                  <c:v>9.8124999999999282E-2</c:v>
                </c:pt>
                <c:pt idx="315">
                  <c:v>9.8437499999999276E-2</c:v>
                </c:pt>
                <c:pt idx="316">
                  <c:v>9.8749999999999269E-2</c:v>
                </c:pt>
                <c:pt idx="317">
                  <c:v>9.9062499999999262E-2</c:v>
                </c:pt>
                <c:pt idx="318">
                  <c:v>9.9374999999999256E-2</c:v>
                </c:pt>
                <c:pt idx="319">
                  <c:v>9.9687499999999249E-2</c:v>
                </c:pt>
                <c:pt idx="320">
                  <c:v>9.9999999999999242E-2</c:v>
                </c:pt>
                <c:pt idx="321">
                  <c:v>0.10031249999999924</c:v>
                </c:pt>
                <c:pt idx="322">
                  <c:v>0.10062499999999923</c:v>
                </c:pt>
                <c:pt idx="323">
                  <c:v>0.10093749999999922</c:v>
                </c:pt>
                <c:pt idx="324">
                  <c:v>0.10124999999999922</c:v>
                </c:pt>
                <c:pt idx="325">
                  <c:v>0.10156249999999921</c:v>
                </c:pt>
                <c:pt idx="326">
                  <c:v>0.1018749999999992</c:v>
                </c:pt>
                <c:pt idx="327">
                  <c:v>0.1021874999999992</c:v>
                </c:pt>
                <c:pt idx="328">
                  <c:v>0.10249999999999919</c:v>
                </c:pt>
                <c:pt idx="329">
                  <c:v>0.10281249999999918</c:v>
                </c:pt>
                <c:pt idx="330">
                  <c:v>0.10312499999999918</c:v>
                </c:pt>
                <c:pt idx="331">
                  <c:v>0.10343749999999917</c:v>
                </c:pt>
                <c:pt idx="332">
                  <c:v>0.10374999999999916</c:v>
                </c:pt>
                <c:pt idx="333">
                  <c:v>0.10406249999999916</c:v>
                </c:pt>
                <c:pt idx="334">
                  <c:v>0.10437499999999915</c:v>
                </c:pt>
                <c:pt idx="335">
                  <c:v>0.10468749999999914</c:v>
                </c:pt>
                <c:pt idx="336">
                  <c:v>0.10499999999999914</c:v>
                </c:pt>
                <c:pt idx="337">
                  <c:v>0.10531249999999913</c:v>
                </c:pt>
                <c:pt idx="338">
                  <c:v>0.10562499999999912</c:v>
                </c:pt>
                <c:pt idx="339">
                  <c:v>0.10593749999999912</c:v>
                </c:pt>
                <c:pt idx="340">
                  <c:v>0.10624999999999911</c:v>
                </c:pt>
                <c:pt idx="341">
                  <c:v>0.1065624999999991</c:v>
                </c:pt>
                <c:pt idx="342">
                  <c:v>0.1068749999999991</c:v>
                </c:pt>
                <c:pt idx="343">
                  <c:v>0.10718749999999909</c:v>
                </c:pt>
                <c:pt idx="344">
                  <c:v>0.10749999999999908</c:v>
                </c:pt>
                <c:pt idx="345">
                  <c:v>0.10781249999999908</c:v>
                </c:pt>
                <c:pt idx="346">
                  <c:v>0.10812499999999907</c:v>
                </c:pt>
                <c:pt idx="347">
                  <c:v>0.10843749999999906</c:v>
                </c:pt>
                <c:pt idx="348">
                  <c:v>0.10874999999999906</c:v>
                </c:pt>
                <c:pt idx="349">
                  <c:v>0.10906249999999905</c:v>
                </c:pt>
                <c:pt idx="350">
                  <c:v>0.10937499999999904</c:v>
                </c:pt>
                <c:pt idx="351">
                  <c:v>0.10968749999999904</c:v>
                </c:pt>
                <c:pt idx="352">
                  <c:v>0.10999999999999903</c:v>
                </c:pt>
                <c:pt idx="353">
                  <c:v>0.11031249999999902</c:v>
                </c:pt>
                <c:pt idx="354">
                  <c:v>0.11062499999999902</c:v>
                </c:pt>
                <c:pt idx="355">
                  <c:v>0.11093749999999901</c:v>
                </c:pt>
                <c:pt idx="356">
                  <c:v>0.111249999999999</c:v>
                </c:pt>
                <c:pt idx="357">
                  <c:v>0.111562499999999</c:v>
                </c:pt>
                <c:pt idx="358">
                  <c:v>0.11187499999999899</c:v>
                </c:pt>
                <c:pt idx="359">
                  <c:v>0.11218749999999898</c:v>
                </c:pt>
                <c:pt idx="360">
                  <c:v>0.11249999999999898</c:v>
                </c:pt>
                <c:pt idx="361">
                  <c:v>0.11281249999999897</c:v>
                </c:pt>
                <c:pt idx="362">
                  <c:v>0.11312499999999896</c:v>
                </c:pt>
                <c:pt idx="363">
                  <c:v>0.11343749999999896</c:v>
                </c:pt>
                <c:pt idx="364">
                  <c:v>0.11374999999999895</c:v>
                </c:pt>
                <c:pt idx="365">
                  <c:v>0.11406249999999894</c:v>
                </c:pt>
                <c:pt idx="366">
                  <c:v>0.11437499999999894</c:v>
                </c:pt>
                <c:pt idx="367">
                  <c:v>0.11468749999999893</c:v>
                </c:pt>
                <c:pt idx="368">
                  <c:v>0.11499999999999892</c:v>
                </c:pt>
                <c:pt idx="369">
                  <c:v>0.11531249999999892</c:v>
                </c:pt>
                <c:pt idx="370">
                  <c:v>0.11562499999999891</c:v>
                </c:pt>
                <c:pt idx="371">
                  <c:v>0.1159374999999989</c:v>
                </c:pt>
                <c:pt idx="372">
                  <c:v>0.1162499999999989</c:v>
                </c:pt>
                <c:pt idx="373">
                  <c:v>0.11656249999999889</c:v>
                </c:pt>
                <c:pt idx="374">
                  <c:v>0.11687499999999888</c:v>
                </c:pt>
                <c:pt idx="375">
                  <c:v>0.11718749999999888</c:v>
                </c:pt>
                <c:pt idx="376">
                  <c:v>0.11749999999999887</c:v>
                </c:pt>
                <c:pt idx="377">
                  <c:v>0.11781249999999886</c:v>
                </c:pt>
                <c:pt idx="378">
                  <c:v>0.11812499999999886</c:v>
                </c:pt>
                <c:pt idx="379">
                  <c:v>0.11843749999999885</c:v>
                </c:pt>
                <c:pt idx="380">
                  <c:v>0.11874999999999884</c:v>
                </c:pt>
                <c:pt idx="381">
                  <c:v>0.11906249999999884</c:v>
                </c:pt>
                <c:pt idx="382">
                  <c:v>0.11937499999999883</c:v>
                </c:pt>
                <c:pt idx="383">
                  <c:v>0.11968749999999882</c:v>
                </c:pt>
                <c:pt idx="384">
                  <c:v>0.11999999999999882</c:v>
                </c:pt>
                <c:pt idx="385">
                  <c:v>0.12031249999999881</c:v>
                </c:pt>
                <c:pt idx="386">
                  <c:v>0.1206249999999988</c:v>
                </c:pt>
                <c:pt idx="387">
                  <c:v>0.1209374999999988</c:v>
                </c:pt>
                <c:pt idx="388">
                  <c:v>0.12124999999999879</c:v>
                </c:pt>
                <c:pt idx="389">
                  <c:v>0.12156249999999878</c:v>
                </c:pt>
                <c:pt idx="390">
                  <c:v>0.12187499999999878</c:v>
                </c:pt>
                <c:pt idx="391">
                  <c:v>0.12218749999999877</c:v>
                </c:pt>
                <c:pt idx="392">
                  <c:v>0.12249999999999876</c:v>
                </c:pt>
                <c:pt idx="393">
                  <c:v>0.12281249999999876</c:v>
                </c:pt>
                <c:pt idx="394">
                  <c:v>0.12312499999999875</c:v>
                </c:pt>
                <c:pt idx="395">
                  <c:v>0.12343749999999874</c:v>
                </c:pt>
                <c:pt idx="396">
                  <c:v>0.12374999999999874</c:v>
                </c:pt>
                <c:pt idx="397">
                  <c:v>0.12406249999999873</c:v>
                </c:pt>
                <c:pt idx="398">
                  <c:v>0.12437499999999872</c:v>
                </c:pt>
                <c:pt idx="399">
                  <c:v>0.12468749999999872</c:v>
                </c:pt>
              </c:numCache>
            </c:numRef>
          </c:xVal>
          <c:yVal>
            <c:numRef>
              <c:f>Лист3!$F$8:$F$407</c:f>
              <c:numCache>
                <c:formatCode>Основной</c:formatCode>
                <c:ptCount val="400"/>
                <c:pt idx="0">
                  <c:v>0</c:v>
                </c:pt>
                <c:pt idx="1">
                  <c:v>0.13371173070873835</c:v>
                </c:pt>
                <c:pt idx="2">
                  <c:v>0.20495097567963927</c:v>
                </c:pt>
                <c:pt idx="3">
                  <c:v>0.26024184114977139</c:v>
                </c:pt>
                <c:pt idx="4">
                  <c:v>0.3070714214271425</c:v>
                </c:pt>
                <c:pt idx="5">
                  <c:v>0.34843443626273063</c:v>
                </c:pt>
                <c:pt idx="6">
                  <c:v>0.38588989435406734</c:v>
                </c:pt>
                <c:pt idx="7">
                  <c:v>0.42037219305566947</c:v>
                </c:pt>
                <c:pt idx="8">
                  <c:v>0.45249378105604449</c:v>
                </c:pt>
                <c:pt idx="9">
                  <c:v>0.48268189381656285</c:v>
                </c:pt>
                <c:pt idx="10">
                  <c:v>0.51124860801609118</c:v>
                </c:pt>
                <c:pt idx="11">
                  <c:v>0.53843011479699099</c:v>
                </c:pt>
                <c:pt idx="12">
                  <c:v>0.56441028637222534</c:v>
                </c:pt>
                <c:pt idx="13">
                  <c:v>0.58933559262722091</c:v>
                </c:pt>
                <c:pt idx="14">
                  <c:v>0.6133249580710799</c:v>
                </c:pt>
                <c:pt idx="15">
                  <c:v>0.63647651088729895</c:v>
                </c:pt>
                <c:pt idx="16">
                  <c:v>0.65887234393789129</c:v>
                </c:pt>
                <c:pt idx="17">
                  <c:v>0.68058195981012293</c:v>
                </c:pt>
                <c:pt idx="18">
                  <c:v>0.70166481891864552</c:v>
                </c:pt>
                <c:pt idx="19">
                  <c:v>0.72217226057402506</c:v>
                </c:pt>
                <c:pt idx="20">
                  <c:v>0.74214897588774309</c:v>
                </c:pt>
                <c:pt idx="21">
                  <c:v>0.76163415403739643</c:v>
                </c:pt>
                <c:pt idx="22">
                  <c:v>0.78066238629180762</c:v>
                </c:pt>
                <c:pt idx="23">
                  <c:v>0.79926438757315155</c:v>
                </c:pt>
                <c:pt idx="24">
                  <c:v>0.81746757864487374</c:v>
                </c:pt>
                <c:pt idx="25">
                  <c:v>0.83529656048128875</c:v>
                </c:pt>
                <c:pt idx="26">
                  <c:v>0.8527735042633896</c:v>
                </c:pt>
                <c:pt idx="27">
                  <c:v>0.86991847464870498</c:v>
                </c:pt>
                <c:pt idx="28">
                  <c:v>0.88674969975975992</c:v>
                </c:pt>
                <c:pt idx="29">
                  <c:v>0.9032837982468811</c:v>
                </c:pt>
                <c:pt idx="30">
                  <c:v>0.91953597148326605</c:v>
                </c:pt>
                <c:pt idx="31">
                  <c:v>0.93552016722135123</c:v>
                </c:pt>
                <c:pt idx="32">
                  <c:v>0.95124921972503951</c:v>
                </c:pt>
                <c:pt idx="33">
                  <c:v>0.96673497038313794</c:v>
                </c:pt>
                <c:pt idx="34">
                  <c:v>0.98198837202751477</c:v>
                </c:pt>
                <c:pt idx="35">
                  <c:v>0.99701957956859644</c:v>
                </c:pt>
                <c:pt idx="36">
                  <c:v>1.0118380290797653</c:v>
                </c:pt>
                <c:pt idx="37">
                  <c:v>1.0264525070805495</c:v>
                </c:pt>
                <c:pt idx="38">
                  <c:v>1.0408712114635716</c:v>
                </c:pt>
                <c:pt idx="39">
                  <c:v>1.0551018052650174</c:v>
                </c:pt>
                <c:pt idx="40">
                  <c:v>1.0691514642799698</c:v>
                </c:pt>
                <c:pt idx="41">
                  <c:v>1.0830269193624662</c:v>
                </c:pt>
                <c:pt idx="42">
                  <c:v>1.0967344941179717</c:v>
                </c:pt>
                <c:pt idx="43">
                  <c:v>1.1102801385872296</c:v>
                </c:pt>
                <c:pt idx="44">
                  <c:v>1.1236694594305503</c:v>
                </c:pt>
                <c:pt idx="45">
                  <c:v>1.1369077470469222</c:v>
                </c:pt>
                <c:pt idx="46">
                  <c:v>1.1500000000000004</c:v>
                </c:pt>
                <c:pt idx="47">
                  <c:v>1.1629509470708206</c:v>
                </c:pt>
                <c:pt idx="48">
                  <c:v>1.1757650672131266</c:v>
                </c:pt>
                <c:pt idx="49">
                  <c:v>1.1884466076500839</c:v>
                </c:pt>
                <c:pt idx="50">
                  <c:v>1.2009996003196808</c:v>
                </c:pt>
                <c:pt idx="51">
                  <c:v>1.2134278768493278</c:v>
                </c:pt>
                <c:pt idx="52">
                  <c:v>1.2257350822173076</c:v>
                </c:pt>
                <c:pt idx="53">
                  <c:v>1.2379246872391261</c:v>
                </c:pt>
                <c:pt idx="54">
                  <c:v>1.2500000000000002</c:v>
                </c:pt>
                <c:pt idx="55">
                  <c:v>1.261964176340193</c:v>
                </c:pt>
                <c:pt idx="56">
                  <c:v>1.2738202294873731</c:v>
                </c:pt>
                <c:pt idx="57">
                  <c:v>1.2855710389193082</c:v>
                </c:pt>
                <c:pt idx="58">
                  <c:v>1.2972193585307483</c:v>
                </c:pt>
                <c:pt idx="59">
                  <c:v>1.3087678241701195</c:v>
                </c:pt>
                <c:pt idx="60">
                  <c:v>1.3202189606044725</c:v>
                </c:pt>
                <c:pt idx="61">
                  <c:v>1.3315751879648103</c:v>
                </c:pt>
                <c:pt idx="62">
                  <c:v>1.3428388277184122</c:v>
                </c:pt>
                <c:pt idx="63">
                  <c:v>1.3540121082098975</c:v>
                </c:pt>
                <c:pt idx="64">
                  <c:v>1.3650971698084908</c:v>
                </c:pt>
                <c:pt idx="65">
                  <c:v>1.3760960696951665</c:v>
                </c:pt>
                <c:pt idx="66">
                  <c:v>1.3870107863199916</c:v>
                </c:pt>
                <c:pt idx="67">
                  <c:v>1.3978432235570262</c:v>
                </c:pt>
                <c:pt idx="68">
                  <c:v>1.4085952145814826</c:v>
                </c:pt>
                <c:pt idx="69">
                  <c:v>1.4192685254915118</c:v>
                </c:pt>
                <c:pt idx="70">
                  <c:v>1.4298648586948748</c:v>
                </c:pt>
                <c:pt idx="71">
                  <c:v>1.4403858560788885</c:v>
                </c:pt>
                <c:pt idx="72">
                  <c:v>1.450833101980364</c:v>
                </c:pt>
                <c:pt idx="73">
                  <c:v>1.4612081259707417</c:v>
                </c:pt>
                <c:pt idx="74">
                  <c:v>1.4715124054702944</c:v>
                </c:pt>
                <c:pt idx="75">
                  <c:v>1.4817473682040396</c:v>
                </c:pt>
                <c:pt idx="76">
                  <c:v>1.4919143945109279</c:v>
                </c:pt>
                <c:pt idx="77">
                  <c:v>1.5020148195168759</c:v>
                </c:pt>
                <c:pt idx="78">
                  <c:v>1.5120499351813312</c:v>
                </c:pt>
                <c:pt idx="79">
                  <c:v>1.5220209922262491</c:v>
                </c:pt>
                <c:pt idx="80">
                  <c:v>1.5319292019556379</c:v>
                </c:pt>
                <c:pt idx="81">
                  <c:v>1.5417757379731607</c:v>
                </c:pt>
                <c:pt idx="82">
                  <c:v>1.5515617378046971</c:v>
                </c:pt>
                <c:pt idx="83">
                  <c:v>1.5612883044322023</c:v>
                </c:pt>
                <c:pt idx="84">
                  <c:v>1.5709565077447332</c:v>
                </c:pt>
                <c:pt idx="85">
                  <c:v>1.5805673859120333</c:v>
                </c:pt>
                <c:pt idx="86">
                  <c:v>1.5901219466856729</c:v>
                </c:pt>
                <c:pt idx="87">
                  <c:v>1.5996211686323625</c:v>
                </c:pt>
                <c:pt idx="88">
                  <c:v>1.6090660023037062</c:v>
                </c:pt>
                <c:pt idx="89">
                  <c:v>1.6184573713463588</c:v>
                </c:pt>
                <c:pt idx="90">
                  <c:v>1.6277961735562521</c:v>
                </c:pt>
                <c:pt idx="91">
                  <c:v>1.6370832818802992</c:v>
                </c:pt>
                <c:pt idx="92">
                  <c:v>1.6463195453687378</c:v>
                </c:pt>
                <c:pt idx="93">
                  <c:v>1.6555057900810541</c:v>
                </c:pt>
                <c:pt idx="94">
                  <c:v>1.664642819948225</c:v>
                </c:pt>
                <c:pt idx="95">
                  <c:v>1.6737314175938205</c:v>
                </c:pt>
                <c:pt idx="96">
                  <c:v>1.6827723451163459</c:v>
                </c:pt>
                <c:pt idx="97">
                  <c:v>1.691766344835036</c:v>
                </c:pt>
                <c:pt idx="98">
                  <c:v>1.7007141400011601</c:v>
                </c:pt>
                <c:pt idx="99">
                  <c:v>1.7096164354767778</c:v>
                </c:pt>
                <c:pt idx="100">
                  <c:v>1.7184739183827398</c:v>
                </c:pt>
                <c:pt idx="101">
                  <c:v>1.7272872587176225</c:v>
                </c:pt>
                <c:pt idx="102">
                  <c:v>1.7360571099491757</c:v>
                </c:pt>
                <c:pt idx="103">
                  <c:v>1.7447841095797574</c:v>
                </c:pt>
                <c:pt idx="104">
                  <c:v>1.7534688796871436</c:v>
                </c:pt>
                <c:pt idx="105">
                  <c:v>1.7621120274420126</c:v>
                </c:pt>
                <c:pt idx="106">
                  <c:v>1.7707141456033131</c:v>
                </c:pt>
                <c:pt idx="107">
                  <c:v>1.7792758129926725</c:v>
                </c:pt>
                <c:pt idx="108">
                  <c:v>1.7877975949489109</c:v>
                </c:pt>
                <c:pt idx="109">
                  <c:v>1.7962800437636761</c:v>
                </c:pt>
                <c:pt idx="110">
                  <c:v>1.8047236990991411</c:v>
                </c:pt>
                <c:pt idx="111">
                  <c:v>1.8131290883886715</c:v>
                </c:pt>
                <c:pt idx="112">
                  <c:v>1.8214967272212907</c:v>
                </c:pt>
                <c:pt idx="113">
                  <c:v>1.8298271197107467</c:v>
                </c:pt>
                <c:pt idx="114">
                  <c:v>1.8381207588499211</c:v>
                </c:pt>
                <c:pt idx="115">
                  <c:v>1.8463781268512887</c:v>
                </c:pt>
                <c:pt idx="116">
                  <c:v>1.8545996954740913</c:v>
                </c:pt>
                <c:pt idx="117">
                  <c:v>1.8627859263388578</c:v>
                </c:pt>
                <c:pt idx="118">
                  <c:v>1.8709372712298551</c:v>
                </c:pt>
                <c:pt idx="119">
                  <c:v>1.879054172386043</c:v>
                </c:pt>
                <c:pt idx="120">
                  <c:v>1.8871370627810524</c:v>
                </c:pt>
                <c:pt idx="121">
                  <c:v>1.8951863663926916</c:v>
                </c:pt>
                <c:pt idx="122">
                  <c:v>1.9032024984624616</c:v>
                </c:pt>
                <c:pt idx="123">
                  <c:v>1.9111858657455194</c:v>
                </c:pt>
                <c:pt idx="124">
                  <c:v>1.9191368667515223</c:v>
                </c:pt>
                <c:pt idx="125">
                  <c:v>1.9270558919767551</c:v>
                </c:pt>
                <c:pt idx="126">
                  <c:v>1.9349433241279215</c:v>
                </c:pt>
                <c:pt idx="127">
                  <c:v>1.9427995383379639</c:v>
                </c:pt>
                <c:pt idx="128">
                  <c:v>1.9506249023742563</c:v>
                </c:pt>
                <c:pt idx="129">
                  <c:v>1.958419776839494</c:v>
                </c:pt>
                <c:pt idx="130">
                  <c:v>1.9661845153655959</c:v>
                </c:pt>
                <c:pt idx="131">
                  <c:v>1.9739194648009102</c:v>
                </c:pt>
                <c:pt idx="132">
                  <c:v>1.9816249653910052</c:v>
                </c:pt>
                <c:pt idx="133">
                  <c:v>1.9893013509533117</c:v>
                </c:pt>
                <c:pt idx="134">
                  <c:v>1.9969489490458725</c:v>
                </c:pt>
                <c:pt idx="135">
                  <c:v>2.0045680811304365</c:v>
                </c:pt>
                <c:pt idx="136">
                  <c:v>2.0121590627301287</c:v>
                </c:pt>
                <c:pt idx="137">
                  <c:v>2.0197222035819209</c:v>
                </c:pt>
                <c:pt idx="138">
                  <c:v>2.0272578077840993</c:v>
                </c:pt>
                <c:pt idx="139">
                  <c:v>2.0347661739389391</c:v>
                </c:pt>
                <c:pt idx="140">
                  <c:v>2.0422475952907684</c:v>
                </c:pt>
                <c:pt idx="141">
                  <c:v>2.0497023598596069</c:v>
                </c:pt>
                <c:pt idx="142">
                  <c:v>2.0571307505705483</c:v>
                </c:pt>
                <c:pt idx="143">
                  <c:v>2.0645330453790507</c:v>
                </c:pt>
                <c:pt idx="144">
                  <c:v>2.071909517392295</c:v>
                </c:pt>
                <c:pt idx="145">
                  <c:v>2.0792604349867592</c:v>
                </c:pt>
                <c:pt idx="146">
                  <c:v>2.0865860619221501</c:v>
                </c:pt>
                <c:pt idx="147">
                  <c:v>2.0938866574518351</c:v>
                </c:pt>
                <c:pt idx="148">
                  <c:v>2.101162476429896</c:v>
                </c:pt>
                <c:pt idx="149">
                  <c:v>2.1084137694149381</c:v>
                </c:pt>
                <c:pt idx="150">
                  <c:v>2.1156407827707722</c:v>
                </c:pt>
                <c:pt idx="151">
                  <c:v>2.1228437587640774</c:v>
                </c:pt>
                <c:pt idx="152">
                  <c:v>2.1300229356591647</c:v>
                </c:pt>
                <c:pt idx="153">
                  <c:v>2.137178547809941</c:v>
                </c:pt>
                <c:pt idx="154">
                  <c:v>2.1443108257491699</c:v>
                </c:pt>
                <c:pt idx="155">
                  <c:v>2.1514199962751324</c:v>
                </c:pt>
                <c:pt idx="156">
                  <c:v>2.1585062825357784</c:v>
                </c:pt>
                <c:pt idx="157">
                  <c:v>2.1655699041104532</c:v>
                </c:pt>
                <c:pt idx="158">
                  <c:v>2.1726110770892877</c:v>
                </c:pt>
                <c:pt idx="159">
                  <c:v>2.1796300141503306</c:v>
                </c:pt>
                <c:pt idx="160">
                  <c:v>2.1866269246345049</c:v>
                </c:pt>
                <c:pt idx="161">
                  <c:v>2.1936020146184583</c:v>
                </c:pt>
                <c:pt idx="162">
                  <c:v>2.2005554869853805</c:v>
                </c:pt>
                <c:pt idx="163">
                  <c:v>2.2074875414938626</c:v>
                </c:pt>
                <c:pt idx="164">
                  <c:v>2.2143983748448512</c:v>
                </c:pt>
                <c:pt idx="165">
                  <c:v>2.221288180746777</c:v>
                </c:pt>
                <c:pt idx="166">
                  <c:v>2.2281571499789044</c:v>
                </c:pt>
                <c:pt idx="167">
                  <c:v>2.2350054704529714</c:v>
                </c:pt>
                <c:pt idx="168">
                  <c:v>2.2418333272731688</c:v>
                </c:pt>
                <c:pt idx="169">
                  <c:v>2.2486409027945196</c:v>
                </c:pt>
                <c:pt idx="170">
                  <c:v>2.2554283766797014</c:v>
                </c:pt>
                <c:pt idx="171">
                  <c:v>2.2621959259543738</c:v>
                </c:pt>
                <c:pt idx="172">
                  <c:v>2.2689437250610469</c:v>
                </c:pt>
                <c:pt idx="173">
                  <c:v>2.2756719459115478</c:v>
                </c:pt>
                <c:pt idx="174">
                  <c:v>2.282380757938121</c:v>
                </c:pt>
                <c:pt idx="175">
                  <c:v>2.2890703281432141</c:v>
                </c:pt>
                <c:pt idx="176">
                  <c:v>2.2957408211479811</c:v>
                </c:pt>
                <c:pt idx="177">
                  <c:v>2.3023923992395496</c:v>
                </c:pt>
                <c:pt idx="178">
                  <c:v>2.3090252224170906</c:v>
                </c:pt>
                <c:pt idx="179">
                  <c:v>2.3156394484367233</c:v>
                </c:pt>
                <c:pt idx="180">
                  <c:v>2.3222352328552924</c:v>
                </c:pt>
                <c:pt idx="181">
                  <c:v>2.3288127290730571</c:v>
                </c:pt>
                <c:pt idx="182">
                  <c:v>2.3353720883753133</c:v>
                </c:pt>
                <c:pt idx="183">
                  <c:v>2.3419134599729992</c:v>
                </c:pt>
                <c:pt idx="184">
                  <c:v>2.3484369910422922</c:v>
                </c:pt>
                <c:pt idx="185">
                  <c:v>2.3549428267632484</c:v>
                </c:pt>
                <c:pt idx="186">
                  <c:v>2.3614311103574996</c:v>
                </c:pt>
                <c:pt idx="187">
                  <c:v>2.3679019831250407</c:v>
                </c:pt>
                <c:pt idx="188">
                  <c:v>2.3743555844801327</c:v>
                </c:pt>
                <c:pt idx="189">
                  <c:v>2.380792051986349</c:v>
                </c:pt>
                <c:pt idx="190">
                  <c:v>2.387211521390789</c:v>
                </c:pt>
                <c:pt idx="191">
                  <c:v>2.3936141266574813</c:v>
                </c:pt>
                <c:pt idx="192">
                  <c:v>2.4000000000000012</c:v>
                </c:pt>
                <c:pt idx="193">
                  <c:v>2.4063692719133263</c:v>
                </c:pt>
                <c:pt idx="194">
                  <c:v>2.4127220712049509</c:v>
                </c:pt>
                <c:pt idx="195">
                  <c:v>2.4190585250252785</c:v>
                </c:pt>
                <c:pt idx="196">
                  <c:v>2.4253787588973137</c:v>
                </c:pt>
                <c:pt idx="197">
                  <c:v>2.4316828967456754</c:v>
                </c:pt>
                <c:pt idx="198">
                  <c:v>2.4379710609249465</c:v>
                </c:pt>
                <c:pt idx="199">
                  <c:v>2.4442433722473842</c:v>
                </c:pt>
                <c:pt idx="200">
                  <c:v>2.4504999500099984</c:v>
                </c:pt>
                <c:pt idx="201">
                  <c:v>2.4567409120210257</c:v>
                </c:pt>
                <c:pt idx="202">
                  <c:v>2.4629663746258132</c:v>
                </c:pt>
                <c:pt idx="203">
                  <c:v>2.4691764527321229</c:v>
                </c:pt>
                <c:pt idx="204">
                  <c:v>2.4753712598348785</c:v>
                </c:pt>
                <c:pt idx="205">
                  <c:v>2.4815509080403659</c:v>
                </c:pt>
                <c:pt idx="206">
                  <c:v>2.487715508089904</c:v>
                </c:pt>
                <c:pt idx="207">
                  <c:v>2.4938651693830001</c:v>
                </c:pt>
                <c:pt idx="208">
                  <c:v>2.4999999999999996</c:v>
                </c:pt>
                <c:pt idx="209">
                  <c:v>2.5061201067242513</c:v>
                </c:pt>
                <c:pt idx="210">
                  <c:v>2.5122255950637906</c:v>
                </c:pt>
                <c:pt idx="211">
                  <c:v>2.5183165692725646</c:v>
                </c:pt>
                <c:pt idx="212">
                  <c:v>2.5243931323711997</c:v>
                </c:pt>
                <c:pt idx="213">
                  <c:v>2.5304553861673322</c:v>
                </c:pt>
                <c:pt idx="214">
                  <c:v>2.5365034312755115</c:v>
                </c:pt>
                <c:pt idx="215">
                  <c:v>2.5425373671366809</c:v>
                </c:pt>
                <c:pt idx="216">
                  <c:v>2.5485572920372555</c:v>
                </c:pt>
                <c:pt idx="217">
                  <c:v>2.5545633031277992</c:v>
                </c:pt>
                <c:pt idx="218">
                  <c:v>2.5605554964413213</c:v>
                </c:pt>
                <c:pt idx="219">
                  <c:v>2.5665339669111868</c:v>
                </c:pt>
                <c:pt idx="220">
                  <c:v>2.5724988083886693</c:v>
                </c:pt>
                <c:pt idx="221">
                  <c:v>2.5784501136601379</c:v>
                </c:pt>
                <c:pt idx="222">
                  <c:v>2.5843879744638962</c:v>
                </c:pt>
                <c:pt idx="223">
                  <c:v>2.5903124815066851</c:v>
                </c:pt>
                <c:pt idx="224">
                  <c:v>2.5962237244798461</c:v>
                </c:pt>
                <c:pt idx="225">
                  <c:v>2.6021217920751654</c:v>
                </c:pt>
                <c:pt idx="226">
                  <c:v>2.6080067720004001</c:v>
                </c:pt>
                <c:pt idx="227">
                  <c:v>2.6138787509944938</c:v>
                </c:pt>
                <c:pt idx="228">
                  <c:v>2.6197378148424959</c:v>
                </c:pt>
                <c:pt idx="229">
                  <c:v>2.6255840483901798</c:v>
                </c:pt>
                <c:pt idx="230">
                  <c:v>2.6314175355583815</c:v>
                </c:pt>
                <c:pt idx="231">
                  <c:v>2.6372383593570525</c:v>
                </c:pt>
                <c:pt idx="232">
                  <c:v>2.6430466018990431</c:v>
                </c:pt>
                <c:pt idx="233">
                  <c:v>2.648842344413616</c:v>
                </c:pt>
                <c:pt idx="234">
                  <c:v>2.6546256672597006</c:v>
                </c:pt>
                <c:pt idx="235">
                  <c:v>2.6603966499388942</c:v>
                </c:pt>
                <c:pt idx="236">
                  <c:v>2.6661553711082102</c:v>
                </c:pt>
                <c:pt idx="237">
                  <c:v>2.6719019085925892</c:v>
                </c:pt>
                <c:pt idx="238">
                  <c:v>2.6776363393971669</c:v>
                </c:pt>
                <c:pt idx="239">
                  <c:v>2.6833587397193179</c:v>
                </c:pt>
                <c:pt idx="240">
                  <c:v>2.6890691849604633</c:v>
                </c:pt>
                <c:pt idx="241">
                  <c:v>2.6947677497376672</c:v>
                </c:pt>
                <c:pt idx="242">
                  <c:v>2.7004545078950088</c:v>
                </c:pt>
                <c:pt idx="243">
                  <c:v>2.7061295325147503</c:v>
                </c:pt>
                <c:pt idx="244">
                  <c:v>2.7117928959282911</c:v>
                </c:pt>
                <c:pt idx="245">
                  <c:v>2.7174446697269259</c:v>
                </c:pt>
                <c:pt idx="246">
                  <c:v>2.7230849247724045</c:v>
                </c:pt>
                <c:pt idx="247">
                  <c:v>2.728713731207296</c:v>
                </c:pt>
                <c:pt idx="248">
                  <c:v>2.7343311584651659</c:v>
                </c:pt>
                <c:pt idx="249">
                  <c:v>2.7399372752805702</c:v>
                </c:pt>
                <c:pt idx="250">
                  <c:v>2.7455321496988674</c:v>
                </c:pt>
                <c:pt idx="251">
                  <c:v>2.7511158490858549</c:v>
                </c:pt>
                <c:pt idx="252">
                  <c:v>2.756688440137232</c:v>
                </c:pt>
                <c:pt idx="253">
                  <c:v>2.7622499888878957</c:v>
                </c:pt>
                <c:pt idx="254">
                  <c:v>2.7678005607210685</c:v>
                </c:pt>
                <c:pt idx="255">
                  <c:v>2.7733402203772695</c:v>
                </c:pt>
                <c:pt idx="256">
                  <c:v>2.7788690319631213</c:v>
                </c:pt>
                <c:pt idx="257">
                  <c:v>2.7843870589600082</c:v>
                </c:pt>
                <c:pt idx="258">
                  <c:v>2.7898943642325791</c:v>
                </c:pt>
                <c:pt idx="259">
                  <c:v>2.7953910100371027</c:v>
                </c:pt>
                <c:pt idx="260">
                  <c:v>2.80087705802968</c:v>
                </c:pt>
                <c:pt idx="261">
                  <c:v>2.8063525692743121</c:v>
                </c:pt>
                <c:pt idx="262">
                  <c:v>2.8118176042508303</c:v>
                </c:pt>
                <c:pt idx="263">
                  <c:v>2.8172722228626919</c:v>
                </c:pt>
                <c:pt idx="264">
                  <c:v>2.8227164844446384</c:v>
                </c:pt>
                <c:pt idx="265">
                  <c:v>2.8281504477702275</c:v>
                </c:pt>
                <c:pt idx="266">
                  <c:v>2.8335741710592361</c:v>
                </c:pt>
                <c:pt idx="267">
                  <c:v>2.8389877119849367</c:v>
                </c:pt>
                <c:pt idx="268">
                  <c:v>2.8443911276812535</c:v>
                </c:pt>
                <c:pt idx="269">
                  <c:v>2.8497844747497973</c:v>
                </c:pt>
                <c:pt idx="270">
                  <c:v>2.8551678092667827</c:v>
                </c:pt>
                <c:pt idx="271">
                  <c:v>2.8605411867898307</c:v>
                </c:pt>
                <c:pt idx="272">
                  <c:v>2.8659046623646591</c:v>
                </c:pt>
                <c:pt idx="273">
                  <c:v>2.8712582905316597</c:v>
                </c:pt>
                <c:pt idx="274">
                  <c:v>2.8766021253323717</c:v>
                </c:pt>
                <c:pt idx="275">
                  <c:v>2.8819362203158434</c:v>
                </c:pt>
                <c:pt idx="276">
                  <c:v>2.8872606285448952</c:v>
                </c:pt>
                <c:pt idx="277">
                  <c:v>2.8925754026022772</c:v>
                </c:pt>
                <c:pt idx="278">
                  <c:v>2.8978805945967268</c:v>
                </c:pt>
                <c:pt idx="279">
                  <c:v>2.903176256168932</c:v>
                </c:pt>
                <c:pt idx="280">
                  <c:v>2.9084624384973949</c:v>
                </c:pt>
                <c:pt idx="281">
                  <c:v>2.9137391923041993</c:v>
                </c:pt>
                <c:pt idx="282">
                  <c:v>2.9190065678606958</c:v>
                </c:pt>
                <c:pt idx="283">
                  <c:v>2.9242646149930827</c:v>
                </c:pt>
                <c:pt idx="284">
                  <c:v>2.9295133830879072</c:v>
                </c:pt>
                <c:pt idx="285">
                  <c:v>2.934752921097481</c:v>
                </c:pt>
                <c:pt idx="286">
                  <c:v>2.9399832775452017</c:v>
                </c:pt>
                <c:pt idx="287">
                  <c:v>2.9452045005307981</c:v>
                </c:pt>
                <c:pt idx="288">
                  <c:v>2.9504166377354903</c:v>
                </c:pt>
                <c:pt idx="289">
                  <c:v>2.9556197364270727</c:v>
                </c:pt>
                <c:pt idx="290">
                  <c:v>2.9608138434649098</c:v>
                </c:pt>
                <c:pt idx="291">
                  <c:v>2.9659990053048664</c:v>
                </c:pt>
                <c:pt idx="292">
                  <c:v>2.9711752680041492</c:v>
                </c:pt>
                <c:pt idx="293">
                  <c:v>2.9763426772260839</c:v>
                </c:pt>
                <c:pt idx="294">
                  <c:v>2.981501278244814</c:v>
                </c:pt>
                <c:pt idx="295">
                  <c:v>2.9866511159499276</c:v>
                </c:pt>
                <c:pt idx="296">
                  <c:v>2.9917922348510162</c:v>
                </c:pt>
                <c:pt idx="297">
                  <c:v>2.9969246790821624</c:v>
                </c:pt>
                <c:pt idx="298">
                  <c:v>3.0020484924063608</c:v>
                </c:pt>
                <c:pt idx="299">
                  <c:v>3.0071637182198696</c:v>
                </c:pt>
                <c:pt idx="300">
                  <c:v>3.0122703995565021</c:v>
                </c:pt>
                <c:pt idx="301">
                  <c:v>3.0173685790918472</c:v>
                </c:pt>
                <c:pt idx="302">
                  <c:v>3.0224582991474329</c:v>
                </c:pt>
                <c:pt idx="303">
                  <c:v>3.0275396016948242</c:v>
                </c:pt>
                <c:pt idx="304">
                  <c:v>3.0326125283596599</c:v>
                </c:pt>
                <c:pt idx="305">
                  <c:v>3.0376771204256339</c:v>
                </c:pt>
                <c:pt idx="306">
                  <c:v>3.0427334188384121</c:v>
                </c:pt>
                <c:pt idx="307">
                  <c:v>3.0477814642094967</c:v>
                </c:pt>
                <c:pt idx="308">
                  <c:v>3.0528212968200301</c:v>
                </c:pt>
                <c:pt idx="309">
                  <c:v>3.0578529566245458</c:v>
                </c:pt>
                <c:pt idx="310">
                  <c:v>3.0628764832546653</c:v>
                </c:pt>
                <c:pt idx="311">
                  <c:v>3.0678919160227363</c:v>
                </c:pt>
                <c:pt idx="312">
                  <c:v>3.0728992939254267</c:v>
                </c:pt>
                <c:pt idx="313">
                  <c:v>3.077898655647259</c:v>
                </c:pt>
                <c:pt idx="314">
                  <c:v>3.0828900395640968</c:v>
                </c:pt>
                <c:pt idx="315">
                  <c:v>3.0878734837465842</c:v>
                </c:pt>
                <c:pt idx="316">
                  <c:v>3.0928490259635328</c:v>
                </c:pt>
                <c:pt idx="317">
                  <c:v>3.0978167036852584</c:v>
                </c:pt>
                <c:pt idx="318">
                  <c:v>3.1027765540868772</c:v>
                </c:pt>
                <c:pt idx="319">
                  <c:v>3.1077286140515503</c:v>
                </c:pt>
                <c:pt idx="320">
                  <c:v>3.112672920173682</c:v>
                </c:pt>
                <c:pt idx="321">
                  <c:v>3.1176095087620763</c:v>
                </c:pt>
                <c:pt idx="322">
                  <c:v>3.1225384158430494</c:v>
                </c:pt>
                <c:pt idx="323">
                  <c:v>3.1274596771634915</c:v>
                </c:pt>
                <c:pt idx="324">
                  <c:v>3.1323733281938999</c:v>
                </c:pt>
                <c:pt idx="325">
                  <c:v>3.1372794041313536</c:v>
                </c:pt>
                <c:pt idx="326">
                  <c:v>3.142177939902461</c:v>
                </c:pt>
                <c:pt idx="327">
                  <c:v>3.1470689701662549</c:v>
                </c:pt>
                <c:pt idx="328">
                  <c:v>3.1519525293170596</c:v>
                </c:pt>
                <c:pt idx="329">
                  <c:v>3.1568286514873103</c:v>
                </c:pt>
                <c:pt idx="330">
                  <c:v>3.161697370550332</c:v>
                </c:pt>
                <c:pt idx="331">
                  <c:v>3.1665587201230943</c:v>
                </c:pt>
                <c:pt idx="332">
                  <c:v>3.1714127335689097</c:v>
                </c:pt>
                <c:pt idx="333">
                  <c:v>3.1762594440001122</c:v>
                </c:pt>
                <c:pt idx="334">
                  <c:v>3.1810988842806891</c:v>
                </c:pt>
                <c:pt idx="335">
                  <c:v>3.1859310870288806</c:v>
                </c:pt>
                <c:pt idx="336">
                  <c:v>3.1907560846197476</c:v>
                </c:pt>
                <c:pt idx="337">
                  <c:v>3.1955739091876976</c:v>
                </c:pt>
                <c:pt idx="338">
                  <c:v>3.2003845926289882</c:v>
                </c:pt>
                <c:pt idx="339">
                  <c:v>3.2051881666041844</c:v>
                </c:pt>
                <c:pt idx="340">
                  <c:v>3.2099846625405943</c:v>
                </c:pt>
                <c:pt idx="341">
                  <c:v>3.214774111634664</c:v>
                </c:pt>
                <c:pt idx="342">
                  <c:v>3.2195565448543491</c:v>
                </c:pt>
                <c:pt idx="343">
                  <c:v>3.2243319929414476</c:v>
                </c:pt>
                <c:pt idx="344">
                  <c:v>3.229100486413905</c:v>
                </c:pt>
                <c:pt idx="345">
                  <c:v>3.2338620555680935</c:v>
                </c:pt>
                <c:pt idx="346">
                  <c:v>3.2386167304810551</c:v>
                </c:pt>
                <c:pt idx="347">
                  <c:v>3.243364541012717</c:v>
                </c:pt>
                <c:pt idx="348">
                  <c:v>3.2481055168080819</c:v>
                </c:pt>
                <c:pt idx="349">
                  <c:v>3.2528396872993857</c:v>
                </c:pt>
                <c:pt idx="350">
                  <c:v>3.2575670817082312</c:v>
                </c:pt>
                <c:pt idx="351">
                  <c:v>3.2622877290476899</c:v>
                </c:pt>
                <c:pt idx="352">
                  <c:v>3.2670016581243826</c:v>
                </c:pt>
                <c:pt idx="353">
                  <c:v>3.2717088975405266</c:v>
                </c:pt>
                <c:pt idx="354">
                  <c:v>3.276409475695965</c:v>
                </c:pt>
                <c:pt idx="355">
                  <c:v>3.2811034207901595</c:v>
                </c:pt>
                <c:pt idx="356">
                  <c:v>3.2857907608241703</c:v>
                </c:pt>
                <c:pt idx="357">
                  <c:v>3.2904715236026032</c:v>
                </c:pt>
                <c:pt idx="358">
                  <c:v>3.295145736735531</c:v>
                </c:pt>
                <c:pt idx="359">
                  <c:v>3.2998134276403959</c:v>
                </c:pt>
                <c:pt idx="360">
                  <c:v>3.3044746235438862</c:v>
                </c:pt>
                <c:pt idx="361">
                  <c:v>3.3091293514837887</c:v>
                </c:pt>
                <c:pt idx="362">
                  <c:v>3.3137776383108171</c:v>
                </c:pt>
                <c:pt idx="363">
                  <c:v>3.3184195106904206</c:v>
                </c:pt>
                <c:pt idx="364">
                  <c:v>3.3230549951045707</c:v>
                </c:pt>
                <c:pt idx="365">
                  <c:v>3.3276841178535173</c:v>
                </c:pt>
                <c:pt idx="366">
                  <c:v>3.3323069050575365</c:v>
                </c:pt>
                <c:pt idx="367">
                  <c:v>3.3369233826586471</c:v>
                </c:pt>
                <c:pt idx="368">
                  <c:v>3.3415335764223086</c:v>
                </c:pt>
                <c:pt idx="369">
                  <c:v>3.3461375119390984</c:v>
                </c:pt>
                <c:pt idx="370">
                  <c:v>3.3507352146263742</c:v>
                </c:pt>
                <c:pt idx="371">
                  <c:v>3.3553267097299035</c:v>
                </c:pt>
                <c:pt idx="372">
                  <c:v>3.3599120223254868</c:v>
                </c:pt>
                <c:pt idx="373">
                  <c:v>3.3644911773205521</c:v>
                </c:pt>
                <c:pt idx="374">
                  <c:v>3.3690641994557353</c:v>
                </c:pt>
                <c:pt idx="375">
                  <c:v>3.3736311133064389</c:v>
                </c:pt>
                <c:pt idx="376">
                  <c:v>3.3781919432843734</c:v>
                </c:pt>
                <c:pt idx="377">
                  <c:v>3.3827467136390772</c:v>
                </c:pt>
                <c:pt idx="378">
                  <c:v>3.3872954484594255</c:v>
                </c:pt>
                <c:pt idx="379">
                  <c:v>3.3918381716751136</c:v>
                </c:pt>
                <c:pt idx="380">
                  <c:v>3.3963749070581231</c:v>
                </c:pt>
                <c:pt idx="381">
                  <c:v>3.4009056782241793</c:v>
                </c:pt>
                <c:pt idx="382">
                  <c:v>3.4054305086341823</c:v>
                </c:pt>
                <c:pt idx="383">
                  <c:v>3.4099494215956225</c:v>
                </c:pt>
                <c:pt idx="384">
                  <c:v>3.4144624402639843</c:v>
                </c:pt>
                <c:pt idx="385">
                  <c:v>3.4189695876441295</c:v>
                </c:pt>
                <c:pt idx="386">
                  <c:v>3.4234708865916641</c:v>
                </c:pt>
                <c:pt idx="387">
                  <c:v>3.4279663598142927</c:v>
                </c:pt>
                <c:pt idx="388">
                  <c:v>3.4324560298731521</c:v>
                </c:pt>
                <c:pt idx="389">
                  <c:v>3.436939919184137</c:v>
                </c:pt>
                <c:pt idx="390">
                  <c:v>3.4414180500192009</c:v>
                </c:pt>
                <c:pt idx="391">
                  <c:v>3.4458904445076475</c:v>
                </c:pt>
                <c:pt idx="392">
                  <c:v>3.4503571246374096</c:v>
                </c:pt>
                <c:pt idx="393">
                  <c:v>3.4548181122563086</c:v>
                </c:pt>
                <c:pt idx="394">
                  <c:v>3.4592734290733</c:v>
                </c:pt>
                <c:pt idx="395">
                  <c:v>3.4637230966597063</c:v>
                </c:pt>
                <c:pt idx="396">
                  <c:v>3.4681671364504374</c:v>
                </c:pt>
                <c:pt idx="397">
                  <c:v>3.4726055697451956</c:v>
                </c:pt>
                <c:pt idx="398">
                  <c:v>3.4770384177096614</c:v>
                </c:pt>
                <c:pt idx="399">
                  <c:v>3.4814657013766777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Лист3!$G$7</c:f>
              <c:strCache>
                <c:ptCount val="1"/>
                <c:pt idx="0">
                  <c:v> -t(x)</c:v>
                </c:pt>
              </c:strCache>
            </c:strRef>
          </c:tx>
          <c:marker>
            <c:symbol val="none"/>
          </c:marker>
          <c:xVal>
            <c:numRef>
              <c:f>Лист3!$E$8:$E$407</c:f>
              <c:numCache>
                <c:formatCode>Основной</c:formatCode>
                <c:ptCount val="400"/>
                <c:pt idx="0">
                  <c:v>0</c:v>
                </c:pt>
                <c:pt idx="1">
                  <c:v>3.1250000000000001E-4</c:v>
                </c:pt>
                <c:pt idx="2">
                  <c:v>6.2500000000000001E-4</c:v>
                </c:pt>
                <c:pt idx="3">
                  <c:v>9.3749999999999997E-4</c:v>
                </c:pt>
                <c:pt idx="4">
                  <c:v>1.25E-3</c:v>
                </c:pt>
                <c:pt idx="5">
                  <c:v>1.5625000000000001E-3</c:v>
                </c:pt>
                <c:pt idx="6">
                  <c:v>1.8750000000000001E-3</c:v>
                </c:pt>
                <c:pt idx="7">
                  <c:v>2.1875000000000002E-3</c:v>
                </c:pt>
                <c:pt idx="8">
                  <c:v>2.5000000000000001E-3</c:v>
                </c:pt>
                <c:pt idx="9">
                  <c:v>2.8124999999999999E-3</c:v>
                </c:pt>
                <c:pt idx="10">
                  <c:v>3.1249999999999997E-3</c:v>
                </c:pt>
                <c:pt idx="11">
                  <c:v>3.4374999999999996E-3</c:v>
                </c:pt>
                <c:pt idx="12">
                  <c:v>3.7499999999999994E-3</c:v>
                </c:pt>
                <c:pt idx="13">
                  <c:v>4.0624999999999993E-3</c:v>
                </c:pt>
                <c:pt idx="14">
                  <c:v>4.3749999999999995E-3</c:v>
                </c:pt>
                <c:pt idx="15">
                  <c:v>4.6874999999999998E-3</c:v>
                </c:pt>
                <c:pt idx="16">
                  <c:v>5.0000000000000001E-3</c:v>
                </c:pt>
                <c:pt idx="17">
                  <c:v>5.3125000000000004E-3</c:v>
                </c:pt>
                <c:pt idx="18">
                  <c:v>5.6250000000000007E-3</c:v>
                </c:pt>
                <c:pt idx="19">
                  <c:v>5.9375000000000009E-3</c:v>
                </c:pt>
                <c:pt idx="20">
                  <c:v>6.2500000000000012E-3</c:v>
                </c:pt>
                <c:pt idx="21">
                  <c:v>6.5625000000000015E-3</c:v>
                </c:pt>
                <c:pt idx="22">
                  <c:v>6.8750000000000018E-3</c:v>
                </c:pt>
                <c:pt idx="23">
                  <c:v>7.187500000000002E-3</c:v>
                </c:pt>
                <c:pt idx="24">
                  <c:v>7.5000000000000023E-3</c:v>
                </c:pt>
                <c:pt idx="25">
                  <c:v>7.8125000000000017E-3</c:v>
                </c:pt>
                <c:pt idx="26">
                  <c:v>8.125000000000002E-3</c:v>
                </c:pt>
                <c:pt idx="27">
                  <c:v>8.4375000000000023E-3</c:v>
                </c:pt>
                <c:pt idx="28">
                  <c:v>8.7500000000000026E-3</c:v>
                </c:pt>
                <c:pt idx="29">
                  <c:v>9.0625000000000028E-3</c:v>
                </c:pt>
                <c:pt idx="30">
                  <c:v>9.3750000000000031E-3</c:v>
                </c:pt>
                <c:pt idx="31">
                  <c:v>9.6875000000000034E-3</c:v>
                </c:pt>
                <c:pt idx="32">
                  <c:v>1.0000000000000004E-2</c:v>
                </c:pt>
                <c:pt idx="33">
                  <c:v>1.0312500000000004E-2</c:v>
                </c:pt>
                <c:pt idx="34">
                  <c:v>1.0625000000000004E-2</c:v>
                </c:pt>
                <c:pt idx="35">
                  <c:v>1.0937500000000005E-2</c:v>
                </c:pt>
                <c:pt idx="36">
                  <c:v>1.1250000000000005E-2</c:v>
                </c:pt>
                <c:pt idx="37">
                  <c:v>1.1562500000000005E-2</c:v>
                </c:pt>
                <c:pt idx="38">
                  <c:v>1.1875000000000005E-2</c:v>
                </c:pt>
                <c:pt idx="39">
                  <c:v>1.2187500000000006E-2</c:v>
                </c:pt>
                <c:pt idx="40">
                  <c:v>1.2500000000000006E-2</c:v>
                </c:pt>
                <c:pt idx="41">
                  <c:v>1.2812500000000006E-2</c:v>
                </c:pt>
                <c:pt idx="42">
                  <c:v>1.3125000000000006E-2</c:v>
                </c:pt>
                <c:pt idx="43">
                  <c:v>1.3437500000000007E-2</c:v>
                </c:pt>
                <c:pt idx="44">
                  <c:v>1.3750000000000007E-2</c:v>
                </c:pt>
                <c:pt idx="45">
                  <c:v>1.4062500000000007E-2</c:v>
                </c:pt>
                <c:pt idx="46">
                  <c:v>1.4375000000000008E-2</c:v>
                </c:pt>
                <c:pt idx="47">
                  <c:v>1.4687500000000008E-2</c:v>
                </c:pt>
                <c:pt idx="48">
                  <c:v>1.5000000000000008E-2</c:v>
                </c:pt>
                <c:pt idx="49">
                  <c:v>1.5312500000000008E-2</c:v>
                </c:pt>
                <c:pt idx="50">
                  <c:v>1.5625000000000007E-2</c:v>
                </c:pt>
                <c:pt idx="51">
                  <c:v>1.5937500000000007E-2</c:v>
                </c:pt>
                <c:pt idx="52">
                  <c:v>1.6250000000000007E-2</c:v>
                </c:pt>
                <c:pt idx="53">
                  <c:v>1.6562500000000008E-2</c:v>
                </c:pt>
                <c:pt idx="54">
                  <c:v>1.6875000000000008E-2</c:v>
                </c:pt>
                <c:pt idx="55">
                  <c:v>1.7187500000000008E-2</c:v>
                </c:pt>
                <c:pt idx="56">
                  <c:v>1.7500000000000009E-2</c:v>
                </c:pt>
                <c:pt idx="57">
                  <c:v>1.7812500000000009E-2</c:v>
                </c:pt>
                <c:pt idx="58">
                  <c:v>1.8125000000000009E-2</c:v>
                </c:pt>
                <c:pt idx="59">
                  <c:v>1.8437500000000009E-2</c:v>
                </c:pt>
                <c:pt idx="60">
                  <c:v>1.875000000000001E-2</c:v>
                </c:pt>
                <c:pt idx="61">
                  <c:v>1.906250000000001E-2</c:v>
                </c:pt>
                <c:pt idx="62">
                  <c:v>1.937500000000001E-2</c:v>
                </c:pt>
                <c:pt idx="63">
                  <c:v>1.9687500000000011E-2</c:v>
                </c:pt>
                <c:pt idx="64">
                  <c:v>2.0000000000000011E-2</c:v>
                </c:pt>
                <c:pt idx="65">
                  <c:v>2.0312500000000011E-2</c:v>
                </c:pt>
                <c:pt idx="66">
                  <c:v>2.0625000000000011E-2</c:v>
                </c:pt>
                <c:pt idx="67">
                  <c:v>2.0937500000000012E-2</c:v>
                </c:pt>
                <c:pt idx="68">
                  <c:v>2.1250000000000012E-2</c:v>
                </c:pt>
                <c:pt idx="69">
                  <c:v>2.1562500000000012E-2</c:v>
                </c:pt>
                <c:pt idx="70">
                  <c:v>2.1875000000000012E-2</c:v>
                </c:pt>
                <c:pt idx="71">
                  <c:v>2.2187500000000013E-2</c:v>
                </c:pt>
                <c:pt idx="72">
                  <c:v>2.2500000000000013E-2</c:v>
                </c:pt>
                <c:pt idx="73">
                  <c:v>2.2812500000000013E-2</c:v>
                </c:pt>
                <c:pt idx="74">
                  <c:v>2.3125000000000014E-2</c:v>
                </c:pt>
                <c:pt idx="75">
                  <c:v>2.3437500000000014E-2</c:v>
                </c:pt>
                <c:pt idx="76">
                  <c:v>2.3750000000000014E-2</c:v>
                </c:pt>
                <c:pt idx="77">
                  <c:v>2.4062500000000014E-2</c:v>
                </c:pt>
                <c:pt idx="78">
                  <c:v>2.4375000000000015E-2</c:v>
                </c:pt>
                <c:pt idx="79">
                  <c:v>2.4687500000000015E-2</c:v>
                </c:pt>
                <c:pt idx="80">
                  <c:v>2.5000000000000015E-2</c:v>
                </c:pt>
                <c:pt idx="81">
                  <c:v>2.5312500000000016E-2</c:v>
                </c:pt>
                <c:pt idx="82">
                  <c:v>2.5625000000000016E-2</c:v>
                </c:pt>
                <c:pt idx="83">
                  <c:v>2.5937500000000016E-2</c:v>
                </c:pt>
                <c:pt idx="84">
                  <c:v>2.6250000000000016E-2</c:v>
                </c:pt>
                <c:pt idx="85">
                  <c:v>2.6562500000000017E-2</c:v>
                </c:pt>
                <c:pt idx="86">
                  <c:v>2.6875000000000017E-2</c:v>
                </c:pt>
                <c:pt idx="87">
                  <c:v>2.7187500000000017E-2</c:v>
                </c:pt>
                <c:pt idx="88">
                  <c:v>2.7500000000000017E-2</c:v>
                </c:pt>
                <c:pt idx="89">
                  <c:v>2.7812500000000018E-2</c:v>
                </c:pt>
                <c:pt idx="90">
                  <c:v>2.8125000000000018E-2</c:v>
                </c:pt>
                <c:pt idx="91">
                  <c:v>2.8437500000000018E-2</c:v>
                </c:pt>
                <c:pt idx="92">
                  <c:v>2.8750000000000019E-2</c:v>
                </c:pt>
                <c:pt idx="93">
                  <c:v>2.9062500000000019E-2</c:v>
                </c:pt>
                <c:pt idx="94">
                  <c:v>2.9375000000000019E-2</c:v>
                </c:pt>
                <c:pt idx="95">
                  <c:v>2.9687500000000019E-2</c:v>
                </c:pt>
                <c:pt idx="96">
                  <c:v>3.000000000000002E-2</c:v>
                </c:pt>
                <c:pt idx="97">
                  <c:v>3.031250000000002E-2</c:v>
                </c:pt>
                <c:pt idx="98">
                  <c:v>3.062500000000002E-2</c:v>
                </c:pt>
                <c:pt idx="99">
                  <c:v>3.0937500000000021E-2</c:v>
                </c:pt>
                <c:pt idx="100">
                  <c:v>3.1250000000000021E-2</c:v>
                </c:pt>
                <c:pt idx="101">
                  <c:v>3.1562500000000021E-2</c:v>
                </c:pt>
                <c:pt idx="102">
                  <c:v>3.1875000000000021E-2</c:v>
                </c:pt>
                <c:pt idx="103">
                  <c:v>3.2187500000000022E-2</c:v>
                </c:pt>
                <c:pt idx="104">
                  <c:v>3.2500000000000022E-2</c:v>
                </c:pt>
                <c:pt idx="105">
                  <c:v>3.2812500000000022E-2</c:v>
                </c:pt>
                <c:pt idx="106">
                  <c:v>3.3125000000000022E-2</c:v>
                </c:pt>
                <c:pt idx="107">
                  <c:v>3.3437500000000023E-2</c:v>
                </c:pt>
                <c:pt idx="108">
                  <c:v>3.3750000000000023E-2</c:v>
                </c:pt>
                <c:pt idx="109">
                  <c:v>3.4062500000000023E-2</c:v>
                </c:pt>
                <c:pt idx="110">
                  <c:v>3.4375000000000024E-2</c:v>
                </c:pt>
                <c:pt idx="111">
                  <c:v>3.4687500000000024E-2</c:v>
                </c:pt>
                <c:pt idx="112">
                  <c:v>3.5000000000000024E-2</c:v>
                </c:pt>
                <c:pt idx="113">
                  <c:v>3.5312500000000024E-2</c:v>
                </c:pt>
                <c:pt idx="114">
                  <c:v>3.5625000000000025E-2</c:v>
                </c:pt>
                <c:pt idx="115">
                  <c:v>3.5937500000000025E-2</c:v>
                </c:pt>
                <c:pt idx="116">
                  <c:v>3.6250000000000025E-2</c:v>
                </c:pt>
                <c:pt idx="117">
                  <c:v>3.6562500000000026E-2</c:v>
                </c:pt>
                <c:pt idx="118">
                  <c:v>3.6875000000000026E-2</c:v>
                </c:pt>
                <c:pt idx="119">
                  <c:v>3.7187500000000026E-2</c:v>
                </c:pt>
                <c:pt idx="120">
                  <c:v>3.7500000000000026E-2</c:v>
                </c:pt>
                <c:pt idx="121">
                  <c:v>3.7812500000000027E-2</c:v>
                </c:pt>
                <c:pt idx="122">
                  <c:v>3.8125000000000027E-2</c:v>
                </c:pt>
                <c:pt idx="123">
                  <c:v>3.8437500000000027E-2</c:v>
                </c:pt>
                <c:pt idx="124">
                  <c:v>3.8750000000000027E-2</c:v>
                </c:pt>
                <c:pt idx="125">
                  <c:v>3.9062500000000028E-2</c:v>
                </c:pt>
                <c:pt idx="126">
                  <c:v>3.9375000000000028E-2</c:v>
                </c:pt>
                <c:pt idx="127">
                  <c:v>3.9687500000000028E-2</c:v>
                </c:pt>
                <c:pt idx="128">
                  <c:v>4.0000000000000029E-2</c:v>
                </c:pt>
                <c:pt idx="129">
                  <c:v>4.0312500000000029E-2</c:v>
                </c:pt>
                <c:pt idx="130">
                  <c:v>4.0625000000000029E-2</c:v>
                </c:pt>
                <c:pt idx="131">
                  <c:v>4.0937500000000029E-2</c:v>
                </c:pt>
                <c:pt idx="132">
                  <c:v>4.125000000000003E-2</c:v>
                </c:pt>
                <c:pt idx="133">
                  <c:v>4.156250000000003E-2</c:v>
                </c:pt>
                <c:pt idx="134">
                  <c:v>4.187500000000003E-2</c:v>
                </c:pt>
                <c:pt idx="135">
                  <c:v>4.2187500000000031E-2</c:v>
                </c:pt>
                <c:pt idx="136">
                  <c:v>4.2500000000000031E-2</c:v>
                </c:pt>
                <c:pt idx="137">
                  <c:v>4.2812500000000031E-2</c:v>
                </c:pt>
                <c:pt idx="138">
                  <c:v>4.3125000000000031E-2</c:v>
                </c:pt>
                <c:pt idx="139">
                  <c:v>4.3437500000000032E-2</c:v>
                </c:pt>
                <c:pt idx="140">
                  <c:v>4.3750000000000032E-2</c:v>
                </c:pt>
                <c:pt idx="141">
                  <c:v>4.4062500000000032E-2</c:v>
                </c:pt>
                <c:pt idx="142">
                  <c:v>4.4375000000000032E-2</c:v>
                </c:pt>
                <c:pt idx="143">
                  <c:v>4.4687500000000033E-2</c:v>
                </c:pt>
                <c:pt idx="144">
                  <c:v>4.5000000000000033E-2</c:v>
                </c:pt>
                <c:pt idx="145">
                  <c:v>4.5312500000000033E-2</c:v>
                </c:pt>
                <c:pt idx="146">
                  <c:v>4.5625000000000034E-2</c:v>
                </c:pt>
                <c:pt idx="147">
                  <c:v>4.5937500000000034E-2</c:v>
                </c:pt>
                <c:pt idx="148">
                  <c:v>4.6250000000000034E-2</c:v>
                </c:pt>
                <c:pt idx="149">
                  <c:v>4.6562500000000034E-2</c:v>
                </c:pt>
                <c:pt idx="150">
                  <c:v>4.6875000000000035E-2</c:v>
                </c:pt>
                <c:pt idx="151">
                  <c:v>4.7187500000000035E-2</c:v>
                </c:pt>
                <c:pt idx="152">
                  <c:v>4.7500000000000035E-2</c:v>
                </c:pt>
                <c:pt idx="153">
                  <c:v>4.7812500000000036E-2</c:v>
                </c:pt>
                <c:pt idx="154">
                  <c:v>4.8125000000000036E-2</c:v>
                </c:pt>
                <c:pt idx="155">
                  <c:v>4.8437500000000036E-2</c:v>
                </c:pt>
                <c:pt idx="156">
                  <c:v>4.8750000000000036E-2</c:v>
                </c:pt>
                <c:pt idx="157">
                  <c:v>4.9062500000000037E-2</c:v>
                </c:pt>
                <c:pt idx="158">
                  <c:v>4.9375000000000037E-2</c:v>
                </c:pt>
                <c:pt idx="159">
                  <c:v>4.9687500000000037E-2</c:v>
                </c:pt>
                <c:pt idx="160">
                  <c:v>5.0000000000000037E-2</c:v>
                </c:pt>
                <c:pt idx="161">
                  <c:v>5.0312500000000038E-2</c:v>
                </c:pt>
                <c:pt idx="162">
                  <c:v>5.0625000000000038E-2</c:v>
                </c:pt>
                <c:pt idx="163">
                  <c:v>5.0937500000000038E-2</c:v>
                </c:pt>
                <c:pt idx="164">
                  <c:v>5.1250000000000039E-2</c:v>
                </c:pt>
                <c:pt idx="165">
                  <c:v>5.1562500000000039E-2</c:v>
                </c:pt>
                <c:pt idx="166">
                  <c:v>5.1875000000000039E-2</c:v>
                </c:pt>
                <c:pt idx="167">
                  <c:v>5.2187500000000039E-2</c:v>
                </c:pt>
                <c:pt idx="168">
                  <c:v>5.250000000000004E-2</c:v>
                </c:pt>
                <c:pt idx="169">
                  <c:v>5.281250000000004E-2</c:v>
                </c:pt>
                <c:pt idx="170">
                  <c:v>5.312500000000004E-2</c:v>
                </c:pt>
                <c:pt idx="171">
                  <c:v>5.3437500000000041E-2</c:v>
                </c:pt>
                <c:pt idx="172">
                  <c:v>5.3750000000000041E-2</c:v>
                </c:pt>
                <c:pt idx="173">
                  <c:v>5.4062500000000041E-2</c:v>
                </c:pt>
                <c:pt idx="174">
                  <c:v>5.4375000000000041E-2</c:v>
                </c:pt>
                <c:pt idx="175">
                  <c:v>5.4687500000000042E-2</c:v>
                </c:pt>
                <c:pt idx="176">
                  <c:v>5.5000000000000042E-2</c:v>
                </c:pt>
                <c:pt idx="177">
                  <c:v>5.5312500000000042E-2</c:v>
                </c:pt>
                <c:pt idx="178">
                  <c:v>5.5625000000000042E-2</c:v>
                </c:pt>
                <c:pt idx="179">
                  <c:v>5.5937500000000043E-2</c:v>
                </c:pt>
                <c:pt idx="180">
                  <c:v>5.6250000000000043E-2</c:v>
                </c:pt>
                <c:pt idx="181">
                  <c:v>5.6562500000000043E-2</c:v>
                </c:pt>
                <c:pt idx="182">
                  <c:v>5.6875000000000044E-2</c:v>
                </c:pt>
                <c:pt idx="183">
                  <c:v>5.7187500000000044E-2</c:v>
                </c:pt>
                <c:pt idx="184">
                  <c:v>5.7500000000000044E-2</c:v>
                </c:pt>
                <c:pt idx="185">
                  <c:v>5.7812500000000044E-2</c:v>
                </c:pt>
                <c:pt idx="186">
                  <c:v>5.8125000000000045E-2</c:v>
                </c:pt>
                <c:pt idx="187">
                  <c:v>5.8437500000000045E-2</c:v>
                </c:pt>
                <c:pt idx="188">
                  <c:v>5.8750000000000045E-2</c:v>
                </c:pt>
                <c:pt idx="189">
                  <c:v>5.9062500000000046E-2</c:v>
                </c:pt>
                <c:pt idx="190">
                  <c:v>5.9375000000000046E-2</c:v>
                </c:pt>
                <c:pt idx="191">
                  <c:v>5.9687500000000046E-2</c:v>
                </c:pt>
                <c:pt idx="192">
                  <c:v>6.0000000000000046E-2</c:v>
                </c:pt>
                <c:pt idx="193">
                  <c:v>6.0312500000000047E-2</c:v>
                </c:pt>
                <c:pt idx="194">
                  <c:v>6.0625000000000047E-2</c:v>
                </c:pt>
                <c:pt idx="195">
                  <c:v>6.0937500000000047E-2</c:v>
                </c:pt>
                <c:pt idx="196">
                  <c:v>6.1250000000000047E-2</c:v>
                </c:pt>
                <c:pt idx="197">
                  <c:v>6.1562500000000048E-2</c:v>
                </c:pt>
                <c:pt idx="198">
                  <c:v>6.1875000000000048E-2</c:v>
                </c:pt>
                <c:pt idx="199">
                  <c:v>6.2187500000000048E-2</c:v>
                </c:pt>
                <c:pt idx="200">
                  <c:v>6.2500000000000042E-2</c:v>
                </c:pt>
                <c:pt idx="201">
                  <c:v>6.2812500000000035E-2</c:v>
                </c:pt>
                <c:pt idx="202">
                  <c:v>6.3125000000000028E-2</c:v>
                </c:pt>
                <c:pt idx="203">
                  <c:v>6.3437500000000022E-2</c:v>
                </c:pt>
                <c:pt idx="204">
                  <c:v>6.3750000000000015E-2</c:v>
                </c:pt>
                <c:pt idx="205">
                  <c:v>6.4062500000000008E-2</c:v>
                </c:pt>
                <c:pt idx="206">
                  <c:v>6.4375000000000002E-2</c:v>
                </c:pt>
                <c:pt idx="207">
                  <c:v>6.4687499999999995E-2</c:v>
                </c:pt>
                <c:pt idx="208">
                  <c:v>6.4999999999999988E-2</c:v>
                </c:pt>
                <c:pt idx="209">
                  <c:v>6.5312499999999982E-2</c:v>
                </c:pt>
                <c:pt idx="210">
                  <c:v>6.5624999999999975E-2</c:v>
                </c:pt>
                <c:pt idx="211">
                  <c:v>6.5937499999999968E-2</c:v>
                </c:pt>
                <c:pt idx="212">
                  <c:v>6.6249999999999962E-2</c:v>
                </c:pt>
                <c:pt idx="213">
                  <c:v>6.6562499999999955E-2</c:v>
                </c:pt>
                <c:pt idx="214">
                  <c:v>6.6874999999999948E-2</c:v>
                </c:pt>
                <c:pt idx="215">
                  <c:v>6.7187499999999942E-2</c:v>
                </c:pt>
                <c:pt idx="216">
                  <c:v>6.7499999999999935E-2</c:v>
                </c:pt>
                <c:pt idx="217">
                  <c:v>6.7812499999999928E-2</c:v>
                </c:pt>
                <c:pt idx="218">
                  <c:v>6.8124999999999922E-2</c:v>
                </c:pt>
                <c:pt idx="219">
                  <c:v>6.8437499999999915E-2</c:v>
                </c:pt>
                <c:pt idx="220">
                  <c:v>6.8749999999999908E-2</c:v>
                </c:pt>
                <c:pt idx="221">
                  <c:v>6.9062499999999902E-2</c:v>
                </c:pt>
                <c:pt idx="222">
                  <c:v>6.9374999999999895E-2</c:v>
                </c:pt>
                <c:pt idx="223">
                  <c:v>6.9687499999999888E-2</c:v>
                </c:pt>
                <c:pt idx="224">
                  <c:v>6.9999999999999882E-2</c:v>
                </c:pt>
                <c:pt idx="225">
                  <c:v>7.0312499999999875E-2</c:v>
                </c:pt>
                <c:pt idx="226">
                  <c:v>7.0624999999999868E-2</c:v>
                </c:pt>
                <c:pt idx="227">
                  <c:v>7.0937499999999862E-2</c:v>
                </c:pt>
                <c:pt idx="228">
                  <c:v>7.1249999999999855E-2</c:v>
                </c:pt>
                <c:pt idx="229">
                  <c:v>7.1562499999999848E-2</c:v>
                </c:pt>
                <c:pt idx="230">
                  <c:v>7.1874999999999842E-2</c:v>
                </c:pt>
                <c:pt idx="231">
                  <c:v>7.2187499999999835E-2</c:v>
                </c:pt>
                <c:pt idx="232">
                  <c:v>7.2499999999999828E-2</c:v>
                </c:pt>
                <c:pt idx="233">
                  <c:v>7.2812499999999822E-2</c:v>
                </c:pt>
                <c:pt idx="234">
                  <c:v>7.3124999999999815E-2</c:v>
                </c:pt>
                <c:pt idx="235">
                  <c:v>7.3437499999999808E-2</c:v>
                </c:pt>
                <c:pt idx="236">
                  <c:v>7.3749999999999802E-2</c:v>
                </c:pt>
                <c:pt idx="237">
                  <c:v>7.4062499999999795E-2</c:v>
                </c:pt>
                <c:pt idx="238">
                  <c:v>7.4374999999999789E-2</c:v>
                </c:pt>
                <c:pt idx="239">
                  <c:v>7.4687499999999782E-2</c:v>
                </c:pt>
                <c:pt idx="240">
                  <c:v>7.4999999999999775E-2</c:v>
                </c:pt>
                <c:pt idx="241">
                  <c:v>7.5312499999999769E-2</c:v>
                </c:pt>
                <c:pt idx="242">
                  <c:v>7.5624999999999762E-2</c:v>
                </c:pt>
                <c:pt idx="243">
                  <c:v>7.5937499999999755E-2</c:v>
                </c:pt>
                <c:pt idx="244">
                  <c:v>7.6249999999999749E-2</c:v>
                </c:pt>
                <c:pt idx="245">
                  <c:v>7.6562499999999742E-2</c:v>
                </c:pt>
                <c:pt idx="246">
                  <c:v>7.6874999999999735E-2</c:v>
                </c:pt>
                <c:pt idx="247">
                  <c:v>7.7187499999999729E-2</c:v>
                </c:pt>
                <c:pt idx="248">
                  <c:v>7.7499999999999722E-2</c:v>
                </c:pt>
                <c:pt idx="249">
                  <c:v>7.7812499999999715E-2</c:v>
                </c:pt>
                <c:pt idx="250">
                  <c:v>7.8124999999999709E-2</c:v>
                </c:pt>
                <c:pt idx="251">
                  <c:v>7.8437499999999702E-2</c:v>
                </c:pt>
                <c:pt idx="252">
                  <c:v>7.8749999999999695E-2</c:v>
                </c:pt>
                <c:pt idx="253">
                  <c:v>7.9062499999999689E-2</c:v>
                </c:pt>
                <c:pt idx="254">
                  <c:v>7.9374999999999682E-2</c:v>
                </c:pt>
                <c:pt idx="255">
                  <c:v>7.9687499999999675E-2</c:v>
                </c:pt>
                <c:pt idx="256">
                  <c:v>7.9999999999999669E-2</c:v>
                </c:pt>
                <c:pt idx="257">
                  <c:v>8.0312499999999662E-2</c:v>
                </c:pt>
                <c:pt idx="258">
                  <c:v>8.0624999999999655E-2</c:v>
                </c:pt>
                <c:pt idx="259">
                  <c:v>8.0937499999999649E-2</c:v>
                </c:pt>
                <c:pt idx="260">
                  <c:v>8.1249999999999642E-2</c:v>
                </c:pt>
                <c:pt idx="261">
                  <c:v>8.1562499999999635E-2</c:v>
                </c:pt>
                <c:pt idx="262">
                  <c:v>8.1874999999999629E-2</c:v>
                </c:pt>
                <c:pt idx="263">
                  <c:v>8.2187499999999622E-2</c:v>
                </c:pt>
                <c:pt idx="264">
                  <c:v>8.2499999999999615E-2</c:v>
                </c:pt>
                <c:pt idx="265">
                  <c:v>8.2812499999999609E-2</c:v>
                </c:pt>
                <c:pt idx="266">
                  <c:v>8.3124999999999602E-2</c:v>
                </c:pt>
                <c:pt idx="267">
                  <c:v>8.3437499999999595E-2</c:v>
                </c:pt>
                <c:pt idx="268">
                  <c:v>8.3749999999999589E-2</c:v>
                </c:pt>
                <c:pt idx="269">
                  <c:v>8.4062499999999582E-2</c:v>
                </c:pt>
                <c:pt idx="270">
                  <c:v>8.4374999999999575E-2</c:v>
                </c:pt>
                <c:pt idx="271">
                  <c:v>8.4687499999999569E-2</c:v>
                </c:pt>
                <c:pt idx="272">
                  <c:v>8.4999999999999562E-2</c:v>
                </c:pt>
                <c:pt idx="273">
                  <c:v>8.5312499999999555E-2</c:v>
                </c:pt>
                <c:pt idx="274">
                  <c:v>8.5624999999999549E-2</c:v>
                </c:pt>
                <c:pt idx="275">
                  <c:v>8.5937499999999542E-2</c:v>
                </c:pt>
                <c:pt idx="276">
                  <c:v>8.6249999999999535E-2</c:v>
                </c:pt>
                <c:pt idx="277">
                  <c:v>8.6562499999999529E-2</c:v>
                </c:pt>
                <c:pt idx="278">
                  <c:v>8.6874999999999522E-2</c:v>
                </c:pt>
                <c:pt idx="279">
                  <c:v>8.7187499999999515E-2</c:v>
                </c:pt>
                <c:pt idx="280">
                  <c:v>8.7499999999999509E-2</c:v>
                </c:pt>
                <c:pt idx="281">
                  <c:v>8.7812499999999502E-2</c:v>
                </c:pt>
                <c:pt idx="282">
                  <c:v>8.8124999999999495E-2</c:v>
                </c:pt>
                <c:pt idx="283">
                  <c:v>8.8437499999999489E-2</c:v>
                </c:pt>
                <c:pt idx="284">
                  <c:v>8.8749999999999482E-2</c:v>
                </c:pt>
                <c:pt idx="285">
                  <c:v>8.9062499999999475E-2</c:v>
                </c:pt>
                <c:pt idx="286">
                  <c:v>8.9374999999999469E-2</c:v>
                </c:pt>
                <c:pt idx="287">
                  <c:v>8.9687499999999462E-2</c:v>
                </c:pt>
                <c:pt idx="288">
                  <c:v>8.9999999999999455E-2</c:v>
                </c:pt>
                <c:pt idx="289">
                  <c:v>9.0312499999999449E-2</c:v>
                </c:pt>
                <c:pt idx="290">
                  <c:v>9.0624999999999442E-2</c:v>
                </c:pt>
                <c:pt idx="291">
                  <c:v>9.0937499999999435E-2</c:v>
                </c:pt>
                <c:pt idx="292">
                  <c:v>9.1249999999999429E-2</c:v>
                </c:pt>
                <c:pt idx="293">
                  <c:v>9.1562499999999422E-2</c:v>
                </c:pt>
                <c:pt idx="294">
                  <c:v>9.1874999999999415E-2</c:v>
                </c:pt>
                <c:pt idx="295">
                  <c:v>9.2187499999999409E-2</c:v>
                </c:pt>
                <c:pt idx="296">
                  <c:v>9.2499999999999402E-2</c:v>
                </c:pt>
                <c:pt idx="297">
                  <c:v>9.2812499999999395E-2</c:v>
                </c:pt>
                <c:pt idx="298">
                  <c:v>9.3124999999999389E-2</c:v>
                </c:pt>
                <c:pt idx="299">
                  <c:v>9.3437499999999382E-2</c:v>
                </c:pt>
                <c:pt idx="300">
                  <c:v>9.3749999999999375E-2</c:v>
                </c:pt>
                <c:pt idx="301">
                  <c:v>9.4062499999999369E-2</c:v>
                </c:pt>
                <c:pt idx="302">
                  <c:v>9.4374999999999362E-2</c:v>
                </c:pt>
                <c:pt idx="303">
                  <c:v>9.4687499999999356E-2</c:v>
                </c:pt>
                <c:pt idx="304">
                  <c:v>9.4999999999999349E-2</c:v>
                </c:pt>
                <c:pt idx="305">
                  <c:v>9.5312499999999342E-2</c:v>
                </c:pt>
                <c:pt idx="306">
                  <c:v>9.5624999999999336E-2</c:v>
                </c:pt>
                <c:pt idx="307">
                  <c:v>9.5937499999999329E-2</c:v>
                </c:pt>
                <c:pt idx="308">
                  <c:v>9.6249999999999322E-2</c:v>
                </c:pt>
                <c:pt idx="309">
                  <c:v>9.6562499999999316E-2</c:v>
                </c:pt>
                <c:pt idx="310">
                  <c:v>9.6874999999999309E-2</c:v>
                </c:pt>
                <c:pt idx="311">
                  <c:v>9.7187499999999302E-2</c:v>
                </c:pt>
                <c:pt idx="312">
                  <c:v>9.7499999999999296E-2</c:v>
                </c:pt>
                <c:pt idx="313">
                  <c:v>9.7812499999999289E-2</c:v>
                </c:pt>
                <c:pt idx="314">
                  <c:v>9.8124999999999282E-2</c:v>
                </c:pt>
                <c:pt idx="315">
                  <c:v>9.8437499999999276E-2</c:v>
                </c:pt>
                <c:pt idx="316">
                  <c:v>9.8749999999999269E-2</c:v>
                </c:pt>
                <c:pt idx="317">
                  <c:v>9.9062499999999262E-2</c:v>
                </c:pt>
                <c:pt idx="318">
                  <c:v>9.9374999999999256E-2</c:v>
                </c:pt>
                <c:pt idx="319">
                  <c:v>9.9687499999999249E-2</c:v>
                </c:pt>
                <c:pt idx="320">
                  <c:v>9.9999999999999242E-2</c:v>
                </c:pt>
                <c:pt idx="321">
                  <c:v>0.10031249999999924</c:v>
                </c:pt>
                <c:pt idx="322">
                  <c:v>0.10062499999999923</c:v>
                </c:pt>
                <c:pt idx="323">
                  <c:v>0.10093749999999922</c:v>
                </c:pt>
                <c:pt idx="324">
                  <c:v>0.10124999999999922</c:v>
                </c:pt>
                <c:pt idx="325">
                  <c:v>0.10156249999999921</c:v>
                </c:pt>
                <c:pt idx="326">
                  <c:v>0.1018749999999992</c:v>
                </c:pt>
                <c:pt idx="327">
                  <c:v>0.1021874999999992</c:v>
                </c:pt>
                <c:pt idx="328">
                  <c:v>0.10249999999999919</c:v>
                </c:pt>
                <c:pt idx="329">
                  <c:v>0.10281249999999918</c:v>
                </c:pt>
                <c:pt idx="330">
                  <c:v>0.10312499999999918</c:v>
                </c:pt>
                <c:pt idx="331">
                  <c:v>0.10343749999999917</c:v>
                </c:pt>
                <c:pt idx="332">
                  <c:v>0.10374999999999916</c:v>
                </c:pt>
                <c:pt idx="333">
                  <c:v>0.10406249999999916</c:v>
                </c:pt>
                <c:pt idx="334">
                  <c:v>0.10437499999999915</c:v>
                </c:pt>
                <c:pt idx="335">
                  <c:v>0.10468749999999914</c:v>
                </c:pt>
                <c:pt idx="336">
                  <c:v>0.10499999999999914</c:v>
                </c:pt>
                <c:pt idx="337">
                  <c:v>0.10531249999999913</c:v>
                </c:pt>
                <c:pt idx="338">
                  <c:v>0.10562499999999912</c:v>
                </c:pt>
                <c:pt idx="339">
                  <c:v>0.10593749999999912</c:v>
                </c:pt>
                <c:pt idx="340">
                  <c:v>0.10624999999999911</c:v>
                </c:pt>
                <c:pt idx="341">
                  <c:v>0.1065624999999991</c:v>
                </c:pt>
                <c:pt idx="342">
                  <c:v>0.1068749999999991</c:v>
                </c:pt>
                <c:pt idx="343">
                  <c:v>0.10718749999999909</c:v>
                </c:pt>
                <c:pt idx="344">
                  <c:v>0.10749999999999908</c:v>
                </c:pt>
                <c:pt idx="345">
                  <c:v>0.10781249999999908</c:v>
                </c:pt>
                <c:pt idx="346">
                  <c:v>0.10812499999999907</c:v>
                </c:pt>
                <c:pt idx="347">
                  <c:v>0.10843749999999906</c:v>
                </c:pt>
                <c:pt idx="348">
                  <c:v>0.10874999999999906</c:v>
                </c:pt>
                <c:pt idx="349">
                  <c:v>0.10906249999999905</c:v>
                </c:pt>
                <c:pt idx="350">
                  <c:v>0.10937499999999904</c:v>
                </c:pt>
                <c:pt idx="351">
                  <c:v>0.10968749999999904</c:v>
                </c:pt>
                <c:pt idx="352">
                  <c:v>0.10999999999999903</c:v>
                </c:pt>
                <c:pt idx="353">
                  <c:v>0.11031249999999902</c:v>
                </c:pt>
                <c:pt idx="354">
                  <c:v>0.11062499999999902</c:v>
                </c:pt>
                <c:pt idx="355">
                  <c:v>0.11093749999999901</c:v>
                </c:pt>
                <c:pt idx="356">
                  <c:v>0.111249999999999</c:v>
                </c:pt>
                <c:pt idx="357">
                  <c:v>0.111562499999999</c:v>
                </c:pt>
                <c:pt idx="358">
                  <c:v>0.11187499999999899</c:v>
                </c:pt>
                <c:pt idx="359">
                  <c:v>0.11218749999999898</c:v>
                </c:pt>
                <c:pt idx="360">
                  <c:v>0.11249999999999898</c:v>
                </c:pt>
                <c:pt idx="361">
                  <c:v>0.11281249999999897</c:v>
                </c:pt>
                <c:pt idx="362">
                  <c:v>0.11312499999999896</c:v>
                </c:pt>
                <c:pt idx="363">
                  <c:v>0.11343749999999896</c:v>
                </c:pt>
                <c:pt idx="364">
                  <c:v>0.11374999999999895</c:v>
                </c:pt>
                <c:pt idx="365">
                  <c:v>0.11406249999999894</c:v>
                </c:pt>
                <c:pt idx="366">
                  <c:v>0.11437499999999894</c:v>
                </c:pt>
                <c:pt idx="367">
                  <c:v>0.11468749999999893</c:v>
                </c:pt>
                <c:pt idx="368">
                  <c:v>0.11499999999999892</c:v>
                </c:pt>
                <c:pt idx="369">
                  <c:v>0.11531249999999892</c:v>
                </c:pt>
                <c:pt idx="370">
                  <c:v>0.11562499999999891</c:v>
                </c:pt>
                <c:pt idx="371">
                  <c:v>0.1159374999999989</c:v>
                </c:pt>
                <c:pt idx="372">
                  <c:v>0.1162499999999989</c:v>
                </c:pt>
                <c:pt idx="373">
                  <c:v>0.11656249999999889</c:v>
                </c:pt>
                <c:pt idx="374">
                  <c:v>0.11687499999999888</c:v>
                </c:pt>
                <c:pt idx="375">
                  <c:v>0.11718749999999888</c:v>
                </c:pt>
                <c:pt idx="376">
                  <c:v>0.11749999999999887</c:v>
                </c:pt>
                <c:pt idx="377">
                  <c:v>0.11781249999999886</c:v>
                </c:pt>
                <c:pt idx="378">
                  <c:v>0.11812499999999886</c:v>
                </c:pt>
                <c:pt idx="379">
                  <c:v>0.11843749999999885</c:v>
                </c:pt>
                <c:pt idx="380">
                  <c:v>0.11874999999999884</c:v>
                </c:pt>
                <c:pt idx="381">
                  <c:v>0.11906249999999884</c:v>
                </c:pt>
                <c:pt idx="382">
                  <c:v>0.11937499999999883</c:v>
                </c:pt>
                <c:pt idx="383">
                  <c:v>0.11968749999999882</c:v>
                </c:pt>
                <c:pt idx="384">
                  <c:v>0.11999999999999882</c:v>
                </c:pt>
                <c:pt idx="385">
                  <c:v>0.12031249999999881</c:v>
                </c:pt>
                <c:pt idx="386">
                  <c:v>0.1206249999999988</c:v>
                </c:pt>
                <c:pt idx="387">
                  <c:v>0.1209374999999988</c:v>
                </c:pt>
                <c:pt idx="388">
                  <c:v>0.12124999999999879</c:v>
                </c:pt>
                <c:pt idx="389">
                  <c:v>0.12156249999999878</c:v>
                </c:pt>
                <c:pt idx="390">
                  <c:v>0.12187499999999878</c:v>
                </c:pt>
                <c:pt idx="391">
                  <c:v>0.12218749999999877</c:v>
                </c:pt>
                <c:pt idx="392">
                  <c:v>0.12249999999999876</c:v>
                </c:pt>
                <c:pt idx="393">
                  <c:v>0.12281249999999876</c:v>
                </c:pt>
                <c:pt idx="394">
                  <c:v>0.12312499999999875</c:v>
                </c:pt>
                <c:pt idx="395">
                  <c:v>0.12343749999999874</c:v>
                </c:pt>
                <c:pt idx="396">
                  <c:v>0.12374999999999874</c:v>
                </c:pt>
                <c:pt idx="397">
                  <c:v>0.12406249999999873</c:v>
                </c:pt>
                <c:pt idx="398">
                  <c:v>0.12437499999999872</c:v>
                </c:pt>
                <c:pt idx="399">
                  <c:v>0.12468749999999872</c:v>
                </c:pt>
              </c:numCache>
            </c:numRef>
          </c:xVal>
          <c:yVal>
            <c:numRef>
              <c:f>Лист3!$G$8:$G$407</c:f>
              <c:numCache>
                <c:formatCode>Основной</c:formatCode>
                <c:ptCount val="400"/>
                <c:pt idx="0">
                  <c:v>-0.1</c:v>
                </c:pt>
                <c:pt idx="1">
                  <c:v>-0.23371173070873838</c:v>
                </c:pt>
                <c:pt idx="2">
                  <c:v>-0.30495097567963925</c:v>
                </c:pt>
                <c:pt idx="3">
                  <c:v>-0.36024184114977137</c:v>
                </c:pt>
                <c:pt idx="4">
                  <c:v>-0.40707142142714248</c:v>
                </c:pt>
                <c:pt idx="5">
                  <c:v>-0.44843443626273061</c:v>
                </c:pt>
                <c:pt idx="6">
                  <c:v>-0.48588989435406732</c:v>
                </c:pt>
                <c:pt idx="7">
                  <c:v>-0.52037219305566951</c:v>
                </c:pt>
                <c:pt idx="8">
                  <c:v>-0.55249378105604452</c:v>
                </c:pt>
                <c:pt idx="9">
                  <c:v>-0.58268189381656299</c:v>
                </c:pt>
                <c:pt idx="10">
                  <c:v>-0.61124860801609127</c:v>
                </c:pt>
                <c:pt idx="11">
                  <c:v>-0.63843011479699086</c:v>
                </c:pt>
                <c:pt idx="12">
                  <c:v>-0.66441028637222543</c:v>
                </c:pt>
                <c:pt idx="13">
                  <c:v>-0.68933559262722099</c:v>
                </c:pt>
                <c:pt idx="14">
                  <c:v>-0.71332495807107998</c:v>
                </c:pt>
                <c:pt idx="15">
                  <c:v>-0.73647651088729904</c:v>
                </c:pt>
                <c:pt idx="16">
                  <c:v>-0.75887234393789116</c:v>
                </c:pt>
                <c:pt idx="17">
                  <c:v>-0.78058195981012279</c:v>
                </c:pt>
                <c:pt idx="18">
                  <c:v>-0.80166481891864538</c:v>
                </c:pt>
                <c:pt idx="19">
                  <c:v>-0.82217226057402504</c:v>
                </c:pt>
                <c:pt idx="20">
                  <c:v>-0.84214897588774318</c:v>
                </c:pt>
                <c:pt idx="21">
                  <c:v>-0.86163415403739652</c:v>
                </c:pt>
                <c:pt idx="22">
                  <c:v>-0.88066238629180771</c:v>
                </c:pt>
                <c:pt idx="23">
                  <c:v>-0.89926438757315164</c:v>
                </c:pt>
                <c:pt idx="24">
                  <c:v>-0.91746757864487383</c:v>
                </c:pt>
                <c:pt idx="25">
                  <c:v>-0.93529656048128884</c:v>
                </c:pt>
                <c:pt idx="26">
                  <c:v>-0.95277350426338969</c:v>
                </c:pt>
                <c:pt idx="27">
                  <c:v>-0.96991847464870506</c:v>
                </c:pt>
                <c:pt idx="28">
                  <c:v>-0.98674969975976001</c:v>
                </c:pt>
                <c:pt idx="29">
                  <c:v>-1.0032837982468812</c:v>
                </c:pt>
                <c:pt idx="30">
                  <c:v>-1.0195359714832661</c:v>
                </c:pt>
                <c:pt idx="31">
                  <c:v>-1.0355201672213514</c:v>
                </c:pt>
                <c:pt idx="32">
                  <c:v>-1.0512492197250396</c:v>
                </c:pt>
                <c:pt idx="33">
                  <c:v>-1.0667349703831379</c:v>
                </c:pt>
                <c:pt idx="34">
                  <c:v>-1.081988372027515</c:v>
                </c:pt>
                <c:pt idx="35">
                  <c:v>-1.0970195795685964</c:v>
                </c:pt>
                <c:pt idx="36">
                  <c:v>-1.1118380290797654</c:v>
                </c:pt>
                <c:pt idx="37">
                  <c:v>-1.1264525070805496</c:v>
                </c:pt>
                <c:pt idx="38">
                  <c:v>-1.1408712114635717</c:v>
                </c:pt>
                <c:pt idx="39">
                  <c:v>-1.1551018052650175</c:v>
                </c:pt>
                <c:pt idx="40">
                  <c:v>-1.1691514642799699</c:v>
                </c:pt>
                <c:pt idx="41">
                  <c:v>-1.1830269193624663</c:v>
                </c:pt>
                <c:pt idx="42">
                  <c:v>-1.1967344941179718</c:v>
                </c:pt>
                <c:pt idx="43">
                  <c:v>-1.2102801385872297</c:v>
                </c:pt>
                <c:pt idx="44">
                  <c:v>-1.2236694594305504</c:v>
                </c:pt>
                <c:pt idx="45">
                  <c:v>-1.2369077470469223</c:v>
                </c:pt>
                <c:pt idx="46">
                  <c:v>-1.2500000000000004</c:v>
                </c:pt>
                <c:pt idx="47">
                  <c:v>-1.2629509470708207</c:v>
                </c:pt>
                <c:pt idx="48">
                  <c:v>-1.2757650672131267</c:v>
                </c:pt>
                <c:pt idx="49">
                  <c:v>-1.288446607650084</c:v>
                </c:pt>
                <c:pt idx="50">
                  <c:v>-1.3009996003196809</c:v>
                </c:pt>
                <c:pt idx="51">
                  <c:v>-1.3134278768493279</c:v>
                </c:pt>
                <c:pt idx="52">
                  <c:v>-1.3257350822173077</c:v>
                </c:pt>
                <c:pt idx="53">
                  <c:v>-1.3379246872391262</c:v>
                </c:pt>
                <c:pt idx="54">
                  <c:v>-1.3500000000000003</c:v>
                </c:pt>
                <c:pt idx="55">
                  <c:v>-1.3619641763401931</c:v>
                </c:pt>
                <c:pt idx="56">
                  <c:v>-1.3738202294873731</c:v>
                </c:pt>
                <c:pt idx="57">
                  <c:v>-1.3855710389193083</c:v>
                </c:pt>
                <c:pt idx="58">
                  <c:v>-1.3972193585307484</c:v>
                </c:pt>
                <c:pt idx="59">
                  <c:v>-1.4087678241701196</c:v>
                </c:pt>
                <c:pt idx="60">
                  <c:v>-1.4202189606044726</c:v>
                </c:pt>
                <c:pt idx="61">
                  <c:v>-1.4315751879648104</c:v>
                </c:pt>
                <c:pt idx="62">
                  <c:v>-1.4428388277184123</c:v>
                </c:pt>
                <c:pt idx="63">
                  <c:v>-1.4540121082098976</c:v>
                </c:pt>
                <c:pt idx="64">
                  <c:v>-1.4650971698084909</c:v>
                </c:pt>
                <c:pt idx="65">
                  <c:v>-1.4760960696951666</c:v>
                </c:pt>
                <c:pt idx="66">
                  <c:v>-1.4870107863199917</c:v>
                </c:pt>
                <c:pt idx="67">
                  <c:v>-1.4978432235570263</c:v>
                </c:pt>
                <c:pt idx="68">
                  <c:v>-1.5085952145814827</c:v>
                </c:pt>
                <c:pt idx="69">
                  <c:v>-1.5192685254915119</c:v>
                </c:pt>
                <c:pt idx="70">
                  <c:v>-1.5298648586948749</c:v>
                </c:pt>
                <c:pt idx="71">
                  <c:v>-1.5403858560788886</c:v>
                </c:pt>
                <c:pt idx="72">
                  <c:v>-1.5508331019803641</c:v>
                </c:pt>
                <c:pt idx="73">
                  <c:v>-1.5612081259707418</c:v>
                </c:pt>
                <c:pt idx="74">
                  <c:v>-1.5715124054702945</c:v>
                </c:pt>
                <c:pt idx="75">
                  <c:v>-1.5817473682040395</c:v>
                </c:pt>
                <c:pt idx="76">
                  <c:v>-1.591914394510928</c:v>
                </c:pt>
                <c:pt idx="77">
                  <c:v>-1.602014819516876</c:v>
                </c:pt>
                <c:pt idx="78">
                  <c:v>-1.6120499351813313</c:v>
                </c:pt>
                <c:pt idx="79">
                  <c:v>-1.6220209922262492</c:v>
                </c:pt>
                <c:pt idx="80">
                  <c:v>-1.631929201955638</c:v>
                </c:pt>
                <c:pt idx="81">
                  <c:v>-1.6417757379731608</c:v>
                </c:pt>
                <c:pt idx="82">
                  <c:v>-1.6515617378046972</c:v>
                </c:pt>
                <c:pt idx="83">
                  <c:v>-1.6612883044322024</c:v>
                </c:pt>
                <c:pt idx="84">
                  <c:v>-1.6709565077447333</c:v>
                </c:pt>
                <c:pt idx="85">
                  <c:v>-1.6805673859120334</c:v>
                </c:pt>
                <c:pt idx="86">
                  <c:v>-1.6901219466856729</c:v>
                </c:pt>
                <c:pt idx="87">
                  <c:v>-1.6996211686323626</c:v>
                </c:pt>
                <c:pt idx="88">
                  <c:v>-1.7090660023037063</c:v>
                </c:pt>
                <c:pt idx="89">
                  <c:v>-1.7184573713463589</c:v>
                </c:pt>
                <c:pt idx="90">
                  <c:v>-1.7277961735562521</c:v>
                </c:pt>
                <c:pt idx="91">
                  <c:v>-1.7370832818802993</c:v>
                </c:pt>
                <c:pt idx="92">
                  <c:v>-1.7463195453687379</c:v>
                </c:pt>
                <c:pt idx="93">
                  <c:v>-1.7555057900810542</c:v>
                </c:pt>
                <c:pt idx="94">
                  <c:v>-1.7646428199482251</c:v>
                </c:pt>
                <c:pt idx="95">
                  <c:v>-1.7737314175938206</c:v>
                </c:pt>
                <c:pt idx="96">
                  <c:v>-1.782772345116346</c:v>
                </c:pt>
                <c:pt idx="97">
                  <c:v>-1.7917663448350361</c:v>
                </c:pt>
                <c:pt idx="98">
                  <c:v>-1.8007141400011601</c:v>
                </c:pt>
                <c:pt idx="99">
                  <c:v>-1.8096164354767779</c:v>
                </c:pt>
                <c:pt idx="100">
                  <c:v>-1.8184739183827399</c:v>
                </c:pt>
                <c:pt idx="101">
                  <c:v>-1.8272872587176225</c:v>
                </c:pt>
                <c:pt idx="102">
                  <c:v>-1.8360571099491758</c:v>
                </c:pt>
                <c:pt idx="103">
                  <c:v>-1.8447841095797575</c:v>
                </c:pt>
                <c:pt idx="104">
                  <c:v>-1.8534688796871437</c:v>
                </c:pt>
                <c:pt idx="105">
                  <c:v>-1.8621120274420127</c:v>
                </c:pt>
                <c:pt idx="106">
                  <c:v>-1.8707141456033132</c:v>
                </c:pt>
                <c:pt idx="107">
                  <c:v>-1.8792758129926725</c:v>
                </c:pt>
                <c:pt idx="108">
                  <c:v>-1.887797594948911</c:v>
                </c:pt>
                <c:pt idx="109">
                  <c:v>-1.8962800437636762</c:v>
                </c:pt>
                <c:pt idx="110">
                  <c:v>-1.9047236990991412</c:v>
                </c:pt>
                <c:pt idx="111">
                  <c:v>-1.9131290883886716</c:v>
                </c:pt>
                <c:pt idx="112">
                  <c:v>-1.9214967272212908</c:v>
                </c:pt>
                <c:pt idx="113">
                  <c:v>-1.9298271197107468</c:v>
                </c:pt>
                <c:pt idx="114">
                  <c:v>-1.9381207588499212</c:v>
                </c:pt>
                <c:pt idx="115">
                  <c:v>-1.9463781268512887</c:v>
                </c:pt>
                <c:pt idx="116">
                  <c:v>-1.9545996954740914</c:v>
                </c:pt>
                <c:pt idx="117">
                  <c:v>-1.9627859263388578</c:v>
                </c:pt>
                <c:pt idx="118">
                  <c:v>-1.9709372712298552</c:v>
                </c:pt>
                <c:pt idx="119">
                  <c:v>-1.9790541723860431</c:v>
                </c:pt>
                <c:pt idx="120">
                  <c:v>-1.9871370627810525</c:v>
                </c:pt>
                <c:pt idx="121">
                  <c:v>-1.9951863663926916</c:v>
                </c:pt>
                <c:pt idx="122">
                  <c:v>-2.0032024984624615</c:v>
                </c:pt>
                <c:pt idx="123">
                  <c:v>-2.0111858657455195</c:v>
                </c:pt>
                <c:pt idx="124">
                  <c:v>-2.0191368667515226</c:v>
                </c:pt>
                <c:pt idx="125">
                  <c:v>-2.027055891976755</c:v>
                </c:pt>
                <c:pt idx="126">
                  <c:v>-2.0349433241279216</c:v>
                </c:pt>
                <c:pt idx="127">
                  <c:v>-2.042799538337964</c:v>
                </c:pt>
                <c:pt idx="128">
                  <c:v>-2.0506249023742562</c:v>
                </c:pt>
                <c:pt idx="129">
                  <c:v>-2.0584197768394938</c:v>
                </c:pt>
                <c:pt idx="130">
                  <c:v>-2.0661845153655962</c:v>
                </c:pt>
                <c:pt idx="131">
                  <c:v>-2.0739194648009103</c:v>
                </c:pt>
                <c:pt idx="132">
                  <c:v>-2.0816249653910051</c:v>
                </c:pt>
                <c:pt idx="133">
                  <c:v>-2.089301350953312</c:v>
                </c:pt>
                <c:pt idx="134">
                  <c:v>-2.0969489490458728</c:v>
                </c:pt>
                <c:pt idx="135">
                  <c:v>-2.1045680811304366</c:v>
                </c:pt>
                <c:pt idx="136">
                  <c:v>-2.1121590627301288</c:v>
                </c:pt>
                <c:pt idx="137">
                  <c:v>-2.119722203581921</c:v>
                </c:pt>
                <c:pt idx="138">
                  <c:v>-2.1272578077840993</c:v>
                </c:pt>
                <c:pt idx="139">
                  <c:v>-2.1347661739389392</c:v>
                </c:pt>
                <c:pt idx="140">
                  <c:v>-2.1422475952907685</c:v>
                </c:pt>
                <c:pt idx="141">
                  <c:v>-2.149702359859607</c:v>
                </c:pt>
                <c:pt idx="142">
                  <c:v>-2.1571307505705484</c:v>
                </c:pt>
                <c:pt idx="143">
                  <c:v>-2.1645330453790508</c:v>
                </c:pt>
                <c:pt idx="144">
                  <c:v>-2.1719095173922951</c:v>
                </c:pt>
                <c:pt idx="145">
                  <c:v>-2.1792604349867593</c:v>
                </c:pt>
                <c:pt idx="146">
                  <c:v>-2.1865860619221502</c:v>
                </c:pt>
                <c:pt idx="147">
                  <c:v>-2.1938866574518352</c:v>
                </c:pt>
                <c:pt idx="148">
                  <c:v>-2.201162476429896</c:v>
                </c:pt>
                <c:pt idx="149">
                  <c:v>-2.2084137694149382</c:v>
                </c:pt>
                <c:pt idx="150">
                  <c:v>-2.2156407827707723</c:v>
                </c:pt>
                <c:pt idx="151">
                  <c:v>-2.2228437587640775</c:v>
                </c:pt>
                <c:pt idx="152">
                  <c:v>-2.2300229356591648</c:v>
                </c:pt>
                <c:pt idx="153">
                  <c:v>-2.2371785478099411</c:v>
                </c:pt>
                <c:pt idx="154">
                  <c:v>-2.24431082574917</c:v>
                </c:pt>
                <c:pt idx="155">
                  <c:v>-2.2514199962751325</c:v>
                </c:pt>
                <c:pt idx="156">
                  <c:v>-2.2585062825357785</c:v>
                </c:pt>
                <c:pt idx="157">
                  <c:v>-2.2655699041104533</c:v>
                </c:pt>
                <c:pt idx="158">
                  <c:v>-2.2726110770892878</c:v>
                </c:pt>
                <c:pt idx="159">
                  <c:v>-2.2796300141503307</c:v>
                </c:pt>
                <c:pt idx="160">
                  <c:v>-2.286626924634505</c:v>
                </c:pt>
                <c:pt idx="161">
                  <c:v>-2.2936020146184584</c:v>
                </c:pt>
                <c:pt idx="162">
                  <c:v>-2.3005554869853806</c:v>
                </c:pt>
                <c:pt idx="163">
                  <c:v>-2.3074875414938627</c:v>
                </c:pt>
                <c:pt idx="164">
                  <c:v>-2.3143983748448513</c:v>
                </c:pt>
                <c:pt idx="165">
                  <c:v>-2.3212881807467771</c:v>
                </c:pt>
                <c:pt idx="166">
                  <c:v>-2.3281571499789044</c:v>
                </c:pt>
                <c:pt idx="167">
                  <c:v>-2.3350054704529715</c:v>
                </c:pt>
                <c:pt idx="168">
                  <c:v>-2.3418333272731688</c:v>
                </c:pt>
                <c:pt idx="169">
                  <c:v>-2.3486409027945196</c:v>
                </c:pt>
                <c:pt idx="170">
                  <c:v>-2.3554283766797015</c:v>
                </c:pt>
                <c:pt idx="171">
                  <c:v>-2.3621959259543739</c:v>
                </c:pt>
                <c:pt idx="172">
                  <c:v>-2.368943725061047</c:v>
                </c:pt>
                <c:pt idx="173">
                  <c:v>-2.3756719459115478</c:v>
                </c:pt>
                <c:pt idx="174">
                  <c:v>-2.3823807579381211</c:v>
                </c:pt>
                <c:pt idx="175">
                  <c:v>-2.3890703281432142</c:v>
                </c:pt>
                <c:pt idx="176">
                  <c:v>-2.3957408211479811</c:v>
                </c:pt>
                <c:pt idx="177">
                  <c:v>-2.4023923992395497</c:v>
                </c:pt>
                <c:pt idx="178">
                  <c:v>-2.4090252224170907</c:v>
                </c:pt>
                <c:pt idx="179">
                  <c:v>-2.4156394484367234</c:v>
                </c:pt>
                <c:pt idx="180">
                  <c:v>-2.4222352328552925</c:v>
                </c:pt>
                <c:pt idx="181">
                  <c:v>-2.4288127290730572</c:v>
                </c:pt>
                <c:pt idx="182">
                  <c:v>-2.4353720883753134</c:v>
                </c:pt>
                <c:pt idx="183">
                  <c:v>-2.4419134599729992</c:v>
                </c:pt>
                <c:pt idx="184">
                  <c:v>-2.4484369910422923</c:v>
                </c:pt>
                <c:pt idx="185">
                  <c:v>-2.4549428267632485</c:v>
                </c:pt>
                <c:pt idx="186">
                  <c:v>-2.4614311103574997</c:v>
                </c:pt>
                <c:pt idx="187">
                  <c:v>-2.4679019831250408</c:v>
                </c:pt>
                <c:pt idx="188">
                  <c:v>-2.4743555844801328</c:v>
                </c:pt>
                <c:pt idx="189">
                  <c:v>-2.4807920519863491</c:v>
                </c:pt>
                <c:pt idx="190">
                  <c:v>-2.487211521390789</c:v>
                </c:pt>
                <c:pt idx="191">
                  <c:v>-2.4936141266574814</c:v>
                </c:pt>
                <c:pt idx="192">
                  <c:v>-2.5000000000000013</c:v>
                </c:pt>
                <c:pt idx="193">
                  <c:v>-2.5063692719133264</c:v>
                </c:pt>
                <c:pt idx="194">
                  <c:v>-2.5127220712049509</c:v>
                </c:pt>
                <c:pt idx="195">
                  <c:v>-2.5190585250252786</c:v>
                </c:pt>
                <c:pt idx="196">
                  <c:v>-2.5253787588973138</c:v>
                </c:pt>
                <c:pt idx="197">
                  <c:v>-2.5316828967456755</c:v>
                </c:pt>
                <c:pt idx="198">
                  <c:v>-2.5379710609249466</c:v>
                </c:pt>
                <c:pt idx="199">
                  <c:v>-2.5442433722473843</c:v>
                </c:pt>
                <c:pt idx="200">
                  <c:v>-2.5504999500099985</c:v>
                </c:pt>
                <c:pt idx="201">
                  <c:v>-2.5567409120210258</c:v>
                </c:pt>
                <c:pt idx="202">
                  <c:v>-2.5629663746258133</c:v>
                </c:pt>
                <c:pt idx="203">
                  <c:v>-2.569176452732123</c:v>
                </c:pt>
                <c:pt idx="204">
                  <c:v>-2.5753712598348786</c:v>
                </c:pt>
                <c:pt idx="205">
                  <c:v>-2.581550908040366</c:v>
                </c:pt>
                <c:pt idx="206">
                  <c:v>-2.5877155080899041</c:v>
                </c:pt>
                <c:pt idx="207">
                  <c:v>-2.5938651693830002</c:v>
                </c:pt>
                <c:pt idx="208">
                  <c:v>-2.5999999999999996</c:v>
                </c:pt>
                <c:pt idx="209">
                  <c:v>-2.6061201067242514</c:v>
                </c:pt>
                <c:pt idx="210">
                  <c:v>-2.6122255950637907</c:v>
                </c:pt>
                <c:pt idx="211">
                  <c:v>-2.6183165692725647</c:v>
                </c:pt>
                <c:pt idx="212">
                  <c:v>-2.6243931323711998</c:v>
                </c:pt>
                <c:pt idx="213">
                  <c:v>-2.6304553861673323</c:v>
                </c:pt>
                <c:pt idx="214">
                  <c:v>-2.6365034312755116</c:v>
                </c:pt>
                <c:pt idx="215">
                  <c:v>-2.642537367136681</c:v>
                </c:pt>
                <c:pt idx="216">
                  <c:v>-2.6485572920372555</c:v>
                </c:pt>
                <c:pt idx="217">
                  <c:v>-2.6545633031277993</c:v>
                </c:pt>
                <c:pt idx="218">
                  <c:v>-2.6605554964413214</c:v>
                </c:pt>
                <c:pt idx="219">
                  <c:v>-2.6665339669111869</c:v>
                </c:pt>
                <c:pt idx="220">
                  <c:v>-2.6724988083886694</c:v>
                </c:pt>
                <c:pt idx="221">
                  <c:v>-2.678450113660138</c:v>
                </c:pt>
                <c:pt idx="222">
                  <c:v>-2.6843879744638963</c:v>
                </c:pt>
                <c:pt idx="223">
                  <c:v>-2.6903124815066852</c:v>
                </c:pt>
                <c:pt idx="224">
                  <c:v>-2.6962237244798462</c:v>
                </c:pt>
                <c:pt idx="225">
                  <c:v>-2.7021217920751655</c:v>
                </c:pt>
                <c:pt idx="226">
                  <c:v>-2.7080067720003997</c:v>
                </c:pt>
                <c:pt idx="227">
                  <c:v>-2.7138787509944939</c:v>
                </c:pt>
                <c:pt idx="228">
                  <c:v>-2.719737814842496</c:v>
                </c:pt>
                <c:pt idx="229">
                  <c:v>-2.7255840483901799</c:v>
                </c:pt>
                <c:pt idx="230">
                  <c:v>-2.7314175355583816</c:v>
                </c:pt>
                <c:pt idx="231">
                  <c:v>-2.7372383593570526</c:v>
                </c:pt>
                <c:pt idx="232">
                  <c:v>-2.7430466018990431</c:v>
                </c:pt>
                <c:pt idx="233">
                  <c:v>-2.7488423444136161</c:v>
                </c:pt>
                <c:pt idx="234">
                  <c:v>-2.7546256672597007</c:v>
                </c:pt>
                <c:pt idx="235">
                  <c:v>-2.7603966499388943</c:v>
                </c:pt>
                <c:pt idx="236">
                  <c:v>-2.7661553711082103</c:v>
                </c:pt>
                <c:pt idx="237">
                  <c:v>-2.7719019085925893</c:v>
                </c:pt>
                <c:pt idx="238">
                  <c:v>-2.777636339397167</c:v>
                </c:pt>
                <c:pt idx="239">
                  <c:v>-2.783358739719318</c:v>
                </c:pt>
                <c:pt idx="240">
                  <c:v>-2.7890691849604634</c:v>
                </c:pt>
                <c:pt idx="241">
                  <c:v>-2.7947677497376673</c:v>
                </c:pt>
                <c:pt idx="242">
                  <c:v>-2.8004545078950089</c:v>
                </c:pt>
                <c:pt idx="243">
                  <c:v>-2.8061295325147504</c:v>
                </c:pt>
                <c:pt idx="244">
                  <c:v>-2.8117928959282912</c:v>
                </c:pt>
                <c:pt idx="245">
                  <c:v>-2.817444669726926</c:v>
                </c:pt>
                <c:pt idx="246">
                  <c:v>-2.8230849247724046</c:v>
                </c:pt>
                <c:pt idx="247">
                  <c:v>-2.8287137312072961</c:v>
                </c:pt>
                <c:pt idx="248">
                  <c:v>-2.834331158465166</c:v>
                </c:pt>
                <c:pt idx="249">
                  <c:v>-2.8399372752805703</c:v>
                </c:pt>
                <c:pt idx="250">
                  <c:v>-2.8455321496988675</c:v>
                </c:pt>
                <c:pt idx="251">
                  <c:v>-2.851115849085855</c:v>
                </c:pt>
                <c:pt idx="252">
                  <c:v>-2.8566884401372321</c:v>
                </c:pt>
                <c:pt idx="253">
                  <c:v>-2.8622499888878958</c:v>
                </c:pt>
                <c:pt idx="254">
                  <c:v>-2.8678005607210686</c:v>
                </c:pt>
                <c:pt idx="255">
                  <c:v>-2.8733402203772695</c:v>
                </c:pt>
                <c:pt idx="256">
                  <c:v>-2.8788690319631214</c:v>
                </c:pt>
                <c:pt idx="257">
                  <c:v>-2.8843870589600082</c:v>
                </c:pt>
                <c:pt idx="258">
                  <c:v>-2.8898943642325792</c:v>
                </c:pt>
                <c:pt idx="259">
                  <c:v>-2.8953910100371028</c:v>
                </c:pt>
                <c:pt idx="260">
                  <c:v>-2.9008770580296801</c:v>
                </c:pt>
                <c:pt idx="261">
                  <c:v>-2.9063525692743122</c:v>
                </c:pt>
                <c:pt idx="262">
                  <c:v>-2.9118176042508304</c:v>
                </c:pt>
                <c:pt idx="263">
                  <c:v>-2.9172722228626919</c:v>
                </c:pt>
                <c:pt idx="264">
                  <c:v>-2.9227164844446385</c:v>
                </c:pt>
                <c:pt idx="265">
                  <c:v>-2.9281504477702276</c:v>
                </c:pt>
                <c:pt idx="266">
                  <c:v>-2.9335741710592362</c:v>
                </c:pt>
                <c:pt idx="267">
                  <c:v>-2.9389877119849368</c:v>
                </c:pt>
                <c:pt idx="268">
                  <c:v>-2.9443911276812536</c:v>
                </c:pt>
                <c:pt idx="269">
                  <c:v>-2.9497844747497974</c:v>
                </c:pt>
                <c:pt idx="270">
                  <c:v>-2.9551678092667828</c:v>
                </c:pt>
                <c:pt idx="271">
                  <c:v>-2.9605411867898308</c:v>
                </c:pt>
                <c:pt idx="272">
                  <c:v>-2.9659046623646592</c:v>
                </c:pt>
                <c:pt idx="273">
                  <c:v>-2.9712582905316598</c:v>
                </c:pt>
                <c:pt idx="274">
                  <c:v>-2.9766021253323718</c:v>
                </c:pt>
                <c:pt idx="275">
                  <c:v>-2.9819362203158435</c:v>
                </c:pt>
                <c:pt idx="276">
                  <c:v>-2.9872606285448953</c:v>
                </c:pt>
                <c:pt idx="277">
                  <c:v>-2.9925754026022773</c:v>
                </c:pt>
                <c:pt idx="278">
                  <c:v>-2.9978805945967268</c:v>
                </c:pt>
                <c:pt idx="279">
                  <c:v>-3.0031762561689321</c:v>
                </c:pt>
                <c:pt idx="280">
                  <c:v>-3.008462438497395</c:v>
                </c:pt>
                <c:pt idx="281">
                  <c:v>-3.0137391923041994</c:v>
                </c:pt>
                <c:pt idx="282">
                  <c:v>-3.0190065678606959</c:v>
                </c:pt>
                <c:pt idx="283">
                  <c:v>-3.0242646149930827</c:v>
                </c:pt>
                <c:pt idx="284">
                  <c:v>-3.0295133830879073</c:v>
                </c:pt>
                <c:pt idx="285">
                  <c:v>-3.0347529210974811</c:v>
                </c:pt>
                <c:pt idx="286">
                  <c:v>-3.0399832775452018</c:v>
                </c:pt>
                <c:pt idx="287">
                  <c:v>-3.0452045005307982</c:v>
                </c:pt>
                <c:pt idx="288">
                  <c:v>-3.0504166377354904</c:v>
                </c:pt>
                <c:pt idx="289">
                  <c:v>-3.0556197364270727</c:v>
                </c:pt>
                <c:pt idx="290">
                  <c:v>-3.0608138434649099</c:v>
                </c:pt>
                <c:pt idx="291">
                  <c:v>-3.0659990053048665</c:v>
                </c:pt>
                <c:pt idx="292">
                  <c:v>-3.0711752680041493</c:v>
                </c:pt>
                <c:pt idx="293">
                  <c:v>-3.076342677226084</c:v>
                </c:pt>
                <c:pt idx="294">
                  <c:v>-3.0815012782448141</c:v>
                </c:pt>
                <c:pt idx="295">
                  <c:v>-3.0866511159499277</c:v>
                </c:pt>
                <c:pt idx="296">
                  <c:v>-3.0917922348510163</c:v>
                </c:pt>
                <c:pt idx="297">
                  <c:v>-3.0969246790821625</c:v>
                </c:pt>
                <c:pt idx="298">
                  <c:v>-3.1020484924063609</c:v>
                </c:pt>
                <c:pt idx="299">
                  <c:v>-3.1071637182198697</c:v>
                </c:pt>
                <c:pt idx="300">
                  <c:v>-3.1122703995565022</c:v>
                </c:pt>
                <c:pt idx="301">
                  <c:v>-3.1173685790918473</c:v>
                </c:pt>
                <c:pt idx="302">
                  <c:v>-3.122458299147433</c:v>
                </c:pt>
                <c:pt idx="303">
                  <c:v>-3.1275396016948238</c:v>
                </c:pt>
                <c:pt idx="304">
                  <c:v>-3.13261252835966</c:v>
                </c:pt>
                <c:pt idx="305">
                  <c:v>-3.137677120425634</c:v>
                </c:pt>
                <c:pt idx="306">
                  <c:v>-3.1427334188384122</c:v>
                </c:pt>
                <c:pt idx="307">
                  <c:v>-3.1477814642094968</c:v>
                </c:pt>
                <c:pt idx="308">
                  <c:v>-3.1528212968200298</c:v>
                </c:pt>
                <c:pt idx="309">
                  <c:v>-3.1578529566245459</c:v>
                </c:pt>
                <c:pt idx="310">
                  <c:v>-3.1628764832546654</c:v>
                </c:pt>
                <c:pt idx="311">
                  <c:v>-3.1678919160227363</c:v>
                </c:pt>
                <c:pt idx="312">
                  <c:v>-3.1728992939254268</c:v>
                </c:pt>
                <c:pt idx="313">
                  <c:v>-3.177898655647259</c:v>
                </c:pt>
                <c:pt idx="314">
                  <c:v>-3.1828900395640969</c:v>
                </c:pt>
                <c:pt idx="315">
                  <c:v>-3.1878734837465843</c:v>
                </c:pt>
                <c:pt idx="316">
                  <c:v>-3.1928490259635329</c:v>
                </c:pt>
                <c:pt idx="317">
                  <c:v>-3.1978167036852585</c:v>
                </c:pt>
                <c:pt idx="318">
                  <c:v>-3.2027765540868773</c:v>
                </c:pt>
                <c:pt idx="319">
                  <c:v>-3.2077286140515504</c:v>
                </c:pt>
                <c:pt idx="320">
                  <c:v>-3.2126729201736821</c:v>
                </c:pt>
                <c:pt idx="321">
                  <c:v>-3.2176095087620764</c:v>
                </c:pt>
                <c:pt idx="322">
                  <c:v>-3.2225384158430495</c:v>
                </c:pt>
                <c:pt idx="323">
                  <c:v>-3.2274596771634916</c:v>
                </c:pt>
                <c:pt idx="324">
                  <c:v>-3.2323733281939</c:v>
                </c:pt>
                <c:pt idx="325">
                  <c:v>-3.2372794041313537</c:v>
                </c:pt>
                <c:pt idx="326">
                  <c:v>-3.2421779399024611</c:v>
                </c:pt>
                <c:pt idx="327">
                  <c:v>-3.247068970166255</c:v>
                </c:pt>
                <c:pt idx="328">
                  <c:v>-3.2519525293170597</c:v>
                </c:pt>
                <c:pt idx="329">
                  <c:v>-3.2568286514873104</c:v>
                </c:pt>
                <c:pt idx="330">
                  <c:v>-3.261697370550332</c:v>
                </c:pt>
                <c:pt idx="331">
                  <c:v>-3.2665587201230943</c:v>
                </c:pt>
                <c:pt idx="332">
                  <c:v>-3.2714127335689098</c:v>
                </c:pt>
                <c:pt idx="333">
                  <c:v>-3.2762594440001123</c:v>
                </c:pt>
                <c:pt idx="334">
                  <c:v>-3.2810988842806892</c:v>
                </c:pt>
                <c:pt idx="335">
                  <c:v>-3.2859310870288807</c:v>
                </c:pt>
                <c:pt idx="336">
                  <c:v>-3.2907560846197477</c:v>
                </c:pt>
                <c:pt idx="337">
                  <c:v>-3.2955739091876977</c:v>
                </c:pt>
                <c:pt idx="338">
                  <c:v>-3.3003845926289883</c:v>
                </c:pt>
                <c:pt idx="339">
                  <c:v>-3.3051881666041845</c:v>
                </c:pt>
                <c:pt idx="340">
                  <c:v>-3.3099846625405944</c:v>
                </c:pt>
                <c:pt idx="341">
                  <c:v>-3.3147741116346641</c:v>
                </c:pt>
                <c:pt idx="342">
                  <c:v>-3.3195565448543491</c:v>
                </c:pt>
                <c:pt idx="343">
                  <c:v>-3.3243319929414477</c:v>
                </c:pt>
                <c:pt idx="344">
                  <c:v>-3.3291004864139051</c:v>
                </c:pt>
                <c:pt idx="345">
                  <c:v>-3.3338620555680936</c:v>
                </c:pt>
                <c:pt idx="346">
                  <c:v>-3.3386167304810552</c:v>
                </c:pt>
                <c:pt idx="347">
                  <c:v>-3.3433645410127171</c:v>
                </c:pt>
                <c:pt idx="348">
                  <c:v>-3.348105516808082</c:v>
                </c:pt>
                <c:pt idx="349">
                  <c:v>-3.3528396872993858</c:v>
                </c:pt>
                <c:pt idx="350">
                  <c:v>-3.3575670817082313</c:v>
                </c:pt>
                <c:pt idx="351">
                  <c:v>-3.36228772904769</c:v>
                </c:pt>
                <c:pt idx="352">
                  <c:v>-3.3670016581243827</c:v>
                </c:pt>
                <c:pt idx="353">
                  <c:v>-3.3717088975405267</c:v>
                </c:pt>
                <c:pt idx="354">
                  <c:v>-3.3764094756959651</c:v>
                </c:pt>
                <c:pt idx="355">
                  <c:v>-3.3811034207901596</c:v>
                </c:pt>
                <c:pt idx="356">
                  <c:v>-3.3857907608241704</c:v>
                </c:pt>
                <c:pt idx="357">
                  <c:v>-3.3904715236026033</c:v>
                </c:pt>
                <c:pt idx="358">
                  <c:v>-3.3951457367355311</c:v>
                </c:pt>
                <c:pt idx="359">
                  <c:v>-3.399813427640396</c:v>
                </c:pt>
                <c:pt idx="360">
                  <c:v>-3.4044746235438863</c:v>
                </c:pt>
                <c:pt idx="361">
                  <c:v>-3.4091293514837888</c:v>
                </c:pt>
                <c:pt idx="362">
                  <c:v>-3.4137776383108172</c:v>
                </c:pt>
                <c:pt idx="363">
                  <c:v>-3.4184195106904207</c:v>
                </c:pt>
                <c:pt idx="364">
                  <c:v>-3.4230549951045708</c:v>
                </c:pt>
                <c:pt idx="365">
                  <c:v>-3.4276841178535173</c:v>
                </c:pt>
                <c:pt idx="366">
                  <c:v>-3.4323069050575366</c:v>
                </c:pt>
                <c:pt idx="367">
                  <c:v>-3.4369233826586472</c:v>
                </c:pt>
                <c:pt idx="368">
                  <c:v>-3.4415335764223087</c:v>
                </c:pt>
                <c:pt idx="369">
                  <c:v>-3.4461375119390985</c:v>
                </c:pt>
                <c:pt idx="370">
                  <c:v>-3.4507352146263743</c:v>
                </c:pt>
                <c:pt idx="371">
                  <c:v>-3.4553267097299036</c:v>
                </c:pt>
                <c:pt idx="372">
                  <c:v>-3.4599120223254869</c:v>
                </c:pt>
                <c:pt idx="373">
                  <c:v>-3.4644911773205522</c:v>
                </c:pt>
                <c:pt idx="374">
                  <c:v>-3.4690641994557354</c:v>
                </c:pt>
                <c:pt idx="375">
                  <c:v>-3.473631113306439</c:v>
                </c:pt>
                <c:pt idx="376">
                  <c:v>-3.4781919432843735</c:v>
                </c:pt>
                <c:pt idx="377">
                  <c:v>-3.4827467136390773</c:v>
                </c:pt>
                <c:pt idx="378">
                  <c:v>-3.4872954484594256</c:v>
                </c:pt>
                <c:pt idx="379">
                  <c:v>-3.4918381716751137</c:v>
                </c:pt>
                <c:pt idx="380">
                  <c:v>-3.4963749070581231</c:v>
                </c:pt>
                <c:pt idx="381">
                  <c:v>-3.5009056782241794</c:v>
                </c:pt>
                <c:pt idx="382">
                  <c:v>-3.5054305086341824</c:v>
                </c:pt>
                <c:pt idx="383">
                  <c:v>-3.5099494215956226</c:v>
                </c:pt>
                <c:pt idx="384">
                  <c:v>-3.5144624402639844</c:v>
                </c:pt>
                <c:pt idx="385">
                  <c:v>-3.5189695876441296</c:v>
                </c:pt>
                <c:pt idx="386">
                  <c:v>-3.5234708865916642</c:v>
                </c:pt>
                <c:pt idx="387">
                  <c:v>-3.5279663598142927</c:v>
                </c:pt>
                <c:pt idx="388">
                  <c:v>-3.5324560298731522</c:v>
                </c:pt>
                <c:pt idx="389">
                  <c:v>-3.5369399191841371</c:v>
                </c:pt>
                <c:pt idx="390">
                  <c:v>-3.541418050019201</c:v>
                </c:pt>
                <c:pt idx="391">
                  <c:v>-3.5458904445076476</c:v>
                </c:pt>
                <c:pt idx="392">
                  <c:v>-3.5503571246374097</c:v>
                </c:pt>
                <c:pt idx="393">
                  <c:v>-3.5548181122563087</c:v>
                </c:pt>
                <c:pt idx="394">
                  <c:v>-3.5592734290733001</c:v>
                </c:pt>
                <c:pt idx="395">
                  <c:v>-3.5637230966597064</c:v>
                </c:pt>
                <c:pt idx="396">
                  <c:v>-3.5681671364504375</c:v>
                </c:pt>
                <c:pt idx="397">
                  <c:v>-3.5726055697451957</c:v>
                </c:pt>
                <c:pt idx="398">
                  <c:v>-3.5770384177096615</c:v>
                </c:pt>
                <c:pt idx="399">
                  <c:v>-3.5814657013766777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03648"/>
        <c:axId val="179805184"/>
      </c:scatterChart>
      <c:valAx>
        <c:axId val="179803648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79805184"/>
        <c:crosses val="autoZero"/>
        <c:crossBetween val="midCat"/>
      </c:valAx>
      <c:valAx>
        <c:axId val="179805184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79803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Лист4!$C$4:$C$12</c:f>
              <c:numCache>
                <c:formatCode>Основной</c:formatCode>
                <c:ptCount val="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3500</c:v>
                </c:pt>
                <c:pt idx="5">
                  <c:v>5000</c:v>
                </c:pt>
                <c:pt idx="6">
                  <c:v>6000</c:v>
                </c:pt>
                <c:pt idx="7">
                  <c:v>6500</c:v>
                </c:pt>
                <c:pt idx="8">
                  <c:v>7000</c:v>
                </c:pt>
              </c:numCache>
            </c:numRef>
          </c:cat>
          <c:val>
            <c:numRef>
              <c:f>Лист4!$D$4:$D$12</c:f>
              <c:numCache>
                <c:formatCode>Основной</c:formatCode>
                <c:ptCount val="9"/>
                <c:pt idx="0">
                  <c:v>0.18</c:v>
                </c:pt>
                <c:pt idx="1">
                  <c:v>0.15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0.12</c:v>
                </c:pt>
                <c:pt idx="5">
                  <c:v>0.11</c:v>
                </c:pt>
                <c:pt idx="6">
                  <c:v>0.09</c:v>
                </c:pt>
                <c:pt idx="7">
                  <c:v>0.08</c:v>
                </c:pt>
                <c:pt idx="8">
                  <c:v>0.06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Лист4!$E$3:$E$4</c:f>
              <c:strCache>
                <c:ptCount val="1"/>
                <c:pt idx="0">
                  <c:v>0,18</c:v>
                </c:pt>
              </c:strCache>
            </c:strRef>
          </c:tx>
          <c:marker>
            <c:symbol val="none"/>
          </c:marker>
          <c:val>
            <c:numRef>
              <c:f>Лист4!$E$4:$E$12</c:f>
              <c:numCache>
                <c:formatCode>0,00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412992"/>
        <c:axId val="179414528"/>
      </c:lineChart>
      <c:catAx>
        <c:axId val="179412992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79414528"/>
        <c:crosses val="autoZero"/>
        <c:auto val="1"/>
        <c:lblAlgn val="ctr"/>
        <c:lblOffset val="100"/>
        <c:noMultiLvlLbl val="0"/>
      </c:catAx>
      <c:valAx>
        <c:axId val="179414528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79412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Лист4!$C$15:$C$22</c:f>
              <c:numCache>
                <c:formatCode>Основной</c:formatCode>
                <c:ptCount val="8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cat>
          <c:val>
            <c:numRef>
              <c:f>Лист4!$D$15:$D$22</c:f>
              <c:numCache>
                <c:formatCode>Основной</c:formatCode>
                <c:ptCount val="8"/>
                <c:pt idx="0">
                  <c:v>0.67</c:v>
                </c:pt>
                <c:pt idx="1">
                  <c:v>0.6</c:v>
                </c:pt>
                <c:pt idx="2">
                  <c:v>0.54</c:v>
                </c:pt>
                <c:pt idx="3">
                  <c:v>0.46</c:v>
                </c:pt>
                <c:pt idx="4">
                  <c:v>0.4</c:v>
                </c:pt>
                <c:pt idx="5">
                  <c:v>0.32</c:v>
                </c:pt>
                <c:pt idx="6">
                  <c:v>0.23</c:v>
                </c:pt>
                <c:pt idx="7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314688"/>
        <c:axId val="181316224"/>
      </c:lineChart>
      <c:catAx>
        <c:axId val="181314688"/>
        <c:scaling>
          <c:orientation val="minMax"/>
        </c:scaling>
        <c:delete val="0"/>
        <c:axPos val="b"/>
        <c:min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inorGridlines>
        <c:numFmt formatCode="Основной" sourceLinked="1"/>
        <c:majorTickMark val="cross"/>
        <c:minorTickMark val="out"/>
        <c:tickLblPos val="low"/>
        <c:spPr>
          <a:noFill/>
          <a:effectLst/>
        </c:spPr>
        <c:txPr>
          <a:bodyPr rot="-5400000" vert="horz"/>
          <a:lstStyle/>
          <a:p>
            <a:pPr>
              <a:defRPr/>
            </a:pPr>
            <a:endParaRPr lang="ru-RU"/>
          </a:p>
        </c:txPr>
        <c:crossAx val="181316224"/>
        <c:crosses val="autoZero"/>
        <c:auto val="1"/>
        <c:lblAlgn val="ctr"/>
        <c:lblOffset val="100"/>
        <c:noMultiLvlLbl val="0"/>
      </c:catAx>
      <c:valAx>
        <c:axId val="181316224"/>
        <c:scaling>
          <c:orientation val="minMax"/>
        </c:scaling>
        <c:delete val="0"/>
        <c:axPos val="l"/>
        <c:majorGridlines>
          <c:spPr>
            <a:ln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</c:majorGridlines>
        <c:numFmt formatCode="Основной" sourceLinked="1"/>
        <c:majorTickMark val="out"/>
        <c:minorTickMark val="none"/>
        <c:tickLblPos val="nextTo"/>
        <c:crossAx val="181314688"/>
        <c:crosses val="autoZero"/>
        <c:crossBetween val="midCat"/>
      </c:valAx>
      <c:spPr>
        <a:ln>
          <a:solidFill>
            <a:schemeClr val="accent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Лист8!$I$4</c:f>
              <c:strCache>
                <c:ptCount val="1"/>
                <c:pt idx="0">
                  <c:v>тяга двигателя Нм</c:v>
                </c:pt>
              </c:strCache>
            </c:strRef>
          </c:tx>
          <c:xVal>
            <c:numRef>
              <c:f>Лист8!$J$5:$J$14</c:f>
              <c:numCache>
                <c:formatCode>Основной</c:formatCode>
                <c:ptCount val="10"/>
                <c:pt idx="0">
                  <c:v>0.83333333333333126</c:v>
                </c:pt>
                <c:pt idx="1">
                  <c:v>100</c:v>
                </c:pt>
                <c:pt idx="2">
                  <c:v>250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1250</c:v>
                </c:pt>
                <c:pt idx="7">
                  <c:v>1500</c:v>
                </c:pt>
                <c:pt idx="8">
                  <c:v>1750</c:v>
                </c:pt>
                <c:pt idx="9">
                  <c:v>2000</c:v>
                </c:pt>
              </c:numCache>
            </c:numRef>
          </c:xVal>
          <c:yVal>
            <c:numRef>
              <c:f>Лист8!$I$5:$I$14</c:f>
              <c:numCache>
                <c:formatCode>Основной</c:formatCode>
                <c:ptCount val="10"/>
                <c:pt idx="0">
                  <c:v>0.84261904761904804</c:v>
                </c:pt>
                <c:pt idx="1">
                  <c:v>0.76464285714285696</c:v>
                </c:pt>
                <c:pt idx="2">
                  <c:v>0.67</c:v>
                </c:pt>
                <c:pt idx="3">
                  <c:v>0.6</c:v>
                </c:pt>
                <c:pt idx="4">
                  <c:v>0.53</c:v>
                </c:pt>
                <c:pt idx="5">
                  <c:v>0.46</c:v>
                </c:pt>
                <c:pt idx="6">
                  <c:v>0.4</c:v>
                </c:pt>
                <c:pt idx="7">
                  <c:v>0.33</c:v>
                </c:pt>
                <c:pt idx="8">
                  <c:v>0.22</c:v>
                </c:pt>
                <c:pt idx="9">
                  <c:v>0.1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Лист8!$K$15</c:f>
              <c:strCache>
                <c:ptCount val="1"/>
              </c:strCache>
            </c:strRef>
          </c:tx>
          <c:xVal>
            <c:numRef>
              <c:f>Лист8!$J$16:$J$17</c:f>
              <c:numCache>
                <c:formatCode>Основной</c:formatCode>
                <c:ptCount val="2"/>
                <c:pt idx="0">
                  <c:v>100</c:v>
                </c:pt>
                <c:pt idx="1">
                  <c:v>2000</c:v>
                </c:pt>
              </c:numCache>
            </c:numRef>
          </c:xVal>
          <c:yVal>
            <c:numRef>
              <c:f>Лист8!$K$16:$K$17</c:f>
              <c:numCache>
                <c:formatCode>Основной</c:formatCode>
                <c:ptCount val="2"/>
                <c:pt idx="0">
                  <c:v>0.76464285714285696</c:v>
                </c:pt>
                <c:pt idx="1">
                  <c:v>0.1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31904"/>
        <c:axId val="182733440"/>
      </c:scatterChart>
      <c:valAx>
        <c:axId val="182731904"/>
        <c:scaling>
          <c:orientation val="minMax"/>
        </c:scaling>
        <c:delete val="0"/>
        <c:axPos val="b"/>
        <c:majorGridlines/>
        <c:numFmt formatCode="Основной" sourceLinked="1"/>
        <c:majorTickMark val="cross"/>
        <c:minorTickMark val="none"/>
        <c:tickLblPos val="low"/>
        <c:spPr>
          <a:ln cap="rnd"/>
        </c:spPr>
        <c:txPr>
          <a:bodyPr rot="-5400000" vert="horz"/>
          <a:lstStyle/>
          <a:p>
            <a:pPr>
              <a:defRPr/>
            </a:pPr>
            <a:endParaRPr lang="ru-RU"/>
          </a:p>
        </c:txPr>
        <c:crossAx val="182733440"/>
        <c:crosses val="autoZero"/>
        <c:crossBetween val="midCat"/>
      </c:valAx>
      <c:valAx>
        <c:axId val="182733440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82731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90326209224086E-2"/>
          <c:y val="0.10794049215463787"/>
          <c:w val="0.88197300337457996"/>
          <c:h val="0.759058327316074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Лист9!$D$7</c:f>
              <c:strCache>
                <c:ptCount val="1"/>
                <c:pt idx="0">
                  <c:v>max A</c:v>
                </c:pt>
              </c:strCache>
            </c:strRef>
          </c:tx>
          <c:xVal>
            <c:numRef>
              <c:f>Лист9!$C$8:$C$17</c:f>
              <c:numCache>
                <c:formatCode>Основной</c:formatCode>
                <c:ptCount val="10"/>
                <c:pt idx="0">
                  <c:v>4.1666666666666562E-3</c:v>
                </c:pt>
                <c:pt idx="1">
                  <c:v>0.5</c:v>
                </c:pt>
                <c:pt idx="2">
                  <c:v>1.25</c:v>
                </c:pt>
                <c:pt idx="3">
                  <c:v>2.5</c:v>
                </c:pt>
                <c:pt idx="4">
                  <c:v>3.75</c:v>
                </c:pt>
                <c:pt idx="5">
                  <c:v>5</c:v>
                </c:pt>
                <c:pt idx="6">
                  <c:v>6.25</c:v>
                </c:pt>
                <c:pt idx="7">
                  <c:v>7.5</c:v>
                </c:pt>
                <c:pt idx="8">
                  <c:v>8.75</c:v>
                </c:pt>
                <c:pt idx="9">
                  <c:v>10</c:v>
                </c:pt>
              </c:numCache>
            </c:numRef>
          </c:xVal>
          <c:yVal>
            <c:numRef>
              <c:f>Лист9!$D$8:$D$17</c:f>
              <c:numCache>
                <c:formatCode>Основной</c:formatCode>
                <c:ptCount val="10"/>
                <c:pt idx="0">
                  <c:v>43.156944076315547</c:v>
                </c:pt>
                <c:pt idx="1">
                  <c:v>38.587385291764484</c:v>
                </c:pt>
                <c:pt idx="2">
                  <c:v>34.017826507213428</c:v>
                </c:pt>
                <c:pt idx="3">
                  <c:v>30.46372523034038</c:v>
                </c:pt>
                <c:pt idx="4">
                  <c:v>27.41735270730635</c:v>
                </c:pt>
                <c:pt idx="5">
                  <c:v>23.355522676594294</c:v>
                </c:pt>
                <c:pt idx="6">
                  <c:v>20.309150153560257</c:v>
                </c:pt>
                <c:pt idx="7">
                  <c:v>16.247320122848205</c:v>
                </c:pt>
                <c:pt idx="8">
                  <c:v>11.677761338297147</c:v>
                </c:pt>
                <c:pt idx="9">
                  <c:v>5.0772875383900642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Лист9!$I$8</c:f>
              <c:strCache>
                <c:ptCount val="1"/>
                <c:pt idx="0">
                  <c:v>y</c:v>
                </c:pt>
              </c:strCache>
            </c:strRef>
          </c:tx>
          <c:trendline>
            <c:trendlineType val="linear"/>
            <c:forward val="5"/>
            <c:backward val="1"/>
            <c:dispRSqr val="0"/>
            <c:dispEq val="0"/>
          </c:trendline>
          <c:xVal>
            <c:numRef>
              <c:f>Лист9!$H$9:$H$10</c:f>
              <c:numCache>
                <c:formatCode>Основной</c:formatCode>
                <c:ptCount val="2"/>
                <c:pt idx="0">
                  <c:v>0.5</c:v>
                </c:pt>
                <c:pt idx="1">
                  <c:v>5</c:v>
                </c:pt>
              </c:numCache>
            </c:numRef>
          </c:xVal>
          <c:yVal>
            <c:numRef>
              <c:f>Лист9!$I$9:$I$10</c:f>
              <c:numCache>
                <c:formatCode>Основной</c:formatCode>
                <c:ptCount val="2"/>
                <c:pt idx="0">
                  <c:v>38.587385291764484</c:v>
                </c:pt>
                <c:pt idx="1">
                  <c:v>23.355522676594294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Лист9!$J$8</c:f>
              <c:strCache>
                <c:ptCount val="1"/>
                <c:pt idx="0">
                  <c:v>y1</c:v>
                </c:pt>
              </c:strCache>
            </c:strRef>
          </c:tx>
          <c:xVal>
            <c:numRef>
              <c:f>Лист9!$H$9:$H$10</c:f>
              <c:numCache>
                <c:formatCode>Основной</c:formatCode>
                <c:ptCount val="2"/>
                <c:pt idx="0">
                  <c:v>0.5</c:v>
                </c:pt>
                <c:pt idx="1">
                  <c:v>5</c:v>
                </c:pt>
              </c:numCache>
            </c:numRef>
          </c:xVal>
          <c:yVal>
            <c:numRef>
              <c:f>Лист9!$J$9:$J$10</c:f>
              <c:numCache>
                <c:formatCode>Основной</c:formatCode>
                <c:ptCount val="2"/>
                <c:pt idx="0">
                  <c:v>38.587385291764484</c:v>
                </c:pt>
                <c:pt idx="1">
                  <c:v>23.355522676594294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72480"/>
        <c:axId val="182774400"/>
      </c:scatterChart>
      <c:valAx>
        <c:axId val="182772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 V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0812710911135941"/>
              <c:y val="0.92953409208128468"/>
            </c:manualLayout>
          </c:layout>
          <c:overlay val="0"/>
        </c:title>
        <c:numFmt formatCode="Основной" sourceLinked="1"/>
        <c:majorTickMark val="out"/>
        <c:minorTickMark val="none"/>
        <c:tickLblPos val="nextTo"/>
        <c:crossAx val="182774400"/>
        <c:crosses val="autoZero"/>
        <c:crossBetween val="midCat"/>
      </c:valAx>
      <c:valAx>
        <c:axId val="18277440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Max</a:t>
                </a:r>
                <a:r>
                  <a:rPr lang="en-US" baseline="0"/>
                  <a:t> A</a:t>
                </a:r>
              </a:p>
            </c:rich>
          </c:tx>
          <c:layout>
            <c:manualLayout>
              <c:xMode val="edge"/>
              <c:yMode val="edge"/>
              <c:x val="6.9444444444444571E-3"/>
              <c:y val="4.4667560659721155E-2"/>
            </c:manualLayout>
          </c:layout>
          <c:overlay val="0"/>
        </c:title>
        <c:numFmt formatCode="Основной" sourceLinked="1"/>
        <c:majorTickMark val="out"/>
        <c:minorTickMark val="none"/>
        <c:tickLblPos val="nextTo"/>
        <c:crossAx val="182772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Лист2!$D$5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Лист2!$C$6:$C$36</c:f>
              <c:numCache>
                <c:formatCode>Основной</c:formatCode>
                <c:ptCount val="31"/>
                <c:pt idx="0">
                  <c:v>225</c:v>
                </c:pt>
                <c:pt idx="1">
                  <c:v>196</c:v>
                </c:pt>
                <c:pt idx="2">
                  <c:v>169</c:v>
                </c:pt>
                <c:pt idx="3">
                  <c:v>144</c:v>
                </c:pt>
                <c:pt idx="4">
                  <c:v>121</c:v>
                </c:pt>
                <c:pt idx="5">
                  <c:v>100</c:v>
                </c:pt>
                <c:pt idx="6">
                  <c:v>81</c:v>
                </c:pt>
                <c:pt idx="7">
                  <c:v>64</c:v>
                </c:pt>
                <c:pt idx="8">
                  <c:v>49</c:v>
                </c:pt>
                <c:pt idx="9">
                  <c:v>36</c:v>
                </c:pt>
                <c:pt idx="10">
                  <c:v>25</c:v>
                </c:pt>
                <c:pt idx="11">
                  <c:v>16</c:v>
                </c:pt>
                <c:pt idx="12">
                  <c:v>9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9</c:v>
                </c:pt>
                <c:pt idx="19">
                  <c:v>16</c:v>
                </c:pt>
                <c:pt idx="20">
                  <c:v>25</c:v>
                </c:pt>
                <c:pt idx="21">
                  <c:v>36</c:v>
                </c:pt>
                <c:pt idx="22">
                  <c:v>49</c:v>
                </c:pt>
                <c:pt idx="23">
                  <c:v>64</c:v>
                </c:pt>
                <c:pt idx="24">
                  <c:v>81</c:v>
                </c:pt>
                <c:pt idx="25">
                  <c:v>100</c:v>
                </c:pt>
                <c:pt idx="26">
                  <c:v>121</c:v>
                </c:pt>
                <c:pt idx="27">
                  <c:v>144</c:v>
                </c:pt>
                <c:pt idx="28">
                  <c:v>169</c:v>
                </c:pt>
                <c:pt idx="29">
                  <c:v>196</c:v>
                </c:pt>
                <c:pt idx="30">
                  <c:v>225</c:v>
                </c:pt>
              </c:numCache>
            </c:numRef>
          </c:xVal>
          <c:yVal>
            <c:numRef>
              <c:f>Лист2!$D$6:$D$36</c:f>
              <c:numCache>
                <c:formatCode>Основной</c:formatCode>
                <c:ptCount val="31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45312"/>
        <c:axId val="183646848"/>
      </c:scatterChart>
      <c:valAx>
        <c:axId val="183645312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83646848"/>
        <c:crosses val="autoZero"/>
        <c:crossBetween val="midCat"/>
      </c:valAx>
      <c:valAx>
        <c:axId val="183646848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83645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Лист6!$L$5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Лист6!$L$6:$L$231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1.9804726269319118E-3</c:v>
                </c:pt>
                <c:pt idx="2">
                  <c:v>7.792207700548618E-3</c:v>
                </c:pt>
                <c:pt idx="3">
                  <c:v>1.7250080332945603E-2</c:v>
                </c:pt>
                <c:pt idx="4">
                  <c:v>3.0180703449964274E-2</c:v>
                </c:pt>
                <c:pt idx="5">
                  <c:v>4.642151201461743E-2</c:v>
                </c:pt>
                <c:pt idx="6">
                  <c:v>6.5819931671175239E-2</c:v>
                </c:pt>
                <c:pt idx="7">
                  <c:v>8.8232622867947252E-2</c:v>
                </c:pt>
                <c:pt idx="8">
                  <c:v>0.11352479258311411</c:v>
                </c:pt>
                <c:pt idx="9">
                  <c:v>0.14156956670332982</c:v>
                </c:pt>
                <c:pt idx="10">
                  <c:v>0.17224741690963377</c:v>
                </c:pt>
                <c:pt idx="11">
                  <c:v>0.20544563662668194</c:v>
                </c:pt>
                <c:pt idx="12">
                  <c:v>0.24105786120396602</c:v>
                </c:pt>
                <c:pt idx="13">
                  <c:v>0.27898362803385834</c:v>
                </c:pt>
                <c:pt idx="14">
                  <c:v>0.31912797278146532</c:v>
                </c:pt>
                <c:pt idx="15">
                  <c:v>0.36140105831430347</c:v>
                </c:pt>
                <c:pt idx="16">
                  <c:v>0.40571783328333733</c:v>
                </c:pt>
                <c:pt idx="17">
                  <c:v>0.4519977176274434</c:v>
                </c:pt>
                <c:pt idx="18">
                  <c:v>0.50016431255646787</c:v>
                </c:pt>
                <c:pt idx="19">
                  <c:v>0.55014513281851973</c:v>
                </c:pt>
                <c:pt idx="20">
                  <c:v>0.60187135927910962</c:v>
                </c:pt>
                <c:pt idx="21">
                  <c:v>0.65527761003677298</c:v>
                </c:pt>
                <c:pt idx="22">
                  <c:v>0.71030172847496931</c:v>
                </c:pt>
                <c:pt idx="23">
                  <c:v>0.76688458680600502</c:v>
                </c:pt>
                <c:pt idx="24">
                  <c:v>0.82496990380178858</c:v>
                </c:pt>
                <c:pt idx="25">
                  <c:v>0.88450407553039534</c:v>
                </c:pt>
                <c:pt idx="26">
                  <c:v>0.94543601802847343</c:v>
                </c:pt>
                <c:pt idx="27">
                  <c:v>1.0077170209389401</c:v>
                </c:pt>
                <c:pt idx="28">
                  <c:v>1.0713006112325849</c:v>
                </c:pt>
                <c:pt idx="29">
                  <c:v>1.136142426212243</c:v>
                </c:pt>
                <c:pt idx="30">
                  <c:v>1.202200095070151</c:v>
                </c:pt>
                <c:pt idx="31">
                  <c:v>1.269433128333886</c:v>
                </c:pt>
                <c:pt idx="32">
                  <c:v>1.3378028145946474</c:v>
                </c:pt>
                <c:pt idx="33">
                  <c:v>1.4072721239643096</c:v>
                </c:pt>
                <c:pt idx="34">
                  <c:v>1.4778056177552565</c:v>
                </c:pt>
                <c:pt idx="35">
                  <c:v>1.5493693639200199</c:v>
                </c:pt>
                <c:pt idx="36">
                  <c:v>1.6219308578267051</c:v>
                </c:pt>
                <c:pt idx="37">
                  <c:v>1.6954589479814872</c:v>
                </c:pt>
                <c:pt idx="38">
                  <c:v>1.7699237663414871</c:v>
                </c:pt>
                <c:pt idx="39">
                  <c:v>1.8452966628904444</c:v>
                </c:pt>
                <c:pt idx="40">
                  <c:v>1.921550144176023</c:v>
                </c:pt>
                <c:pt idx="41">
                  <c:v>1.9986578155316908</c:v>
                </c:pt>
                <c:pt idx="42">
                  <c:v>2.0765943267280216</c:v>
                </c:pt>
                <c:pt idx="43">
                  <c:v>2.1553353208182586</c:v>
                </c:pt>
                <c:pt idx="44">
                  <c:v>2.2348573859612508</c:v>
                </c:pt>
                <c:pt idx="45">
                  <c:v>2.3151380100215126</c:v>
                </c:pt>
                <c:pt idx="46">
                  <c:v>2.3961555377614356</c:v>
                </c:pt>
                <c:pt idx="47">
                  <c:v>2.4778891304545945</c:v>
                </c:pt>
                <c:pt idx="48">
                  <c:v>2.5603187277618997</c:v>
                </c:pt>
                <c:pt idx="49">
                  <c:v>2.6434250117240419</c:v>
                </c:pt>
                <c:pt idx="50">
                  <c:v>2.7271893727344292</c:v>
                </c:pt>
                <c:pt idx="51">
                  <c:v>2.8115938773666822</c:v>
                </c:pt>
                <c:pt idx="52">
                  <c:v>2.8966212379398351</c:v>
                </c:pt>
                <c:pt idx="53">
                  <c:v>2.9822547837126963</c:v>
                </c:pt>
                <c:pt idx="54">
                  <c:v>3.0684784336065589</c:v>
                </c:pt>
                <c:pt idx="55">
                  <c:v>3.1552766703624515</c:v>
                </c:pt>
                <c:pt idx="56">
                  <c:v>3.2426345160456975</c:v>
                </c:pt>
                <c:pt idx="57">
                  <c:v>3.3305375088165374</c:v>
                </c:pt>
                <c:pt idx="58">
                  <c:v>3.4189716808911124</c:v>
                </c:pt>
                <c:pt idx="59">
                  <c:v>3.5079235376222573</c:v>
                </c:pt>
                <c:pt idx="60">
                  <c:v>3.5973800376342782</c:v>
                </c:pt>
                <c:pt idx="61">
                  <c:v>3.687328573950265</c:v>
                </c:pt>
                <c:pt idx="62">
                  <c:v>3.7777569560545841</c:v>
                </c:pt>
                <c:pt idx="63">
                  <c:v>3.8686533928369062</c:v>
                </c:pt>
                <c:pt idx="64">
                  <c:v>3.9600064763676484</c:v>
                </c:pt>
                <c:pt idx="65">
                  <c:v>4.0518051664579309</c:v>
                </c:pt>
                <c:pt idx="66">
                  <c:v>4.1440387759601451</c:v>
                </c:pt>
                <c:pt idx="67">
                  <c:v>4.2366969567679993</c:v>
                </c:pt>
                <c:pt idx="68">
                  <c:v>4.3297696864775457</c:v>
                </c:pt>
                <c:pt idx="69">
                  <c:v>4.4232472556730382</c:v>
                </c:pt>
                <c:pt idx="70">
                  <c:v>4.5171202558037562</c:v>
                </c:pt>
                <c:pt idx="71">
                  <c:v>4.6113795676199718</c:v>
                </c:pt>
                <c:pt idx="72">
                  <c:v>4.7060163501382393</c:v>
                </c:pt>
                <c:pt idx="73">
                  <c:v>4.8010220301079167</c:v>
                </c:pt>
                <c:pt idx="74">
                  <c:v>4.8963882919525723</c:v>
                </c:pt>
                <c:pt idx="75">
                  <c:v>4.9921070681615021</c:v>
                </c:pt>
                <c:pt idx="76">
                  <c:v>5.0881705301079911</c:v>
                </c:pt>
                <c:pt idx="77">
                  <c:v>5.1845710792724145</c:v>
                </c:pt>
                <c:pt idx="78">
                  <c:v>5.2813013388494801</c:v>
                </c:pt>
                <c:pt idx="79">
                  <c:v>5.3783541457201354</c:v>
                </c:pt>
                <c:pt idx="80">
                  <c:v>5.4757225427698053</c:v>
                </c:pt>
                <c:pt idx="81">
                  <c:v>5.5733997715356409</c:v>
                </c:pt>
                <c:pt idx="82">
                  <c:v>5.6713792651664621</c:v>
                </c:pt>
                <c:pt idx="83">
                  <c:v>5.7696546416799785</c:v>
                </c:pt>
                <c:pt idx="84">
                  <c:v>5.8682196975027558</c:v>
                </c:pt>
                <c:pt idx="85">
                  <c:v>5.9670684012792004</c:v>
                </c:pt>
                <c:pt idx="86">
                  <c:v>6.0661948879365513</c:v>
                </c:pt>
                <c:pt idx="87">
                  <c:v>6.1655934529936394</c:v>
                </c:pt>
                <c:pt idx="88">
                  <c:v>6.2652585471018147</c:v>
                </c:pt>
                <c:pt idx="89">
                  <c:v>6.3651847708070468</c:v>
                </c:pt>
                <c:pt idx="90">
                  <c:v>6.4653668695228248</c:v>
                </c:pt>
                <c:pt idx="91">
                  <c:v>6.5657997287040324</c:v>
                </c:pt>
                <c:pt idx="92">
                  <c:v>6.6664783692124781</c:v>
                </c:pt>
                <c:pt idx="93">
                  <c:v>6.7673979428652489</c:v>
                </c:pt>
                <c:pt idx="94">
                  <c:v>6.868553728157555</c:v>
                </c:pt>
                <c:pt idx="95">
                  <c:v>6.9699411261521256</c:v>
                </c:pt>
                <c:pt idx="96">
                  <c:v>7.0715556565276065</c:v>
                </c:pt>
                <c:pt idx="97">
                  <c:v>7.1733929537788965</c:v>
                </c:pt>
                <c:pt idx="98">
                  <c:v>7.2754487635625908</c:v>
                </c:pt>
                <c:pt idx="99">
                  <c:v>7.377718939181138</c:v>
                </c:pt>
                <c:pt idx="100">
                  <c:v>7.4801994381995796</c:v>
                </c:pt>
                <c:pt idx="101">
                  <c:v>7.5828863191891305</c:v>
                </c:pt>
                <c:pt idx="102">
                  <c:v>7.6857757385920129</c:v>
                </c:pt>
                <c:pt idx="103">
                  <c:v>7.7888639477023629</c:v>
                </c:pt>
                <c:pt idx="104">
                  <c:v>7.8921472897582179</c:v>
                </c:pt>
                <c:pt idx="105">
                  <c:v>7.99562219713982</c:v>
                </c:pt>
                <c:pt idx="106">
                  <c:v>8.099285188669759</c:v>
                </c:pt>
                <c:pt idx="107">
                  <c:v>8.2031328670106411</c:v>
                </c:pt>
                <c:pt idx="108">
                  <c:v>8.3071619161562271</c:v>
                </c:pt>
                <c:pt idx="109">
                  <c:v>8.4113690990120844</c:v>
                </c:pt>
                <c:pt idx="110">
                  <c:v>8.5157512550621366</c:v>
                </c:pt>
                <c:pt idx="111">
                  <c:v>8.6203052981174988</c:v>
                </c:pt>
                <c:pt idx="112">
                  <c:v>8.7250282141442685</c:v>
                </c:pt>
                <c:pt idx="113">
                  <c:v>8.8299170591670482</c:v>
                </c:pt>
                <c:pt idx="114">
                  <c:v>8.9349689572451609</c:v>
                </c:pt>
                <c:pt idx="115">
                  <c:v>9.0401810985185946</c:v>
                </c:pt>
                <c:pt idx="116">
                  <c:v>9.1455507373209048</c:v>
                </c:pt>
                <c:pt idx="117">
                  <c:v>9.2510751903564561</c:v>
                </c:pt>
                <c:pt idx="118">
                  <c:v>9.3567518349393861</c:v>
                </c:pt>
                <c:pt idx="119">
                  <c:v>9.4625781072919004</c:v>
                </c:pt>
                <c:pt idx="120">
                  <c:v>9.5685515008996145</c:v>
                </c:pt>
                <c:pt idx="121">
                  <c:v>9.6746695649216505</c:v>
                </c:pt>
                <c:pt idx="122">
                  <c:v>9.7809299026534386</c:v>
                </c:pt>
                <c:pt idx="123">
                  <c:v>9.8873301700401708</c:v>
                </c:pt>
                <c:pt idx="124">
                  <c:v>9.9938680742389447</c:v>
                </c:pt>
                <c:pt idx="125">
                  <c:v>10.100541372227809</c:v>
                </c:pt>
                <c:pt idx="126">
                  <c:v>10.207347869459875</c:v>
                </c:pt>
                <c:pt idx="127">
                  <c:v>10.314285418560827</c:v>
                </c:pt>
                <c:pt idx="128">
                  <c:v>10.421351918068217</c:v>
                </c:pt>
                <c:pt idx="129">
                  <c:v>10.528545311210955</c:v>
                </c:pt>
                <c:pt idx="130">
                  <c:v>10.63586358472755</c:v>
                </c:pt>
                <c:pt idx="131">
                  <c:v>10.743304767721639</c:v>
                </c:pt>
                <c:pt idx="132">
                  <c:v>10.850866930553453</c:v>
                </c:pt>
                <c:pt idx="133">
                  <c:v>10.958548183765917</c:v>
                </c:pt>
                <c:pt idx="134">
                  <c:v>11.066346677044107</c:v>
                </c:pt>
                <c:pt idx="135">
                  <c:v>11.174260598206889</c:v>
                </c:pt>
                <c:pt idx="136">
                  <c:v>11.282288172229556</c:v>
                </c:pt>
                <c:pt idx="137">
                  <c:v>11.390427660296394</c:v>
                </c:pt>
                <c:pt idx="138">
                  <c:v>11.498677358882057</c:v>
                </c:pt>
                <c:pt idx="139">
                  <c:v>11.607035598860802</c:v>
                </c:pt>
                <c:pt idx="140">
                  <c:v>11.715500744642542</c:v>
                </c:pt>
                <c:pt idx="141">
                  <c:v>11.824071193334827</c:v>
                </c:pt>
                <c:pt idx="142">
                  <c:v>11.93274537392981</c:v>
                </c:pt>
                <c:pt idx="143">
                  <c:v>12.041521746515373</c:v>
                </c:pt>
                <c:pt idx="144">
                  <c:v>12.150398801509548</c:v>
                </c:pt>
                <c:pt idx="145">
                  <c:v>12.259375058917437</c:v>
                </c:pt>
                <c:pt idx="146">
                  <c:v>12.368449067609891</c:v>
                </c:pt>
                <c:pt idx="147">
                  <c:v>12.47761940462318</c:v>
                </c:pt>
                <c:pt idx="148">
                  <c:v>12.58688467447894</c:v>
                </c:pt>
                <c:pt idx="149">
                  <c:v>12.696243508523763</c:v>
                </c:pt>
                <c:pt idx="150">
                  <c:v>12.8056945642877</c:v>
                </c:pt>
                <c:pt idx="151">
                  <c:v>12.915236524861115</c:v>
                </c:pt>
                <c:pt idx="152">
                  <c:v>13.024868098289229</c:v>
                </c:pt>
                <c:pt idx="153">
                  <c:v>13.134588016983805</c:v>
                </c:pt>
                <c:pt idx="154">
                  <c:v>13.244395037151408</c:v>
                </c:pt>
                <c:pt idx="155">
                  <c:v>13.354287938237654</c:v>
                </c:pt>
                <c:pt idx="156">
                  <c:v>13.464265522387008</c:v>
                </c:pt>
                <c:pt idx="157">
                  <c:v>13.574326613917542</c:v>
                </c:pt>
                <c:pt idx="158">
                  <c:v>13.684470058810231</c:v>
                </c:pt>
                <c:pt idx="159">
                  <c:v>13.794694724212304</c:v>
                </c:pt>
                <c:pt idx="160">
                  <c:v>13.904999497954174</c:v>
                </c:pt>
                <c:pt idx="161">
                  <c:v>14.01538328807956</c:v>
                </c:pt>
                <c:pt idx="162">
                  <c:v>14.12584502238834</c:v>
                </c:pt>
                <c:pt idx="163">
                  <c:v>14.236383647991783</c:v>
                </c:pt>
                <c:pt idx="164">
                  <c:v>14.346998130879712</c:v>
                </c:pt>
                <c:pt idx="165">
                  <c:v>14.457687455499283</c:v>
                </c:pt>
                <c:pt idx="166">
                  <c:v>14.568450624344962</c:v>
                </c:pt>
                <c:pt idx="167">
                  <c:v>14.67928665755942</c:v>
                </c:pt>
                <c:pt idx="168">
                  <c:v>14.790194592544948</c:v>
                </c:pt>
                <c:pt idx="169">
                  <c:v>14.901173483585094</c:v>
                </c:pt>
                <c:pt idx="170">
                  <c:v>15.012222401476228</c:v>
                </c:pt>
                <c:pt idx="171">
                  <c:v>15.123340433168686</c:v>
                </c:pt>
                <c:pt idx="172">
                  <c:v>15.23452668141727</c:v>
                </c:pt>
                <c:pt idx="173">
                  <c:v>15.345780264440741</c:v>
                </c:pt>
                <c:pt idx="174">
                  <c:v>15.457100315590109</c:v>
                </c:pt>
                <c:pt idx="175">
                  <c:v>15.568485983025418</c:v>
                </c:pt>
                <c:pt idx="176">
                  <c:v>15.679936429400758</c:v>
                </c:pt>
                <c:pt idx="177">
                  <c:v>15.791450831557324</c:v>
                </c:pt>
                <c:pt idx="178">
                  <c:v>15.903028380224203</c:v>
                </c:pt>
                <c:pt idx="179">
                  <c:v>16.01466827972672</c:v>
                </c:pt>
                <c:pt idx="180">
                  <c:v>16.126369747702107</c:v>
                </c:pt>
                <c:pt idx="181">
                  <c:v>16.238132014822273</c:v>
                </c:pt>
                <c:pt idx="182">
                  <c:v>16.349954324523463</c:v>
                </c:pt>
                <c:pt idx="183">
                  <c:v>16.461835932742627</c:v>
                </c:pt>
                <c:pt idx="184">
                  <c:v>16.573776107660304</c:v>
                </c:pt>
                <c:pt idx="185">
                  <c:v>16.685774129449811</c:v>
                </c:pt>
                <c:pt idx="186">
                  <c:v>16.797829290032599</c:v>
                </c:pt>
                <c:pt idx="187">
                  <c:v>16.909940892839504</c:v>
                </c:pt>
                <c:pt idx="188">
                  <c:v>17.022108252577901</c:v>
                </c:pt>
                <c:pt idx="189">
                  <c:v>17.134330695004408</c:v>
                </c:pt>
                <c:pt idx="190">
                  <c:v>17.246607556703086</c:v>
                </c:pt>
                <c:pt idx="191">
                  <c:v>17.358938184868979</c:v>
                </c:pt>
                <c:pt idx="192">
                  <c:v>17.471321937096803</c:v>
                </c:pt>
                <c:pt idx="193">
                  <c:v>17.583758181174677</c:v>
                </c:pt>
                <c:pt idx="194">
                  <c:v>17.696246294882741</c:v>
                </c:pt>
                <c:pt idx="195">
                  <c:v>17.808785665796545</c:v>
                </c:pt>
                <c:pt idx="196">
                  <c:v>17.921375691095012</c:v>
                </c:pt>
                <c:pt idx="197">
                  <c:v>18.034015777372961</c:v>
                </c:pt>
                <c:pt idx="198">
                  <c:v>18.146705340457991</c:v>
                </c:pt>
                <c:pt idx="199">
                  <c:v>18.25944380523158</c:v>
                </c:pt>
                <c:pt idx="200">
                  <c:v>18.37223060545438</c:v>
                </c:pt>
                <c:pt idx="201">
                  <c:v>18.485065183595513</c:v>
                </c:pt>
                <c:pt idx="202">
                  <c:v>18.597946990665804</c:v>
                </c:pt>
                <c:pt idx="203">
                  <c:v>18.71087548605481</c:v>
                </c:pt>
                <c:pt idx="204">
                  <c:v>18.823850137371615</c:v>
                </c:pt>
                <c:pt idx="205">
                  <c:v>18.93687042028915</c:v>
                </c:pt>
                <c:pt idx="206">
                  <c:v>19.049935818392157</c:v>
                </c:pt>
                <c:pt idx="207">
                  <c:v>19.163045823028487</c:v>
                </c:pt>
                <c:pt idx="208">
                  <c:v>19.27619993316376</c:v>
                </c:pt>
                <c:pt idx="209">
                  <c:v>19.389397655239314</c:v>
                </c:pt>
                <c:pt idx="210">
                  <c:v>19.5026385030333</c:v>
                </c:pt>
                <c:pt idx="211">
                  <c:v>19.615921997524815</c:v>
                </c:pt>
                <c:pt idx="212">
                  <c:v>19.729247666761136</c:v>
                </c:pt>
                <c:pt idx="213">
                  <c:v>19.842615045727808</c:v>
                </c:pt>
                <c:pt idx="214">
                  <c:v>19.956023676221591</c:v>
                </c:pt>
                <c:pt idx="215">
                  <c:v>20.069473106726267</c:v>
                </c:pt>
                <c:pt idx="216">
                  <c:v>20.182962892291023</c:v>
                </c:pt>
                <c:pt idx="217">
                  <c:v>20.296492594411607</c:v>
                </c:pt>
                <c:pt idx="218">
                  <c:v>20.410061780913956</c:v>
                </c:pt>
                <c:pt idx="219">
                  <c:v>20.523670025840421</c:v>
                </c:pt>
                <c:pt idx="220">
                  <c:v>20.63731690933837</c:v>
                </c:pt>
                <c:pt idx="221">
                  <c:v>20.751002017551201</c:v>
                </c:pt>
                <c:pt idx="222">
                  <c:v>20.864724942511707</c:v>
                </c:pt>
                <c:pt idx="223">
                  <c:v>20.978485282037656</c:v>
                </c:pt>
                <c:pt idx="224">
                  <c:v>21.092282639629651</c:v>
                </c:pt>
                <c:pt idx="225">
                  <c:v>21.20611662437107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Лист6!$M$5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Лист6!$M$6:$M$231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0.3927984986418222</c:v>
                </c:pt>
                <c:pt idx="2">
                  <c:v>0.76646478248164984</c:v>
                </c:pt>
                <c:pt idx="3">
                  <c:v>1.122221483308131</c:v>
                </c:pt>
                <c:pt idx="4">
                  <c:v>1.4611951062831565</c:v>
                </c:pt>
                <c:pt idx="5">
                  <c:v>1.7844249586444196</c:v>
                </c:pt>
                <c:pt idx="6">
                  <c:v>2.0928711256125134</c:v>
                </c:pt>
                <c:pt idx="7">
                  <c:v>2.3874216079547712</c:v>
                </c:pt>
                <c:pt idx="8">
                  <c:v>2.6688987204203021</c:v>
                </c:pt>
                <c:pt idx="9">
                  <c:v>2.9380648372441533</c:v>
                </c:pt>
                <c:pt idx="10">
                  <c:v>3.1956275597721611</c:v>
                </c:pt>
                <c:pt idx="11">
                  <c:v>3.4422443716904692</c:v>
                </c:pt>
                <c:pt idx="12">
                  <c:v>3.678526839112374</c:v>
                </c:pt>
                <c:pt idx="13">
                  <c:v>3.9050444056776068</c:v>
                </c:pt>
                <c:pt idx="14">
                  <c:v>4.1223278266859662</c:v>
                </c:pt>
                <c:pt idx="15">
                  <c:v>4.330872280976152</c:v>
                </c:pt>
                <c:pt idx="16">
                  <c:v>4.5311401946521217</c:v>
                </c:pt>
                <c:pt idx="17">
                  <c:v>4.7235638067524004</c:v>
                </c:pt>
                <c:pt idx="18">
                  <c:v>4.9085475034672275</c:v>
                </c:pt>
                <c:pt idx="19">
                  <c:v>5.0864699444620198</c:v>
                </c:pt>
                <c:pt idx="20">
                  <c:v>5.2576860022018446</c:v>
                </c:pt>
                <c:pt idx="21">
                  <c:v>5.4225285328384407</c:v>
                </c:pt>
                <c:pt idx="22">
                  <c:v>5.5813099951739877</c:v>
                </c:pt>
                <c:pt idx="23">
                  <c:v>5.7343239324164088</c:v>
                </c:pt>
                <c:pt idx="24">
                  <c:v>5.8818463298568551</c:v>
                </c:pt>
                <c:pt idx="25">
                  <c:v>6.0241368602029874</c:v>
                </c:pt>
                <c:pt idx="26">
                  <c:v>6.1614400270680934</c:v>
                </c:pt>
                <c:pt idx="27">
                  <c:v>6.2939862160246864</c:v>
                </c:pt>
                <c:pt idx="28">
                  <c:v>6.4219926616646301</c:v>
                </c:pt>
                <c:pt idx="29">
                  <c:v>6.5456643382502406</c:v>
                </c:pt>
                <c:pt idx="30">
                  <c:v>6.6651947807788945</c:v>
                </c:pt>
                <c:pt idx="31">
                  <c:v>6.7807668426060497</c:v>
                </c:pt>
                <c:pt idx="32">
                  <c:v>6.8925533951676341</c:v>
                </c:pt>
                <c:pt idx="33">
                  <c:v>7.0007179748043189</c:v>
                </c:pt>
                <c:pt idx="34">
                  <c:v>7.105415381209137</c:v>
                </c:pt>
                <c:pt idx="35">
                  <c:v>7.2067922315896666</c:v>
                </c:pt>
                <c:pt idx="36">
                  <c:v>7.3049874742509173</c:v>
                </c:pt>
                <c:pt idx="37">
                  <c:v>7.4001328649596889</c:v>
                </c:pt>
                <c:pt idx="38">
                  <c:v>7.4923534091412565</c:v>
                </c:pt>
                <c:pt idx="39">
                  <c:v>7.5817677726807835</c:v>
                </c:pt>
                <c:pt idx="40">
                  <c:v>7.6684886638512797</c:v>
                </c:pt>
                <c:pt idx="41">
                  <c:v>7.7526231886643719</c:v>
                </c:pt>
                <c:pt idx="42">
                  <c:v>7.834273181736644</c:v>
                </c:pt>
                <c:pt idx="43">
                  <c:v>7.9135355145808122</c:v>
                </c:pt>
                <c:pt idx="44">
                  <c:v>7.9905023830650812</c:v>
                </c:pt>
                <c:pt idx="45">
                  <c:v>8.0652615756339969</c:v>
                </c:pt>
                <c:pt idx="46">
                  <c:v>8.1378967237483888</c:v>
                </c:pt>
                <c:pt idx="47">
                  <c:v>8.2084875358788363</c:v>
                </c:pt>
                <c:pt idx="48">
                  <c:v>8.2771100162755378</c:v>
                </c:pt>
                <c:pt idx="49">
                  <c:v>8.3438366696360813</c:v>
                </c:pt>
                <c:pt idx="50">
                  <c:v>8.4087366927005345</c:v>
                </c:pt>
                <c:pt idx="51">
                  <c:v>8.4718761537194709</c:v>
                </c:pt>
                <c:pt idx="52">
                  <c:v>8.53331816066434</c:v>
                </c:pt>
                <c:pt idx="53">
                  <c:v>8.5931230189800125</c:v>
                </c:pt>
                <c:pt idx="54">
                  <c:v>8.6513483796160635</c:v>
                </c:pt>
                <c:pt idx="55">
                  <c:v>8.7080493780153958</c:v>
                </c:pt>
                <c:pt idx="56">
                  <c:v>8.7632787646860884</c:v>
                </c:pt>
                <c:pt idx="57">
                  <c:v>8.8170870279339386</c:v>
                </c:pt>
                <c:pt idx="58">
                  <c:v>8.8695225092890375</c:v>
                </c:pt>
                <c:pt idx="59">
                  <c:v>8.9206315121192041</c:v>
                </c:pt>
                <c:pt idx="60">
                  <c:v>8.9704584038860595</c:v>
                </c:pt>
                <c:pt idx="61">
                  <c:v>9.0190457124654397</c:v>
                </c:pt>
                <c:pt idx="62">
                  <c:v>9.0664342169227226</c:v>
                </c:pt>
                <c:pt idx="63">
                  <c:v>9.1126630331048943</c:v>
                </c:pt>
                <c:pt idx="64">
                  <c:v>9.1577696943848217</c:v>
                </c:pt>
                <c:pt idx="65">
                  <c:v>9.2017902278691253</c:v>
                </c:pt>
                <c:pt idx="66">
                  <c:v>9.244759226358445</c:v>
                </c:pt>
                <c:pt idx="67">
                  <c:v>9.2867099163286699</c:v>
                </c:pt>
                <c:pt idx="68">
                  <c:v>9.3276742221825319</c:v>
                </c:pt>
                <c:pt idx="69">
                  <c:v>9.3676828270036392</c:v>
                </c:pt>
                <c:pt idx="70">
                  <c:v>9.4067652300288067</c:v>
                </c:pt>
                <c:pt idx="71">
                  <c:v>9.4449498010397601</c:v>
                </c:pt>
                <c:pt idx="72">
                  <c:v>9.4822638318615144</c:v>
                </c:pt>
                <c:pt idx="73">
                  <c:v>9.518733585141927</c:v>
                </c:pt>
                <c:pt idx="74">
                  <c:v>9.5543843405752931</c:v>
                </c:pt>
                <c:pt idx="75">
                  <c:v>9.5892404387219052</c:v>
                </c:pt>
                <c:pt idx="76">
                  <c:v>9.6233253225653943</c:v>
                </c:pt>
                <c:pt idx="77">
                  <c:v>9.656661576940337</c:v>
                </c:pt>
                <c:pt idx="78">
                  <c:v>9.6892709659540124</c:v>
                </c:pt>
                <c:pt idx="79">
                  <c:v>9.7211744685180257</c:v>
                </c:pt>
                <c:pt idx="80">
                  <c:v>9.7523923120981681</c:v>
                </c:pt>
                <c:pt idx="81">
                  <c:v>9.7829440047838716</c:v>
                </c:pt>
                <c:pt idx="82">
                  <c:v>9.8128483657722452</c:v>
                </c:pt>
                <c:pt idx="83">
                  <c:v>9.8421235543555561</c:v>
                </c:pt>
                <c:pt idx="84">
                  <c:v>9.8707870974956329</c:v>
                </c:pt>
                <c:pt idx="85">
                  <c:v>9.8988559160633294</c:v>
                </c:pt>
                <c:pt idx="86">
                  <c:v>9.9263463498163631</c:v>
                </c:pt>
                <c:pt idx="87">
                  <c:v>9.9532741811844474</c:v>
                </c:pt>
                <c:pt idx="88">
                  <c:v>9.9796546579263339</c:v>
                </c:pt>
                <c:pt idx="89">
                  <c:v>10.005502514719502</c:v>
                </c:pt>
                <c:pt idx="90">
                  <c:v>10.030831993739548</c:v>
                </c:pt>
                <c:pt idx="91">
                  <c:v>10.055656864283021</c:v>
                </c:pt>
                <c:pt idx="92">
                  <c:v>10.079990441484101</c:v>
                </c:pt>
                <c:pt idx="93">
                  <c:v>10.103845604172687</c:v>
                </c:pt>
                <c:pt idx="94">
                  <c:v>10.127234811918559</c:v>
                </c:pt>
                <c:pt idx="95">
                  <c:v>10.150170121303828</c:v>
                </c:pt>
                <c:pt idx="96">
                  <c:v>10.172663201463216</c:v>
                </c:pt>
                <c:pt idx="97">
                  <c:v>10.194725348929717</c:v>
                </c:pt>
                <c:pt idx="98">
                  <c:v>10.216367501820793</c:v>
                </c:pt>
                <c:pt idx="99">
                  <c:v>10.237600253398416</c:v>
                </c:pt>
                <c:pt idx="100">
                  <c:v>10.258433865034339</c:v>
                </c:pt>
                <c:pt idx="101">
                  <c:v>10.278878278610236</c:v>
                </c:pt>
                <c:pt idx="102">
                  <c:v>10.298943128380655</c:v>
                </c:pt>
                <c:pt idx="103">
                  <c:v>10.318637752325246</c:v>
                </c:pt>
                <c:pt idx="104">
                  <c:v>10.337971203015249</c:v>
                </c:pt>
                <c:pt idx="105">
                  <c:v>10.356952258017802</c:v>
                </c:pt>
                <c:pt idx="106">
                  <c:v>10.375589429860449</c:v>
                </c:pt>
                <c:pt idx="107">
                  <c:v>10.393890975576944</c:v>
                </c:pt>
                <c:pt idx="108">
                  <c:v>10.411864905854342</c:v>
                </c:pt>
                <c:pt idx="109">
                  <c:v>10.429518993800292</c:v>
                </c:pt>
                <c:pt idx="110">
                  <c:v>10.446860783348452</c:v>
                </c:pt>
                <c:pt idx="111">
                  <c:v>10.463897597319013</c:v>
                </c:pt>
                <c:pt idx="112">
                  <c:v>10.480636545150386</c:v>
                </c:pt>
                <c:pt idx="113">
                  <c:v>10.497084530317272</c:v>
                </c:pt>
                <c:pt idx="114">
                  <c:v>10.513248257449671</c:v>
                </c:pt>
                <c:pt idx="115">
                  <c:v>10.5291342391664</c:v>
                </c:pt>
                <c:pt idx="116">
                  <c:v>10.544748802636201</c:v>
                </c:pt>
                <c:pt idx="117">
                  <c:v>10.560098095878804</c:v>
                </c:pt>
                <c:pt idx="118">
                  <c:v>10.575188093817584</c:v>
                </c:pt>
                <c:pt idx="119">
                  <c:v>10.590024604094996</c:v>
                </c:pt>
                <c:pt idx="120">
                  <c:v>10.604613272661334</c:v>
                </c:pt>
                <c:pt idx="121">
                  <c:v>10.618959589146879</c:v>
                </c:pt>
                <c:pt idx="122">
                  <c:v>10.633068892026914</c:v>
                </c:pt>
                <c:pt idx="123">
                  <c:v>10.646946373588779</c:v>
                </c:pt>
                <c:pt idx="124">
                  <c:v>10.660597084709513</c:v>
                </c:pt>
                <c:pt idx="125">
                  <c:v>10.674025939452324</c:v>
                </c:pt>
                <c:pt idx="126">
                  <c:v>10.68723771948968</c:v>
                </c:pt>
                <c:pt idx="127">
                  <c:v>10.700237078360496</c:v>
                </c:pt>
                <c:pt idx="128">
                  <c:v>10.713028545568438</c:v>
                </c:pt>
                <c:pt idx="129">
                  <c:v>10.725616530528095</c:v>
                </c:pt>
                <c:pt idx="130">
                  <c:v>10.738005326365508</c:v>
                </c:pt>
                <c:pt idx="131">
                  <c:v>10.750199113579047</c:v>
                </c:pt>
                <c:pt idx="132">
                  <c:v>10.762201963566561</c:v>
                </c:pt>
                <c:pt idx="133">
                  <c:v>10.774017842024362</c:v>
                </c:pt>
                <c:pt idx="134">
                  <c:v>10.785650612223222</c:v>
                </c:pt>
                <c:pt idx="135">
                  <c:v>10.797104038166626</c:v>
                </c:pt>
                <c:pt idx="136">
                  <c:v>10.808381787635906</c:v>
                </c:pt>
                <c:pt idx="137">
                  <c:v>10.81948743512698</c:v>
                </c:pt>
                <c:pt idx="138">
                  <c:v>10.830424464683084</c:v>
                </c:pt>
                <c:pt idx="139">
                  <c:v>10.841196272627602</c:v>
                </c:pt>
                <c:pt idx="140">
                  <c:v>10.851806170201058</c:v>
                </c:pt>
                <c:pt idx="141">
                  <c:v>10.862257386106139</c:v>
                </c:pt>
                <c:pt idx="142">
                  <c:v>10.872553068964264</c:v>
                </c:pt>
                <c:pt idx="143">
                  <c:v>10.882696289687338</c:v>
                </c:pt>
                <c:pt idx="144">
                  <c:v>10.892690043767933</c:v>
                </c:pt>
                <c:pt idx="145">
                  <c:v>10.902537253491092</c:v>
                </c:pt>
                <c:pt idx="146">
                  <c:v>10.912240770070866</c:v>
                </c:pt>
                <c:pt idx="147">
                  <c:v>10.921803375714429</c:v>
                </c:pt>
                <c:pt idx="148">
                  <c:v>10.931227785616583</c:v>
                </c:pt>
                <c:pt idx="149">
                  <c:v>10.940516649887366</c:v>
                </c:pt>
                <c:pt idx="150">
                  <c:v>10.949672555415248</c:v>
                </c:pt>
                <c:pt idx="151">
                  <c:v>10.958698027668406</c:v>
                </c:pt>
                <c:pt idx="152">
                  <c:v>10.967595532436398</c:v>
                </c:pt>
                <c:pt idx="153">
                  <c:v>10.976367477514524</c:v>
                </c:pt>
                <c:pt idx="154">
                  <c:v>10.985016214332928</c:v>
                </c:pt>
                <c:pt idx="155">
                  <c:v>10.993544039532605</c:v>
                </c:pt>
                <c:pt idx="156">
                  <c:v>11.001953196490216</c:v>
                </c:pt>
                <c:pt idx="157">
                  <c:v>11.010245876793634</c:v>
                </c:pt>
                <c:pt idx="158">
                  <c:v>11.018424221669999</c:v>
                </c:pt>
                <c:pt idx="159">
                  <c:v>11.026490323368067</c:v>
                </c:pt>
                <c:pt idx="160">
                  <c:v>11.034446226496488</c:v>
                </c:pt>
                <c:pt idx="161">
                  <c:v>11.042293929319584</c:v>
                </c:pt>
                <c:pt idx="162">
                  <c:v>11.050035385012256</c:v>
                </c:pt>
                <c:pt idx="163">
                  <c:v>11.05767250287535</c:v>
                </c:pt>
                <c:pt idx="164">
                  <c:v>11.065207149513059</c:v>
                </c:pt>
                <c:pt idx="165">
                  <c:v>11.072641149973547</c:v>
                </c:pt>
                <c:pt idx="166">
                  <c:v>11.079976288854219</c:v>
                </c:pt>
                <c:pt idx="167">
                  <c:v>11.087214311372863</c:v>
                </c:pt>
                <c:pt idx="168">
                  <c:v>11.094356924405814</c:v>
                </c:pt>
                <c:pt idx="169">
                  <c:v>11.101405797494323</c:v>
                </c:pt>
                <c:pt idx="170">
                  <c:v>11.108362563820284</c:v>
                </c:pt>
                <c:pt idx="171">
                  <c:v>11.115228821152305</c:v>
                </c:pt>
                <c:pt idx="172">
                  <c:v>11.122006132763184</c:v>
                </c:pt>
                <c:pt idx="173">
                  <c:v>11.128696028319798</c:v>
                </c:pt>
                <c:pt idx="174">
                  <c:v>11.135300004746298</c:v>
                </c:pt>
                <c:pt idx="175">
                  <c:v>11.141819527061557</c:v>
                </c:pt>
                <c:pt idx="176">
                  <c:v>11.148256029191749</c:v>
                </c:pt>
                <c:pt idx="177">
                  <c:v>11.154610914758852</c:v>
                </c:pt>
                <c:pt idx="178">
                  <c:v>11.160885557845958</c:v>
                </c:pt>
                <c:pt idx="179">
                  <c:v>11.167081303740099</c:v>
                </c:pt>
                <c:pt idx="180">
                  <c:v>11.173199469653397</c:v>
                </c:pt>
                <c:pt idx="181">
                  <c:v>11.179241345423215</c:v>
                </c:pt>
                <c:pt idx="182">
                  <c:v>11.185208194191999</c:v>
                </c:pt>
                <c:pt idx="183">
                  <c:v>11.191101253067568</c:v>
                </c:pt>
                <c:pt idx="184">
                  <c:v>11.196921733764366</c:v>
                </c:pt>
                <c:pt idx="185">
                  <c:v>11.202670823226386</c:v>
                </c:pt>
                <c:pt idx="186">
                  <c:v>11.208349684232349</c:v>
                </c:pt>
                <c:pt idx="187">
                  <c:v>11.213959455983684</c:v>
                </c:pt>
                <c:pt idx="188">
                  <c:v>11.219501254675885</c:v>
                </c:pt>
                <c:pt idx="189">
                  <c:v>11.224976174053818</c:v>
                </c:pt>
                <c:pt idx="190">
                  <c:v>11.230385285951384</c:v>
                </c:pt>
                <c:pt idx="191">
                  <c:v>11.235729640816171</c:v>
                </c:pt>
                <c:pt idx="192">
                  <c:v>11.241010268219487</c:v>
                </c:pt>
                <c:pt idx="193">
                  <c:v>11.246228177352235</c:v>
                </c:pt>
                <c:pt idx="194">
                  <c:v>11.251384357507131</c:v>
                </c:pt>
                <c:pt idx="195">
                  <c:v>11.256479778547661</c:v>
                </c:pt>
                <c:pt idx="196">
                  <c:v>11.261515391364172</c:v>
                </c:pt>
                <c:pt idx="197">
                  <c:v>11.266492128317536</c:v>
                </c:pt>
                <c:pt idx="198">
                  <c:v>11.271410903670771</c:v>
                </c:pt>
                <c:pt idx="199">
                  <c:v>11.276272614008942</c:v>
                </c:pt>
                <c:pt idx="200">
                  <c:v>11.28107813864777</c:v>
                </c:pt>
                <c:pt idx="201">
                  <c:v>11.28582834003125</c:v>
                </c:pt>
                <c:pt idx="202">
                  <c:v>11.29052406411865</c:v>
                </c:pt>
                <c:pt idx="203">
                  <c:v>11.295166140761149</c:v>
                </c:pt>
                <c:pt idx="204">
                  <c:v>11.299755384068533</c:v>
                </c:pt>
                <c:pt idx="205">
                  <c:v>11.304292592766117</c:v>
                </c:pt>
                <c:pt idx="206">
                  <c:v>11.308778550542355</c:v>
                </c:pt>
                <c:pt idx="207">
                  <c:v>11.313214026387209</c:v>
                </c:pt>
                <c:pt idx="208">
                  <c:v>11.317599774921767</c:v>
                </c:pt>
                <c:pt idx="209">
                  <c:v>11.321936536719218</c:v>
                </c:pt>
                <c:pt idx="210">
                  <c:v>11.326225038617494</c:v>
                </c:pt>
                <c:pt idx="211">
                  <c:v>11.330465994023843</c:v>
                </c:pt>
                <c:pt idx="212">
                  <c:v>11.334660103211547</c:v>
                </c:pt>
                <c:pt idx="213">
                  <c:v>11.338808053608998</c:v>
                </c:pt>
                <c:pt idx="214">
                  <c:v>11.342910520081411</c:v>
                </c:pt>
                <c:pt idx="215">
                  <c:v>11.346968165205348</c:v>
                </c:pt>
                <c:pt idx="216">
                  <c:v>11.350981639536231</c:v>
                </c:pt>
                <c:pt idx="217">
                  <c:v>11.354951581869145</c:v>
                </c:pt>
                <c:pt idx="218">
                  <c:v>11.358878619493016</c:v>
                </c:pt>
                <c:pt idx="219">
                  <c:v>11.362763368438435</c:v>
                </c:pt>
                <c:pt idx="220">
                  <c:v>11.366606433719252</c:v>
                </c:pt>
                <c:pt idx="221">
                  <c:v>11.370408409568149</c:v>
                </c:pt>
                <c:pt idx="222">
                  <c:v>11.374169879666383</c:v>
                </c:pt>
                <c:pt idx="223">
                  <c:v>11.377891417367787</c:v>
                </c:pt>
                <c:pt idx="224">
                  <c:v>11.381573585917302</c:v>
                </c:pt>
                <c:pt idx="225">
                  <c:v>11.385216938664081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Лист6!$N$5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Лист6!$N$6:$N$231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38.302012749629696</c:v>
                </c:pt>
                <c:pt idx="2">
                  <c:v>36.451604561460393</c:v>
                </c:pt>
                <c:pt idx="3">
                  <c:v>34.718495840080294</c:v>
                </c:pt>
                <c:pt idx="4">
                  <c:v>33.093537276187377</c:v>
                </c:pt>
                <c:pt idx="5">
                  <c:v>31.56842274400352</c:v>
                </c:pt>
                <c:pt idx="6">
                  <c:v>30.135600018795248</c:v>
                </c:pt>
                <c:pt idx="7">
                  <c:v>28.78819213744163</c:v>
                </c:pt>
                <c:pt idx="8">
                  <c:v>27.51992799574592</c:v>
                </c:pt>
                <c:pt idx="9">
                  <c:v>26.325080979659326</c:v>
                </c:pt>
                <c:pt idx="10">
                  <c:v>25.198414599136989</c:v>
                </c:pt>
                <c:pt idx="11">
                  <c:v>24.135134238363136</c:v>
                </c:pt>
                <c:pt idx="12">
                  <c:v>23.13084425897971</c:v>
                </c:pt>
                <c:pt idx="13">
                  <c:v>22.181509797361183</c:v>
                </c:pt>
                <c:pt idx="14">
                  <c:v>21.283422685890258</c:v>
                </c:pt>
                <c:pt idx="15">
                  <c:v>20.433171004081029</c:v>
                </c:pt>
                <c:pt idx="16">
                  <c:v>19.627611830320479</c:v>
                </c:pt>
                <c:pt idx="17">
                  <c:v>18.863846820661763</c:v>
                </c:pt>
                <c:pt idx="18">
                  <c:v>18.139200288927874</c:v>
                </c:pt>
                <c:pt idx="19">
                  <c:v>17.451199503558826</c:v>
                </c:pt>
                <c:pt idx="20">
                  <c:v>16.797556952157269</c:v>
                </c:pt>
                <c:pt idx="21">
                  <c:v>16.176154355391731</c:v>
                </c:pt>
                <c:pt idx="22">
                  <c:v>15.585028238507631</c:v>
                </c:pt>
                <c:pt idx="23">
                  <c:v>15.022356891768242</c:v>
                </c:pt>
                <c:pt idx="24">
                  <c:v>14.486448571202052</c:v>
                </c:pt>
                <c:pt idx="25">
                  <c:v>13.975730808495543</c:v>
                </c:pt>
                <c:pt idx="26">
                  <c:v>13.488740714102539</c:v>
                </c:pt>
                <c:pt idx="27">
                  <c:v>13.024116170949581</c:v>
                </c:pt>
                <c:pt idx="28">
                  <c:v>12.580587827763807</c:v>
                </c:pt>
                <c:pt idx="29">
                  <c:v>12.156971811259316</c:v>
                </c:pt>
                <c:pt idx="30">
                  <c:v>11.752163085380639</c:v>
                </c:pt>
                <c:pt idx="31">
                  <c:v>11.365129393683322</c:v>
                </c:pt>
                <c:pt idx="32">
                  <c:v>10.994905727870844</c:v>
                </c:pt>
                <c:pt idx="33">
                  <c:v>10.640589271627325</c:v>
                </c:pt>
                <c:pt idx="34">
                  <c:v>10.301334774289897</c:v>
                </c:pt>
                <c:pt idx="35">
                  <c:v>9.9763503136839802</c:v>
                </c:pt>
                <c:pt idx="36">
                  <c:v>9.6648934116773759</c:v>
                </c:pt>
                <c:pt idx="37">
                  <c:v>9.3662674697619046</c:v>
                </c:pt>
                <c:pt idx="38">
                  <c:v>9.079818495303563</c:v>
                </c:pt>
                <c:pt idx="39">
                  <c:v>8.8049320920647247</c:v>
                </c:pt>
                <c:pt idx="40">
                  <c:v>8.5410306912384897</c:v>
                </c:pt>
                <c:pt idx="41">
                  <c:v>8.2875710015855386</c:v>
                </c:pt>
                <c:pt idx="42">
                  <c:v>8.0440416593605555</c:v>
                </c:pt>
                <c:pt idx="43">
                  <c:v>7.8099610605883276</c:v>
                </c:pt>
                <c:pt idx="44">
                  <c:v>7.5848753599250864</c:v>
                </c:pt>
                <c:pt idx="45">
                  <c:v>7.3683566218402188</c:v>
                </c:pt>
                <c:pt idx="46">
                  <c:v>7.1600011111981763</c:v>
                </c:pt>
                <c:pt idx="47">
                  <c:v>6.9594277115265468</c:v>
                </c:pt>
                <c:pt idx="48">
                  <c:v>6.7662764603398795</c:v>
                </c:pt>
                <c:pt idx="49">
                  <c:v>6.5802071918632192</c:v>
                </c:pt>
                <c:pt idx="50">
                  <c:v>6.400898278376304</c:v>
                </c:pt>
                <c:pt idx="51">
                  <c:v>6.2280454621894297</c:v>
                </c:pt>
                <c:pt idx="52">
                  <c:v>6.0613607709748489</c:v>
                </c:pt>
                <c:pt idx="53">
                  <c:v>5.9005715098206215</c:v>
                </c:pt>
                <c:pt idx="54">
                  <c:v>5.745419323955403</c:v>
                </c:pt>
                <c:pt idx="55">
                  <c:v>5.5956593266181986</c:v>
                </c:pt>
                <c:pt idx="56">
                  <c:v>5.4510592870232273</c:v>
                </c:pt>
                <c:pt idx="57">
                  <c:v>5.3113988738011573</c:v>
                </c:pt>
                <c:pt idx="58">
                  <c:v>5.1764689496891103</c:v>
                </c:pt>
                <c:pt idx="59">
                  <c:v>5.0460709135967701</c:v>
                </c:pt>
                <c:pt idx="60">
                  <c:v>4.9200160864983866</c:v>
                </c:pt>
                <c:pt idx="61">
                  <c:v>4.7981251378935843</c:v>
                </c:pt>
                <c:pt idx="62">
                  <c:v>4.6802275498467205</c:v>
                </c:pt>
                <c:pt idx="63">
                  <c:v>4.566161115857339</c:v>
                </c:pt>
                <c:pt idx="64">
                  <c:v>4.4557714720357309</c:v>
                </c:pt>
                <c:pt idx="65">
                  <c:v>4.3489116582595146</c:v>
                </c:pt>
                <c:pt idx="66">
                  <c:v>4.2454417071714126</c:v>
                </c:pt>
                <c:pt idx="67">
                  <c:v>4.1452282590467897</c:v>
                </c:pt>
                <c:pt idx="68">
                  <c:v>4.048144200713427</c:v>
                </c:pt>
                <c:pt idx="69">
                  <c:v>3.9540683268467518</c:v>
                </c:pt>
                <c:pt idx="70">
                  <c:v>3.862885022092641</c:v>
                </c:pt>
                <c:pt idx="71">
                  <c:v>3.774483962587984</c:v>
                </c:pt>
                <c:pt idx="72">
                  <c:v>3.6887598355574598</c:v>
                </c:pt>
                <c:pt idx="73">
                  <c:v>3.6056120757641947</c:v>
                </c:pt>
                <c:pt idx="74">
                  <c:v>3.5249446176831958</c:v>
                </c:pt>
                <c:pt idx="75">
                  <c:v>3.4466656623501408</c:v>
                </c:pt>
                <c:pt idx="76">
                  <c:v>3.370687457915067</c:v>
                </c:pt>
                <c:pt idx="77">
                  <c:v>3.2969260930012712</c:v>
                </c:pt>
                <c:pt idx="78">
                  <c:v>3.2253013020349495</c:v>
                </c:pt>
                <c:pt idx="79">
                  <c:v>3.1557362817709778</c:v>
                </c:pt>
                <c:pt idx="80">
                  <c:v>3.0881575182956404</c:v>
                </c:pt>
                <c:pt idx="81">
                  <c:v>3.0224946238380093</c:v>
                </c:pt>
                <c:pt idx="82">
                  <c:v>2.9586801827687528</c:v>
                </c:pt>
                <c:pt idx="83">
                  <c:v>2.8966496062085012</c:v>
                </c:pt>
                <c:pt idx="84">
                  <c:v>2.8363409947080869</c:v>
                </c:pt>
                <c:pt idx="85">
                  <c:v>2.7776950084999701</c:v>
                </c:pt>
                <c:pt idx="86">
                  <c:v>2.7206547448544285</c:v>
                </c:pt>
                <c:pt idx="87">
                  <c:v>2.6651656221058366</c:v>
                </c:pt>
                <c:pt idx="88">
                  <c:v>2.6111752699436965</c:v>
                </c:pt>
                <c:pt idx="89">
                  <c:v>2.5586334255902385</c:v>
                </c:pt>
                <c:pt idx="90">
                  <c:v>2.5074918355116398</c:v>
                </c:pt>
                <c:pt idx="91">
                  <c:v>2.4577041623332687</c:v>
                </c:pt>
                <c:pt idx="92">
                  <c:v>2.4092258966509998</c:v>
                </c:pt>
                <c:pt idx="93">
                  <c:v>2.3620142734507863</c:v>
                </c:pt>
                <c:pt idx="94">
                  <c:v>2.3160281928673552</c:v>
                </c:pt>
                <c:pt idx="95">
                  <c:v>2.2712281450302361</c:v>
                </c:pt>
                <c:pt idx="96">
                  <c:v>2.227576138761433</c:v>
                </c:pt>
                <c:pt idx="97">
                  <c:v>2.1850356339041261</c:v>
                </c:pt>
                <c:pt idx="98">
                  <c:v>2.1435714770756755</c:v>
                </c:pt>
                <c:pt idx="99">
                  <c:v>2.1031498406512159</c:v>
                </c:pt>
                <c:pt idx="100">
                  <c:v>2.0637381647962312</c:v>
                </c:pt>
                <c:pt idx="101">
                  <c:v>2.0253051023777959</c:v>
                </c:pt>
                <c:pt idx="102">
                  <c:v>1.9878204665946182</c:v>
                </c:pt>
                <c:pt idx="103">
                  <c:v>1.9512551811758783</c:v>
                </c:pt>
                <c:pt idx="104">
                  <c:v>1.9155812330079747</c:v>
                </c:pt>
                <c:pt idx="105">
                  <c:v>1.880771627056816</c:v>
                </c:pt>
                <c:pt idx="106">
                  <c:v>1.8468003434612741</c:v>
                </c:pt>
                <c:pt idx="107">
                  <c:v>1.813642296680871</c:v>
                </c:pt>
                <c:pt idx="108">
                  <c:v>1.7812732965876987</c:v>
                </c:pt>
                <c:pt idx="109">
                  <c:v>1.7496700113990959</c:v>
                </c:pt>
                <c:pt idx="110">
                  <c:v>1.7188099323536961</c:v>
                </c:pt>
                <c:pt idx="111">
                  <c:v>1.6886713400391293</c:v>
                </c:pt>
                <c:pt idx="112">
                  <c:v>1.6592332722850085</c:v>
                </c:pt>
                <c:pt idx="113">
                  <c:v>1.6304754935398105</c:v>
                </c:pt>
                <c:pt idx="114">
                  <c:v>1.6023784656549511</c:v>
                </c:pt>
                <c:pt idx="115">
                  <c:v>1.5749233200037132</c:v>
                </c:pt>
                <c:pt idx="116">
                  <c:v>1.5480918308668059</c:v>
                </c:pt>
                <c:pt idx="117">
                  <c:v>1.5218663900201983</c:v>
                </c:pt>
                <c:pt idx="118">
                  <c:v>1.4962299824644543</c:v>
                </c:pt>
                <c:pt idx="119">
                  <c:v>1.4711661632382143</c:v>
                </c:pt>
                <c:pt idx="120">
                  <c:v>1.4466590352616482</c:v>
                </c:pt>
                <c:pt idx="121">
                  <c:v>1.422693228158683</c:v>
                </c:pt>
                <c:pt idx="122">
                  <c:v>1.3992538780096402</c:v>
                </c:pt>
                <c:pt idx="123">
                  <c:v>1.3763266079885434</c:v>
                </c:pt>
                <c:pt idx="124">
                  <c:v>1.353897509841842</c:v>
                </c:pt>
                <c:pt idx="125">
                  <c:v>1.3319531261676556</c:v>
                </c:pt>
                <c:pt idx="126">
                  <c:v>1.310480433456801</c:v>
                </c:pt>
                <c:pt idx="127">
                  <c:v>1.2894668258589741</c:v>
                </c:pt>
                <c:pt idx="128">
                  <c:v>1.2689000996393884</c:v>
                </c:pt>
                <c:pt idx="129">
                  <c:v>1.2487684382929933</c:v>
                </c:pt>
                <c:pt idx="130">
                  <c:v>1.2290603982851613</c:v>
                </c:pt>
                <c:pt idx="131">
                  <c:v>1.209764895389321</c:v>
                </c:pt>
                <c:pt idx="132">
                  <c:v>1.1908711915935741</c:v>
                </c:pt>
                <c:pt idx="133">
                  <c:v>1.1723688825497851</c:v>
                </c:pt>
                <c:pt idx="134">
                  <c:v>1.1542478855399712</c:v>
                </c:pt>
                <c:pt idx="135">
                  <c:v>1.1364984279361512</c:v>
                </c:pt>
                <c:pt idx="136">
                  <c:v>1.1191110361309839</c:v>
                </c:pt>
                <c:pt idx="137">
                  <c:v>1.1020765249177138</c:v>
                </c:pt>
                <c:pt idx="138">
                  <c:v>1.0853859872990055</c:v>
                </c:pt>
                <c:pt idx="139">
                  <c:v>1.0690307847052778</c:v>
                </c:pt>
                <c:pt idx="140">
                  <c:v>1.053002537604117</c:v>
                </c:pt>
                <c:pt idx="141">
                  <c:v>1.0372931164832779</c:v>
                </c:pt>
                <c:pt idx="142">
                  <c:v>1.0218946331906165</c:v>
                </c:pt>
                <c:pt idx="143">
                  <c:v>1.0067994326151577</c:v>
                </c:pt>
                <c:pt idx="144">
                  <c:v>0.99200008469423917</c:v>
                </c:pt>
                <c:pt idx="145">
                  <c:v>0.97748937673242764</c:v>
                </c:pt>
                <c:pt idx="146">
                  <c:v>0.96326030601860035</c:v>
                </c:pt>
                <c:pt idx="147">
                  <c:v>0.94930607272821932</c:v>
                </c:pt>
                <c:pt idx="148">
                  <c:v>0.93562007309847528</c:v>
                </c:pt>
                <c:pt idx="149">
                  <c:v>0.92219589286455417</c:v>
                </c:pt>
                <c:pt idx="150">
                  <c:v>0.90902730094583506</c:v>
                </c:pt>
                <c:pt idx="151">
                  <c:v>0.89610824337137107</c:v>
                </c:pt>
                <c:pt idx="152">
                  <c:v>0.88343283743449319</c:v>
                </c:pt>
                <c:pt idx="153">
                  <c:v>0.87099536606686423</c:v>
                </c:pt>
                <c:pt idx="154">
                  <c:v>0.85879027242275674</c:v>
                </c:pt>
                <c:pt idx="155">
                  <c:v>0.84681215466475657</c:v>
                </c:pt>
                <c:pt idx="156">
                  <c:v>0.83505576094250678</c:v>
                </c:pt>
                <c:pt idx="157">
                  <c:v>0.82351598455648622</c:v>
                </c:pt>
                <c:pt idx="158">
                  <c:v>0.81218785929918624</c:v>
                </c:pt>
                <c:pt idx="159">
                  <c:v>0.80106655496640367</c:v>
                </c:pt>
                <c:pt idx="160">
                  <c:v>0.79014737303168703</c:v>
                </c:pt>
                <c:pt idx="161">
                  <c:v>0.77942574247729757</c:v>
                </c:pt>
                <c:pt idx="162">
                  <c:v>0.76889721577534587</c:v>
                </c:pt>
                <c:pt idx="163">
                  <c:v>0.75855746501303767</c:v>
                </c:pt>
                <c:pt idx="164">
                  <c:v>0.74840227815625116</c:v>
                </c:pt>
                <c:pt idx="165">
                  <c:v>0.73842755544590555</c:v>
                </c:pt>
                <c:pt idx="166">
                  <c:v>0.72862930592184061</c:v>
                </c:pt>
                <c:pt idx="167">
                  <c:v>0.71900364406915362</c:v>
                </c:pt>
                <c:pt idx="168">
                  <c:v>0.70954678658215875</c:v>
                </c:pt>
                <c:pt idx="169">
                  <c:v>0.7002550492413494</c:v>
                </c:pt>
                <c:pt idx="170">
                  <c:v>0.69112484389894679</c:v>
                </c:pt>
                <c:pt idx="171">
                  <c:v>0.68215267556879933</c:v>
                </c:pt>
                <c:pt idx="172">
                  <c:v>0.67333513961659286</c:v>
                </c:pt>
                <c:pt idx="173">
                  <c:v>0.66466891904649494</c:v>
                </c:pt>
                <c:pt idx="174">
                  <c:v>0.65615078188052411</c:v>
                </c:pt>
                <c:pt idx="175">
                  <c:v>0.64777757862710217</c:v>
                </c:pt>
                <c:pt idx="176">
                  <c:v>0.63954623983537784</c:v>
                </c:pt>
                <c:pt idx="177">
                  <c:v>0.63145377373207823</c:v>
                </c:pt>
                <c:pt idx="178">
                  <c:v>0.62349726393775939</c:v>
                </c:pt>
                <c:pt idx="179">
                  <c:v>0.61567386725947026</c:v>
                </c:pt>
                <c:pt idx="180">
                  <c:v>0.60798081155697004</c:v>
                </c:pt>
                <c:pt idx="181">
                  <c:v>0.60041539367974528</c:v>
                </c:pt>
                <c:pt idx="182">
                  <c:v>0.59297497747219696</c:v>
                </c:pt>
                <c:pt idx="183">
                  <c:v>0.58565699184448317</c:v>
                </c:pt>
                <c:pt idx="184">
                  <c:v>0.57845892890657957</c:v>
                </c:pt>
                <c:pt idx="185">
                  <c:v>0.57137834216325112</c:v>
                </c:pt>
                <c:pt idx="186">
                  <c:v>0.56441284476770104</c:v>
                </c:pt>
                <c:pt idx="187">
                  <c:v>0.55756010783175691</c:v>
                </c:pt>
                <c:pt idx="188">
                  <c:v>0.5508178587905519</c:v>
                </c:pt>
                <c:pt idx="189">
                  <c:v>0.54418387981972316</c:v>
                </c:pt>
                <c:pt idx="190">
                  <c:v>0.53765600630324106</c:v>
                </c:pt>
                <c:pt idx="191">
                  <c:v>0.53123212535005659</c:v>
                </c:pt>
                <c:pt idx="192">
                  <c:v>0.5249101743578215</c:v>
                </c:pt>
                <c:pt idx="193">
                  <c:v>0.518688139622005</c:v>
                </c:pt>
                <c:pt idx="194">
                  <c:v>0.51256405498880508</c:v>
                </c:pt>
                <c:pt idx="195">
                  <c:v>0.50653600055030668</c:v>
                </c:pt>
                <c:pt idx="196">
                  <c:v>0.50060210138039674</c:v>
                </c:pt>
                <c:pt idx="197">
                  <c:v>0.49476052631001821</c:v>
                </c:pt>
                <c:pt idx="198">
                  <c:v>0.4890094867403878</c:v>
                </c:pt>
                <c:pt idx="199">
                  <c:v>0.48334723549285263</c:v>
                </c:pt>
                <c:pt idx="200">
                  <c:v>0.47777206569412911</c:v>
                </c:pt>
                <c:pt idx="201">
                  <c:v>0.4722823096956954</c:v>
                </c:pt>
                <c:pt idx="202">
                  <c:v>0.4668763380261694</c:v>
                </c:pt>
                <c:pt idx="203">
                  <c:v>0.4615525583755411</c:v>
                </c:pt>
                <c:pt idx="204">
                  <c:v>0.45630941461017605</c:v>
                </c:pt>
                <c:pt idx="205">
                  <c:v>0.45114538581754232</c:v>
                </c:pt>
                <c:pt idx="206">
                  <c:v>0.44605898537966249</c:v>
                </c:pt>
                <c:pt idx="207">
                  <c:v>0.44104876007430976</c:v>
                </c:pt>
                <c:pt idx="208">
                  <c:v>0.43611328920303266</c:v>
                </c:pt>
                <c:pt idx="209">
                  <c:v>0.43125118374509847</c:v>
                </c:pt>
                <c:pt idx="210">
                  <c:v>0.42646108553649759</c:v>
                </c:pt>
                <c:pt idx="211">
                  <c:v>0.42174166647317668</c:v>
                </c:pt>
                <c:pt idx="212">
                  <c:v>0.41709162773769654</c:v>
                </c:pt>
                <c:pt idx="213">
                  <c:v>0.41250969904854606</c:v>
                </c:pt>
                <c:pt idx="214">
                  <c:v>0.40799463793136403</c:v>
                </c:pt>
                <c:pt idx="215">
                  <c:v>0.40354522901135981</c:v>
                </c:pt>
                <c:pt idx="216">
                  <c:v>0.39916028332622905</c:v>
                </c:pt>
                <c:pt idx="217">
                  <c:v>0.39483863765891392</c:v>
                </c:pt>
                <c:pt idx="218">
                  <c:v>0.39057915388955339</c:v>
                </c:pt>
                <c:pt idx="219">
                  <c:v>0.38638071836601134</c:v>
                </c:pt>
                <c:pt idx="220">
                  <c:v>0.38224224129238304</c:v>
                </c:pt>
                <c:pt idx="221">
                  <c:v>0.3781626561349053</c:v>
                </c:pt>
                <c:pt idx="222">
                  <c:v>0.37414091904471464</c:v>
                </c:pt>
                <c:pt idx="223">
                  <c:v>0.37017600829691738</c:v>
                </c:pt>
                <c:pt idx="224">
                  <c:v>0.36626692374545766</c:v>
                </c:pt>
                <c:pt idx="225">
                  <c:v>0.3624126862932785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77888"/>
        <c:axId val="182679424"/>
      </c:scatterChart>
      <c:valAx>
        <c:axId val="182677888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82679424"/>
        <c:crosses val="autoZero"/>
        <c:crossBetween val="midCat"/>
      </c:valAx>
      <c:valAx>
        <c:axId val="182679424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82677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Лист6!$N$5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xVal>
            <c:numRef>
              <c:f>Лист6!$M$6:$M$231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0.3927984986418222</c:v>
                </c:pt>
                <c:pt idx="2">
                  <c:v>0.76646478248164984</c:v>
                </c:pt>
                <c:pt idx="3">
                  <c:v>1.122221483308131</c:v>
                </c:pt>
                <c:pt idx="4">
                  <c:v>1.4611951062831565</c:v>
                </c:pt>
                <c:pt idx="5">
                  <c:v>1.7844249586444196</c:v>
                </c:pt>
                <c:pt idx="6">
                  <c:v>2.0928711256125134</c:v>
                </c:pt>
                <c:pt idx="7">
                  <c:v>2.3874216079547712</c:v>
                </c:pt>
                <c:pt idx="8">
                  <c:v>2.6688987204203021</c:v>
                </c:pt>
                <c:pt idx="9">
                  <c:v>2.9380648372441533</c:v>
                </c:pt>
                <c:pt idx="10">
                  <c:v>3.1956275597721611</c:v>
                </c:pt>
                <c:pt idx="11">
                  <c:v>3.4422443716904692</c:v>
                </c:pt>
                <c:pt idx="12">
                  <c:v>3.678526839112374</c:v>
                </c:pt>
                <c:pt idx="13">
                  <c:v>3.9050444056776068</c:v>
                </c:pt>
                <c:pt idx="14">
                  <c:v>4.1223278266859662</c:v>
                </c:pt>
                <c:pt idx="15">
                  <c:v>4.330872280976152</c:v>
                </c:pt>
                <c:pt idx="16">
                  <c:v>4.5311401946521217</c:v>
                </c:pt>
                <c:pt idx="17">
                  <c:v>4.7235638067524004</c:v>
                </c:pt>
                <c:pt idx="18">
                  <c:v>4.9085475034672275</c:v>
                </c:pt>
                <c:pt idx="19">
                  <c:v>5.0864699444620198</c:v>
                </c:pt>
                <c:pt idx="20">
                  <c:v>5.2576860022018446</c:v>
                </c:pt>
                <c:pt idx="21">
                  <c:v>5.4225285328384407</c:v>
                </c:pt>
                <c:pt idx="22">
                  <c:v>5.5813099951739877</c:v>
                </c:pt>
                <c:pt idx="23">
                  <c:v>5.7343239324164088</c:v>
                </c:pt>
                <c:pt idx="24">
                  <c:v>5.8818463298568551</c:v>
                </c:pt>
                <c:pt idx="25">
                  <c:v>6.0241368602029874</c:v>
                </c:pt>
                <c:pt idx="26">
                  <c:v>6.1614400270680934</c:v>
                </c:pt>
                <c:pt idx="27">
                  <c:v>6.2939862160246864</c:v>
                </c:pt>
                <c:pt idx="28">
                  <c:v>6.4219926616646301</c:v>
                </c:pt>
                <c:pt idx="29">
                  <c:v>6.5456643382502406</c:v>
                </c:pt>
                <c:pt idx="30">
                  <c:v>6.6651947807788945</c:v>
                </c:pt>
                <c:pt idx="31">
                  <c:v>6.7807668426060497</c:v>
                </c:pt>
                <c:pt idx="32">
                  <c:v>6.8925533951676341</c:v>
                </c:pt>
                <c:pt idx="33">
                  <c:v>7.0007179748043189</c:v>
                </c:pt>
                <c:pt idx="34">
                  <c:v>7.105415381209137</c:v>
                </c:pt>
                <c:pt idx="35">
                  <c:v>7.2067922315896666</c:v>
                </c:pt>
                <c:pt idx="36">
                  <c:v>7.3049874742509173</c:v>
                </c:pt>
                <c:pt idx="37">
                  <c:v>7.4001328649596889</c:v>
                </c:pt>
                <c:pt idx="38">
                  <c:v>7.4923534091412565</c:v>
                </c:pt>
                <c:pt idx="39">
                  <c:v>7.5817677726807835</c:v>
                </c:pt>
                <c:pt idx="40">
                  <c:v>7.6684886638512797</c:v>
                </c:pt>
                <c:pt idx="41">
                  <c:v>7.7526231886643719</c:v>
                </c:pt>
                <c:pt idx="42">
                  <c:v>7.834273181736644</c:v>
                </c:pt>
                <c:pt idx="43">
                  <c:v>7.9135355145808122</c:v>
                </c:pt>
                <c:pt idx="44">
                  <c:v>7.9905023830650812</c:v>
                </c:pt>
                <c:pt idx="45">
                  <c:v>8.0652615756339969</c:v>
                </c:pt>
                <c:pt idx="46">
                  <c:v>8.1378967237483888</c:v>
                </c:pt>
                <c:pt idx="47">
                  <c:v>8.2084875358788363</c:v>
                </c:pt>
                <c:pt idx="48">
                  <c:v>8.2771100162755378</c:v>
                </c:pt>
                <c:pt idx="49">
                  <c:v>8.3438366696360813</c:v>
                </c:pt>
                <c:pt idx="50">
                  <c:v>8.4087366927005345</c:v>
                </c:pt>
                <c:pt idx="51">
                  <c:v>8.4718761537194709</c:v>
                </c:pt>
                <c:pt idx="52">
                  <c:v>8.53331816066434</c:v>
                </c:pt>
                <c:pt idx="53">
                  <c:v>8.5931230189800125</c:v>
                </c:pt>
                <c:pt idx="54">
                  <c:v>8.6513483796160635</c:v>
                </c:pt>
                <c:pt idx="55">
                  <c:v>8.7080493780153958</c:v>
                </c:pt>
                <c:pt idx="56">
                  <c:v>8.7632787646860884</c:v>
                </c:pt>
                <c:pt idx="57">
                  <c:v>8.8170870279339386</c:v>
                </c:pt>
                <c:pt idx="58">
                  <c:v>8.8695225092890375</c:v>
                </c:pt>
                <c:pt idx="59">
                  <c:v>8.9206315121192041</c:v>
                </c:pt>
                <c:pt idx="60">
                  <c:v>8.9704584038860595</c:v>
                </c:pt>
                <c:pt idx="61">
                  <c:v>9.0190457124654397</c:v>
                </c:pt>
                <c:pt idx="62">
                  <c:v>9.0664342169227226</c:v>
                </c:pt>
                <c:pt idx="63">
                  <c:v>9.1126630331048943</c:v>
                </c:pt>
                <c:pt idx="64">
                  <c:v>9.1577696943848217</c:v>
                </c:pt>
                <c:pt idx="65">
                  <c:v>9.2017902278691253</c:v>
                </c:pt>
                <c:pt idx="66">
                  <c:v>9.244759226358445</c:v>
                </c:pt>
                <c:pt idx="67">
                  <c:v>9.2867099163286699</c:v>
                </c:pt>
                <c:pt idx="68">
                  <c:v>9.3276742221825319</c:v>
                </c:pt>
                <c:pt idx="69">
                  <c:v>9.3676828270036392</c:v>
                </c:pt>
                <c:pt idx="70">
                  <c:v>9.4067652300288067</c:v>
                </c:pt>
                <c:pt idx="71">
                  <c:v>9.4449498010397601</c:v>
                </c:pt>
                <c:pt idx="72">
                  <c:v>9.4822638318615144</c:v>
                </c:pt>
                <c:pt idx="73">
                  <c:v>9.518733585141927</c:v>
                </c:pt>
                <c:pt idx="74">
                  <c:v>9.5543843405752931</c:v>
                </c:pt>
                <c:pt idx="75">
                  <c:v>9.5892404387219052</c:v>
                </c:pt>
                <c:pt idx="76">
                  <c:v>9.6233253225653943</c:v>
                </c:pt>
                <c:pt idx="77">
                  <c:v>9.656661576940337</c:v>
                </c:pt>
                <c:pt idx="78">
                  <c:v>9.6892709659540124</c:v>
                </c:pt>
                <c:pt idx="79">
                  <c:v>9.7211744685180257</c:v>
                </c:pt>
                <c:pt idx="80">
                  <c:v>9.7523923120981681</c:v>
                </c:pt>
                <c:pt idx="81">
                  <c:v>9.7829440047838716</c:v>
                </c:pt>
                <c:pt idx="82">
                  <c:v>9.8128483657722452</c:v>
                </c:pt>
                <c:pt idx="83">
                  <c:v>9.8421235543555561</c:v>
                </c:pt>
                <c:pt idx="84">
                  <c:v>9.8707870974956329</c:v>
                </c:pt>
                <c:pt idx="85">
                  <c:v>9.8988559160633294</c:v>
                </c:pt>
                <c:pt idx="86">
                  <c:v>9.9263463498163631</c:v>
                </c:pt>
                <c:pt idx="87">
                  <c:v>9.9532741811844474</c:v>
                </c:pt>
                <c:pt idx="88">
                  <c:v>9.9796546579263339</c:v>
                </c:pt>
                <c:pt idx="89">
                  <c:v>10.005502514719502</c:v>
                </c:pt>
                <c:pt idx="90">
                  <c:v>10.030831993739548</c:v>
                </c:pt>
                <c:pt idx="91">
                  <c:v>10.055656864283021</c:v>
                </c:pt>
                <c:pt idx="92">
                  <c:v>10.079990441484101</c:v>
                </c:pt>
                <c:pt idx="93">
                  <c:v>10.103845604172687</c:v>
                </c:pt>
                <c:pt idx="94">
                  <c:v>10.127234811918559</c:v>
                </c:pt>
                <c:pt idx="95">
                  <c:v>10.150170121303828</c:v>
                </c:pt>
                <c:pt idx="96">
                  <c:v>10.172663201463216</c:v>
                </c:pt>
                <c:pt idx="97">
                  <c:v>10.194725348929717</c:v>
                </c:pt>
                <c:pt idx="98">
                  <c:v>10.216367501820793</c:v>
                </c:pt>
                <c:pt idx="99">
                  <c:v>10.237600253398416</c:v>
                </c:pt>
                <c:pt idx="100">
                  <c:v>10.258433865034339</c:v>
                </c:pt>
                <c:pt idx="101">
                  <c:v>10.278878278610236</c:v>
                </c:pt>
                <c:pt idx="102">
                  <c:v>10.298943128380655</c:v>
                </c:pt>
                <c:pt idx="103">
                  <c:v>10.318637752325246</c:v>
                </c:pt>
                <c:pt idx="104">
                  <c:v>10.337971203015249</c:v>
                </c:pt>
                <c:pt idx="105">
                  <c:v>10.356952258017802</c:v>
                </c:pt>
                <c:pt idx="106">
                  <c:v>10.375589429860449</c:v>
                </c:pt>
                <c:pt idx="107">
                  <c:v>10.393890975576944</c:v>
                </c:pt>
                <c:pt idx="108">
                  <c:v>10.411864905854342</c:v>
                </c:pt>
                <c:pt idx="109">
                  <c:v>10.429518993800292</c:v>
                </c:pt>
                <c:pt idx="110">
                  <c:v>10.446860783348452</c:v>
                </c:pt>
                <c:pt idx="111">
                  <c:v>10.463897597319013</c:v>
                </c:pt>
                <c:pt idx="112">
                  <c:v>10.480636545150386</c:v>
                </c:pt>
                <c:pt idx="113">
                  <c:v>10.497084530317272</c:v>
                </c:pt>
                <c:pt idx="114">
                  <c:v>10.513248257449671</c:v>
                </c:pt>
                <c:pt idx="115">
                  <c:v>10.5291342391664</c:v>
                </c:pt>
                <c:pt idx="116">
                  <c:v>10.544748802636201</c:v>
                </c:pt>
                <c:pt idx="117">
                  <c:v>10.560098095878804</c:v>
                </c:pt>
                <c:pt idx="118">
                  <c:v>10.575188093817584</c:v>
                </c:pt>
                <c:pt idx="119">
                  <c:v>10.590024604094996</c:v>
                </c:pt>
                <c:pt idx="120">
                  <c:v>10.604613272661334</c:v>
                </c:pt>
                <c:pt idx="121">
                  <c:v>10.618959589146879</c:v>
                </c:pt>
                <c:pt idx="122">
                  <c:v>10.633068892026914</c:v>
                </c:pt>
                <c:pt idx="123">
                  <c:v>10.646946373588779</c:v>
                </c:pt>
                <c:pt idx="124">
                  <c:v>10.660597084709513</c:v>
                </c:pt>
                <c:pt idx="125">
                  <c:v>10.674025939452324</c:v>
                </c:pt>
                <c:pt idx="126">
                  <c:v>10.68723771948968</c:v>
                </c:pt>
                <c:pt idx="127">
                  <c:v>10.700237078360496</c:v>
                </c:pt>
                <c:pt idx="128">
                  <c:v>10.713028545568438</c:v>
                </c:pt>
                <c:pt idx="129">
                  <c:v>10.725616530528095</c:v>
                </c:pt>
                <c:pt idx="130">
                  <c:v>10.738005326365508</c:v>
                </c:pt>
                <c:pt idx="131">
                  <c:v>10.750199113579047</c:v>
                </c:pt>
                <c:pt idx="132">
                  <c:v>10.762201963566561</c:v>
                </c:pt>
                <c:pt idx="133">
                  <c:v>10.774017842024362</c:v>
                </c:pt>
                <c:pt idx="134">
                  <c:v>10.785650612223222</c:v>
                </c:pt>
                <c:pt idx="135">
                  <c:v>10.797104038166626</c:v>
                </c:pt>
                <c:pt idx="136">
                  <c:v>10.808381787635906</c:v>
                </c:pt>
                <c:pt idx="137">
                  <c:v>10.81948743512698</c:v>
                </c:pt>
                <c:pt idx="138">
                  <c:v>10.830424464683084</c:v>
                </c:pt>
                <c:pt idx="139">
                  <c:v>10.841196272627602</c:v>
                </c:pt>
                <c:pt idx="140">
                  <c:v>10.851806170201058</c:v>
                </c:pt>
                <c:pt idx="141">
                  <c:v>10.862257386106139</c:v>
                </c:pt>
                <c:pt idx="142">
                  <c:v>10.872553068964264</c:v>
                </c:pt>
                <c:pt idx="143">
                  <c:v>10.882696289687338</c:v>
                </c:pt>
                <c:pt idx="144">
                  <c:v>10.892690043767933</c:v>
                </c:pt>
                <c:pt idx="145">
                  <c:v>10.902537253491092</c:v>
                </c:pt>
                <c:pt idx="146">
                  <c:v>10.912240770070866</c:v>
                </c:pt>
                <c:pt idx="147">
                  <c:v>10.921803375714429</c:v>
                </c:pt>
                <c:pt idx="148">
                  <c:v>10.931227785616583</c:v>
                </c:pt>
                <c:pt idx="149">
                  <c:v>10.940516649887366</c:v>
                </c:pt>
                <c:pt idx="150">
                  <c:v>10.949672555415248</c:v>
                </c:pt>
                <c:pt idx="151">
                  <c:v>10.958698027668406</c:v>
                </c:pt>
                <c:pt idx="152">
                  <c:v>10.967595532436398</c:v>
                </c:pt>
                <c:pt idx="153">
                  <c:v>10.976367477514524</c:v>
                </c:pt>
                <c:pt idx="154">
                  <c:v>10.985016214332928</c:v>
                </c:pt>
                <c:pt idx="155">
                  <c:v>10.993544039532605</c:v>
                </c:pt>
                <c:pt idx="156">
                  <c:v>11.001953196490216</c:v>
                </c:pt>
                <c:pt idx="157">
                  <c:v>11.010245876793634</c:v>
                </c:pt>
                <c:pt idx="158">
                  <c:v>11.018424221669999</c:v>
                </c:pt>
                <c:pt idx="159">
                  <c:v>11.026490323368067</c:v>
                </c:pt>
                <c:pt idx="160">
                  <c:v>11.034446226496488</c:v>
                </c:pt>
                <c:pt idx="161">
                  <c:v>11.042293929319584</c:v>
                </c:pt>
                <c:pt idx="162">
                  <c:v>11.050035385012256</c:v>
                </c:pt>
                <c:pt idx="163">
                  <c:v>11.05767250287535</c:v>
                </c:pt>
                <c:pt idx="164">
                  <c:v>11.065207149513059</c:v>
                </c:pt>
                <c:pt idx="165">
                  <c:v>11.072641149973547</c:v>
                </c:pt>
                <c:pt idx="166">
                  <c:v>11.079976288854219</c:v>
                </c:pt>
                <c:pt idx="167">
                  <c:v>11.087214311372863</c:v>
                </c:pt>
                <c:pt idx="168">
                  <c:v>11.094356924405814</c:v>
                </c:pt>
                <c:pt idx="169">
                  <c:v>11.101405797494323</c:v>
                </c:pt>
                <c:pt idx="170">
                  <c:v>11.108362563820284</c:v>
                </c:pt>
                <c:pt idx="171">
                  <c:v>11.115228821152305</c:v>
                </c:pt>
                <c:pt idx="172">
                  <c:v>11.122006132763184</c:v>
                </c:pt>
                <c:pt idx="173">
                  <c:v>11.128696028319798</c:v>
                </c:pt>
                <c:pt idx="174">
                  <c:v>11.135300004746298</c:v>
                </c:pt>
                <c:pt idx="175">
                  <c:v>11.141819527061557</c:v>
                </c:pt>
                <c:pt idx="176">
                  <c:v>11.148256029191749</c:v>
                </c:pt>
                <c:pt idx="177">
                  <c:v>11.154610914758852</c:v>
                </c:pt>
                <c:pt idx="178">
                  <c:v>11.160885557845958</c:v>
                </c:pt>
                <c:pt idx="179">
                  <c:v>11.167081303740099</c:v>
                </c:pt>
                <c:pt idx="180">
                  <c:v>11.173199469653397</c:v>
                </c:pt>
                <c:pt idx="181">
                  <c:v>11.179241345423215</c:v>
                </c:pt>
                <c:pt idx="182">
                  <c:v>11.185208194191999</c:v>
                </c:pt>
                <c:pt idx="183">
                  <c:v>11.191101253067568</c:v>
                </c:pt>
                <c:pt idx="184">
                  <c:v>11.196921733764366</c:v>
                </c:pt>
                <c:pt idx="185">
                  <c:v>11.202670823226386</c:v>
                </c:pt>
                <c:pt idx="186">
                  <c:v>11.208349684232349</c:v>
                </c:pt>
                <c:pt idx="187">
                  <c:v>11.213959455983684</c:v>
                </c:pt>
                <c:pt idx="188">
                  <c:v>11.219501254675885</c:v>
                </c:pt>
                <c:pt idx="189">
                  <c:v>11.224976174053818</c:v>
                </c:pt>
                <c:pt idx="190">
                  <c:v>11.230385285951384</c:v>
                </c:pt>
                <c:pt idx="191">
                  <c:v>11.235729640816171</c:v>
                </c:pt>
                <c:pt idx="192">
                  <c:v>11.241010268219487</c:v>
                </c:pt>
                <c:pt idx="193">
                  <c:v>11.246228177352235</c:v>
                </c:pt>
                <c:pt idx="194">
                  <c:v>11.251384357507131</c:v>
                </c:pt>
                <c:pt idx="195">
                  <c:v>11.256479778547661</c:v>
                </c:pt>
                <c:pt idx="196">
                  <c:v>11.261515391364172</c:v>
                </c:pt>
                <c:pt idx="197">
                  <c:v>11.266492128317536</c:v>
                </c:pt>
                <c:pt idx="198">
                  <c:v>11.271410903670771</c:v>
                </c:pt>
                <c:pt idx="199">
                  <c:v>11.276272614008942</c:v>
                </c:pt>
                <c:pt idx="200">
                  <c:v>11.28107813864777</c:v>
                </c:pt>
                <c:pt idx="201">
                  <c:v>11.28582834003125</c:v>
                </c:pt>
                <c:pt idx="202">
                  <c:v>11.29052406411865</c:v>
                </c:pt>
                <c:pt idx="203">
                  <c:v>11.295166140761149</c:v>
                </c:pt>
                <c:pt idx="204">
                  <c:v>11.299755384068533</c:v>
                </c:pt>
                <c:pt idx="205">
                  <c:v>11.304292592766117</c:v>
                </c:pt>
                <c:pt idx="206">
                  <c:v>11.308778550542355</c:v>
                </c:pt>
                <c:pt idx="207">
                  <c:v>11.313214026387209</c:v>
                </c:pt>
                <c:pt idx="208">
                  <c:v>11.317599774921767</c:v>
                </c:pt>
                <c:pt idx="209">
                  <c:v>11.321936536719218</c:v>
                </c:pt>
                <c:pt idx="210">
                  <c:v>11.326225038617494</c:v>
                </c:pt>
                <c:pt idx="211">
                  <c:v>11.330465994023843</c:v>
                </c:pt>
                <c:pt idx="212">
                  <c:v>11.334660103211547</c:v>
                </c:pt>
                <c:pt idx="213">
                  <c:v>11.338808053608998</c:v>
                </c:pt>
                <c:pt idx="214">
                  <c:v>11.342910520081411</c:v>
                </c:pt>
                <c:pt idx="215">
                  <c:v>11.346968165205348</c:v>
                </c:pt>
                <c:pt idx="216">
                  <c:v>11.350981639536231</c:v>
                </c:pt>
                <c:pt idx="217">
                  <c:v>11.354951581869145</c:v>
                </c:pt>
                <c:pt idx="218">
                  <c:v>11.358878619493016</c:v>
                </c:pt>
                <c:pt idx="219">
                  <c:v>11.362763368438435</c:v>
                </c:pt>
                <c:pt idx="220">
                  <c:v>11.366606433719252</c:v>
                </c:pt>
                <c:pt idx="221">
                  <c:v>11.370408409568149</c:v>
                </c:pt>
                <c:pt idx="222">
                  <c:v>11.374169879666383</c:v>
                </c:pt>
                <c:pt idx="223">
                  <c:v>11.377891417367787</c:v>
                </c:pt>
                <c:pt idx="224">
                  <c:v>11.381573585917302</c:v>
                </c:pt>
                <c:pt idx="225">
                  <c:v>11.385216938664081</c:v>
                </c:pt>
              </c:numCache>
            </c:numRef>
          </c:xVal>
          <c:yVal>
            <c:numRef>
              <c:f>Лист6!$N$6:$N$231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38.302012749629696</c:v>
                </c:pt>
                <c:pt idx="2">
                  <c:v>36.451604561460393</c:v>
                </c:pt>
                <c:pt idx="3">
                  <c:v>34.718495840080294</c:v>
                </c:pt>
                <c:pt idx="4">
                  <c:v>33.093537276187377</c:v>
                </c:pt>
                <c:pt idx="5">
                  <c:v>31.56842274400352</c:v>
                </c:pt>
                <c:pt idx="6">
                  <c:v>30.135600018795248</c:v>
                </c:pt>
                <c:pt idx="7">
                  <c:v>28.78819213744163</c:v>
                </c:pt>
                <c:pt idx="8">
                  <c:v>27.51992799574592</c:v>
                </c:pt>
                <c:pt idx="9">
                  <c:v>26.325080979659326</c:v>
                </c:pt>
                <c:pt idx="10">
                  <c:v>25.198414599136989</c:v>
                </c:pt>
                <c:pt idx="11">
                  <c:v>24.135134238363136</c:v>
                </c:pt>
                <c:pt idx="12">
                  <c:v>23.13084425897971</c:v>
                </c:pt>
                <c:pt idx="13">
                  <c:v>22.181509797361183</c:v>
                </c:pt>
                <c:pt idx="14">
                  <c:v>21.283422685890258</c:v>
                </c:pt>
                <c:pt idx="15">
                  <c:v>20.433171004081029</c:v>
                </c:pt>
                <c:pt idx="16">
                  <c:v>19.627611830320479</c:v>
                </c:pt>
                <c:pt idx="17">
                  <c:v>18.863846820661763</c:v>
                </c:pt>
                <c:pt idx="18">
                  <c:v>18.139200288927874</c:v>
                </c:pt>
                <c:pt idx="19">
                  <c:v>17.451199503558826</c:v>
                </c:pt>
                <c:pt idx="20">
                  <c:v>16.797556952157269</c:v>
                </c:pt>
                <c:pt idx="21">
                  <c:v>16.176154355391731</c:v>
                </c:pt>
                <c:pt idx="22">
                  <c:v>15.585028238507631</c:v>
                </c:pt>
                <c:pt idx="23">
                  <c:v>15.022356891768242</c:v>
                </c:pt>
                <c:pt idx="24">
                  <c:v>14.486448571202052</c:v>
                </c:pt>
                <c:pt idx="25">
                  <c:v>13.975730808495543</c:v>
                </c:pt>
                <c:pt idx="26">
                  <c:v>13.488740714102539</c:v>
                </c:pt>
                <c:pt idx="27">
                  <c:v>13.024116170949581</c:v>
                </c:pt>
                <c:pt idx="28">
                  <c:v>12.580587827763807</c:v>
                </c:pt>
                <c:pt idx="29">
                  <c:v>12.156971811259316</c:v>
                </c:pt>
                <c:pt idx="30">
                  <c:v>11.752163085380639</c:v>
                </c:pt>
                <c:pt idx="31">
                  <c:v>11.365129393683322</c:v>
                </c:pt>
                <c:pt idx="32">
                  <c:v>10.994905727870844</c:v>
                </c:pt>
                <c:pt idx="33">
                  <c:v>10.640589271627325</c:v>
                </c:pt>
                <c:pt idx="34">
                  <c:v>10.301334774289897</c:v>
                </c:pt>
                <c:pt idx="35">
                  <c:v>9.9763503136839802</c:v>
                </c:pt>
                <c:pt idx="36">
                  <c:v>9.6648934116773759</c:v>
                </c:pt>
                <c:pt idx="37">
                  <c:v>9.3662674697619046</c:v>
                </c:pt>
                <c:pt idx="38">
                  <c:v>9.079818495303563</c:v>
                </c:pt>
                <c:pt idx="39">
                  <c:v>8.8049320920647247</c:v>
                </c:pt>
                <c:pt idx="40">
                  <c:v>8.5410306912384897</c:v>
                </c:pt>
                <c:pt idx="41">
                  <c:v>8.2875710015855386</c:v>
                </c:pt>
                <c:pt idx="42">
                  <c:v>8.0440416593605555</c:v>
                </c:pt>
                <c:pt idx="43">
                  <c:v>7.8099610605883276</c:v>
                </c:pt>
                <c:pt idx="44">
                  <c:v>7.5848753599250864</c:v>
                </c:pt>
                <c:pt idx="45">
                  <c:v>7.3683566218402188</c:v>
                </c:pt>
                <c:pt idx="46">
                  <c:v>7.1600011111981763</c:v>
                </c:pt>
                <c:pt idx="47">
                  <c:v>6.9594277115265468</c:v>
                </c:pt>
                <c:pt idx="48">
                  <c:v>6.7662764603398795</c:v>
                </c:pt>
                <c:pt idx="49">
                  <c:v>6.5802071918632192</c:v>
                </c:pt>
                <c:pt idx="50">
                  <c:v>6.400898278376304</c:v>
                </c:pt>
                <c:pt idx="51">
                  <c:v>6.2280454621894297</c:v>
                </c:pt>
                <c:pt idx="52">
                  <c:v>6.0613607709748489</c:v>
                </c:pt>
                <c:pt idx="53">
                  <c:v>5.9005715098206215</c:v>
                </c:pt>
                <c:pt idx="54">
                  <c:v>5.745419323955403</c:v>
                </c:pt>
                <c:pt idx="55">
                  <c:v>5.5956593266181986</c:v>
                </c:pt>
                <c:pt idx="56">
                  <c:v>5.4510592870232273</c:v>
                </c:pt>
                <c:pt idx="57">
                  <c:v>5.3113988738011573</c:v>
                </c:pt>
                <c:pt idx="58">
                  <c:v>5.1764689496891103</c:v>
                </c:pt>
                <c:pt idx="59">
                  <c:v>5.0460709135967701</c:v>
                </c:pt>
                <c:pt idx="60">
                  <c:v>4.9200160864983866</c:v>
                </c:pt>
                <c:pt idx="61">
                  <c:v>4.7981251378935843</c:v>
                </c:pt>
                <c:pt idx="62">
                  <c:v>4.6802275498467205</c:v>
                </c:pt>
                <c:pt idx="63">
                  <c:v>4.566161115857339</c:v>
                </c:pt>
                <c:pt idx="64">
                  <c:v>4.4557714720357309</c:v>
                </c:pt>
                <c:pt idx="65">
                  <c:v>4.3489116582595146</c:v>
                </c:pt>
                <c:pt idx="66">
                  <c:v>4.2454417071714126</c:v>
                </c:pt>
                <c:pt idx="67">
                  <c:v>4.1452282590467897</c:v>
                </c:pt>
                <c:pt idx="68">
                  <c:v>4.048144200713427</c:v>
                </c:pt>
                <c:pt idx="69">
                  <c:v>3.9540683268467518</c:v>
                </c:pt>
                <c:pt idx="70">
                  <c:v>3.862885022092641</c:v>
                </c:pt>
                <c:pt idx="71">
                  <c:v>3.774483962587984</c:v>
                </c:pt>
                <c:pt idx="72">
                  <c:v>3.6887598355574598</c:v>
                </c:pt>
                <c:pt idx="73">
                  <c:v>3.6056120757641947</c:v>
                </c:pt>
                <c:pt idx="74">
                  <c:v>3.5249446176831958</c:v>
                </c:pt>
                <c:pt idx="75">
                  <c:v>3.4466656623501408</c:v>
                </c:pt>
                <c:pt idx="76">
                  <c:v>3.370687457915067</c:v>
                </c:pt>
                <c:pt idx="77">
                  <c:v>3.2969260930012712</c:v>
                </c:pt>
                <c:pt idx="78">
                  <c:v>3.2253013020349495</c:v>
                </c:pt>
                <c:pt idx="79">
                  <c:v>3.1557362817709778</c:v>
                </c:pt>
                <c:pt idx="80">
                  <c:v>3.0881575182956404</c:v>
                </c:pt>
                <c:pt idx="81">
                  <c:v>3.0224946238380093</c:v>
                </c:pt>
                <c:pt idx="82">
                  <c:v>2.9586801827687528</c:v>
                </c:pt>
                <c:pt idx="83">
                  <c:v>2.8966496062085012</c:v>
                </c:pt>
                <c:pt idx="84">
                  <c:v>2.8363409947080869</c:v>
                </c:pt>
                <c:pt idx="85">
                  <c:v>2.7776950084999701</c:v>
                </c:pt>
                <c:pt idx="86">
                  <c:v>2.7206547448544285</c:v>
                </c:pt>
                <c:pt idx="87">
                  <c:v>2.6651656221058366</c:v>
                </c:pt>
                <c:pt idx="88">
                  <c:v>2.6111752699436965</c:v>
                </c:pt>
                <c:pt idx="89">
                  <c:v>2.5586334255902385</c:v>
                </c:pt>
                <c:pt idx="90">
                  <c:v>2.5074918355116398</c:v>
                </c:pt>
                <c:pt idx="91">
                  <c:v>2.4577041623332687</c:v>
                </c:pt>
                <c:pt idx="92">
                  <c:v>2.4092258966509998</c:v>
                </c:pt>
                <c:pt idx="93">
                  <c:v>2.3620142734507863</c:v>
                </c:pt>
                <c:pt idx="94">
                  <c:v>2.3160281928673552</c:v>
                </c:pt>
                <c:pt idx="95">
                  <c:v>2.2712281450302361</c:v>
                </c:pt>
                <c:pt idx="96">
                  <c:v>2.227576138761433</c:v>
                </c:pt>
                <c:pt idx="97">
                  <c:v>2.1850356339041261</c:v>
                </c:pt>
                <c:pt idx="98">
                  <c:v>2.1435714770756755</c:v>
                </c:pt>
                <c:pt idx="99">
                  <c:v>2.1031498406512159</c:v>
                </c:pt>
                <c:pt idx="100">
                  <c:v>2.0637381647962312</c:v>
                </c:pt>
                <c:pt idx="101">
                  <c:v>2.0253051023777959</c:v>
                </c:pt>
                <c:pt idx="102">
                  <c:v>1.9878204665946182</c:v>
                </c:pt>
                <c:pt idx="103">
                  <c:v>1.9512551811758783</c:v>
                </c:pt>
                <c:pt idx="104">
                  <c:v>1.9155812330079747</c:v>
                </c:pt>
                <c:pt idx="105">
                  <c:v>1.880771627056816</c:v>
                </c:pt>
                <c:pt idx="106">
                  <c:v>1.8468003434612741</c:v>
                </c:pt>
                <c:pt idx="107">
                  <c:v>1.813642296680871</c:v>
                </c:pt>
                <c:pt idx="108">
                  <c:v>1.7812732965876987</c:v>
                </c:pt>
                <c:pt idx="109">
                  <c:v>1.7496700113990959</c:v>
                </c:pt>
                <c:pt idx="110">
                  <c:v>1.7188099323536961</c:v>
                </c:pt>
                <c:pt idx="111">
                  <c:v>1.6886713400391293</c:v>
                </c:pt>
                <c:pt idx="112">
                  <c:v>1.6592332722850085</c:v>
                </c:pt>
                <c:pt idx="113">
                  <c:v>1.6304754935398105</c:v>
                </c:pt>
                <c:pt idx="114">
                  <c:v>1.6023784656549511</c:v>
                </c:pt>
                <c:pt idx="115">
                  <c:v>1.5749233200037132</c:v>
                </c:pt>
                <c:pt idx="116">
                  <c:v>1.5480918308668059</c:v>
                </c:pt>
                <c:pt idx="117">
                  <c:v>1.5218663900201983</c:v>
                </c:pt>
                <c:pt idx="118">
                  <c:v>1.4962299824644543</c:v>
                </c:pt>
                <c:pt idx="119">
                  <c:v>1.4711661632382143</c:v>
                </c:pt>
                <c:pt idx="120">
                  <c:v>1.4466590352616482</c:v>
                </c:pt>
                <c:pt idx="121">
                  <c:v>1.422693228158683</c:v>
                </c:pt>
                <c:pt idx="122">
                  <c:v>1.3992538780096402</c:v>
                </c:pt>
                <c:pt idx="123">
                  <c:v>1.3763266079885434</c:v>
                </c:pt>
                <c:pt idx="124">
                  <c:v>1.353897509841842</c:v>
                </c:pt>
                <c:pt idx="125">
                  <c:v>1.3319531261676556</c:v>
                </c:pt>
                <c:pt idx="126">
                  <c:v>1.310480433456801</c:v>
                </c:pt>
                <c:pt idx="127">
                  <c:v>1.2894668258589741</c:v>
                </c:pt>
                <c:pt idx="128">
                  <c:v>1.2689000996393884</c:v>
                </c:pt>
                <c:pt idx="129">
                  <c:v>1.2487684382929933</c:v>
                </c:pt>
                <c:pt idx="130">
                  <c:v>1.2290603982851613</c:v>
                </c:pt>
                <c:pt idx="131">
                  <c:v>1.209764895389321</c:v>
                </c:pt>
                <c:pt idx="132">
                  <c:v>1.1908711915935741</c:v>
                </c:pt>
                <c:pt idx="133">
                  <c:v>1.1723688825497851</c:v>
                </c:pt>
                <c:pt idx="134">
                  <c:v>1.1542478855399712</c:v>
                </c:pt>
                <c:pt idx="135">
                  <c:v>1.1364984279361512</c:v>
                </c:pt>
                <c:pt idx="136">
                  <c:v>1.1191110361309839</c:v>
                </c:pt>
                <c:pt idx="137">
                  <c:v>1.1020765249177138</c:v>
                </c:pt>
                <c:pt idx="138">
                  <c:v>1.0853859872990055</c:v>
                </c:pt>
                <c:pt idx="139">
                  <c:v>1.0690307847052778</c:v>
                </c:pt>
                <c:pt idx="140">
                  <c:v>1.053002537604117</c:v>
                </c:pt>
                <c:pt idx="141">
                  <c:v>1.0372931164832779</c:v>
                </c:pt>
                <c:pt idx="142">
                  <c:v>1.0218946331906165</c:v>
                </c:pt>
                <c:pt idx="143">
                  <c:v>1.0067994326151577</c:v>
                </c:pt>
                <c:pt idx="144">
                  <c:v>0.99200008469423917</c:v>
                </c:pt>
                <c:pt idx="145">
                  <c:v>0.97748937673242764</c:v>
                </c:pt>
                <c:pt idx="146">
                  <c:v>0.96326030601860035</c:v>
                </c:pt>
                <c:pt idx="147">
                  <c:v>0.94930607272821932</c:v>
                </c:pt>
                <c:pt idx="148">
                  <c:v>0.93562007309847528</c:v>
                </c:pt>
                <c:pt idx="149">
                  <c:v>0.92219589286455417</c:v>
                </c:pt>
                <c:pt idx="150">
                  <c:v>0.90902730094583506</c:v>
                </c:pt>
                <c:pt idx="151">
                  <c:v>0.89610824337137107</c:v>
                </c:pt>
                <c:pt idx="152">
                  <c:v>0.88343283743449319</c:v>
                </c:pt>
                <c:pt idx="153">
                  <c:v>0.87099536606686423</c:v>
                </c:pt>
                <c:pt idx="154">
                  <c:v>0.85879027242275674</c:v>
                </c:pt>
                <c:pt idx="155">
                  <c:v>0.84681215466475657</c:v>
                </c:pt>
                <c:pt idx="156">
                  <c:v>0.83505576094250678</c:v>
                </c:pt>
                <c:pt idx="157">
                  <c:v>0.82351598455648622</c:v>
                </c:pt>
                <c:pt idx="158">
                  <c:v>0.81218785929918624</c:v>
                </c:pt>
                <c:pt idx="159">
                  <c:v>0.80106655496640367</c:v>
                </c:pt>
                <c:pt idx="160">
                  <c:v>0.79014737303168703</c:v>
                </c:pt>
                <c:pt idx="161">
                  <c:v>0.77942574247729757</c:v>
                </c:pt>
                <c:pt idx="162">
                  <c:v>0.76889721577534587</c:v>
                </c:pt>
                <c:pt idx="163">
                  <c:v>0.75855746501303767</c:v>
                </c:pt>
                <c:pt idx="164">
                  <c:v>0.74840227815625116</c:v>
                </c:pt>
                <c:pt idx="165">
                  <c:v>0.73842755544590555</c:v>
                </c:pt>
                <c:pt idx="166">
                  <c:v>0.72862930592184061</c:v>
                </c:pt>
                <c:pt idx="167">
                  <c:v>0.71900364406915362</c:v>
                </c:pt>
                <c:pt idx="168">
                  <c:v>0.70954678658215875</c:v>
                </c:pt>
                <c:pt idx="169">
                  <c:v>0.7002550492413494</c:v>
                </c:pt>
                <c:pt idx="170">
                  <c:v>0.69112484389894679</c:v>
                </c:pt>
                <c:pt idx="171">
                  <c:v>0.68215267556879933</c:v>
                </c:pt>
                <c:pt idx="172">
                  <c:v>0.67333513961659286</c:v>
                </c:pt>
                <c:pt idx="173">
                  <c:v>0.66466891904649494</c:v>
                </c:pt>
                <c:pt idx="174">
                  <c:v>0.65615078188052411</c:v>
                </c:pt>
                <c:pt idx="175">
                  <c:v>0.64777757862710217</c:v>
                </c:pt>
                <c:pt idx="176">
                  <c:v>0.63954623983537784</c:v>
                </c:pt>
                <c:pt idx="177">
                  <c:v>0.63145377373207823</c:v>
                </c:pt>
                <c:pt idx="178">
                  <c:v>0.62349726393775939</c:v>
                </c:pt>
                <c:pt idx="179">
                  <c:v>0.61567386725947026</c:v>
                </c:pt>
                <c:pt idx="180">
                  <c:v>0.60798081155697004</c:v>
                </c:pt>
                <c:pt idx="181">
                  <c:v>0.60041539367974528</c:v>
                </c:pt>
                <c:pt idx="182">
                  <c:v>0.59297497747219696</c:v>
                </c:pt>
                <c:pt idx="183">
                  <c:v>0.58565699184448317</c:v>
                </c:pt>
                <c:pt idx="184">
                  <c:v>0.57845892890657957</c:v>
                </c:pt>
                <c:pt idx="185">
                  <c:v>0.57137834216325112</c:v>
                </c:pt>
                <c:pt idx="186">
                  <c:v>0.56441284476770104</c:v>
                </c:pt>
                <c:pt idx="187">
                  <c:v>0.55756010783175691</c:v>
                </c:pt>
                <c:pt idx="188">
                  <c:v>0.5508178587905519</c:v>
                </c:pt>
                <c:pt idx="189">
                  <c:v>0.54418387981972316</c:v>
                </c:pt>
                <c:pt idx="190">
                  <c:v>0.53765600630324106</c:v>
                </c:pt>
                <c:pt idx="191">
                  <c:v>0.53123212535005659</c:v>
                </c:pt>
                <c:pt idx="192">
                  <c:v>0.5249101743578215</c:v>
                </c:pt>
                <c:pt idx="193">
                  <c:v>0.518688139622005</c:v>
                </c:pt>
                <c:pt idx="194">
                  <c:v>0.51256405498880508</c:v>
                </c:pt>
                <c:pt idx="195">
                  <c:v>0.50653600055030668</c:v>
                </c:pt>
                <c:pt idx="196">
                  <c:v>0.50060210138039674</c:v>
                </c:pt>
                <c:pt idx="197">
                  <c:v>0.49476052631001821</c:v>
                </c:pt>
                <c:pt idx="198">
                  <c:v>0.4890094867403878</c:v>
                </c:pt>
                <c:pt idx="199">
                  <c:v>0.48334723549285263</c:v>
                </c:pt>
                <c:pt idx="200">
                  <c:v>0.47777206569412911</c:v>
                </c:pt>
                <c:pt idx="201">
                  <c:v>0.4722823096956954</c:v>
                </c:pt>
                <c:pt idx="202">
                  <c:v>0.4668763380261694</c:v>
                </c:pt>
                <c:pt idx="203">
                  <c:v>0.4615525583755411</c:v>
                </c:pt>
                <c:pt idx="204">
                  <c:v>0.45630941461017605</c:v>
                </c:pt>
                <c:pt idx="205">
                  <c:v>0.45114538581754232</c:v>
                </c:pt>
                <c:pt idx="206">
                  <c:v>0.44605898537966249</c:v>
                </c:pt>
                <c:pt idx="207">
                  <c:v>0.44104876007430976</c:v>
                </c:pt>
                <c:pt idx="208">
                  <c:v>0.43611328920303266</c:v>
                </c:pt>
                <c:pt idx="209">
                  <c:v>0.43125118374509847</c:v>
                </c:pt>
                <c:pt idx="210">
                  <c:v>0.42646108553649759</c:v>
                </c:pt>
                <c:pt idx="211">
                  <c:v>0.42174166647317668</c:v>
                </c:pt>
                <c:pt idx="212">
                  <c:v>0.41709162773769654</c:v>
                </c:pt>
                <c:pt idx="213">
                  <c:v>0.41250969904854606</c:v>
                </c:pt>
                <c:pt idx="214">
                  <c:v>0.40799463793136403</c:v>
                </c:pt>
                <c:pt idx="215">
                  <c:v>0.40354522901135981</c:v>
                </c:pt>
                <c:pt idx="216">
                  <c:v>0.39916028332622905</c:v>
                </c:pt>
                <c:pt idx="217">
                  <c:v>0.39483863765891392</c:v>
                </c:pt>
                <c:pt idx="218">
                  <c:v>0.39057915388955339</c:v>
                </c:pt>
                <c:pt idx="219">
                  <c:v>0.38638071836601134</c:v>
                </c:pt>
                <c:pt idx="220">
                  <c:v>0.38224224129238304</c:v>
                </c:pt>
                <c:pt idx="221">
                  <c:v>0.3781626561349053</c:v>
                </c:pt>
                <c:pt idx="222">
                  <c:v>0.37414091904471464</c:v>
                </c:pt>
                <c:pt idx="223">
                  <c:v>0.37017600829691738</c:v>
                </c:pt>
                <c:pt idx="224">
                  <c:v>0.36626692374545766</c:v>
                </c:pt>
                <c:pt idx="225">
                  <c:v>0.3624126862932785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Лист9!$D$7</c:f>
              <c:strCache>
                <c:ptCount val="1"/>
                <c:pt idx="0">
                  <c:v>max A</c:v>
                </c:pt>
              </c:strCache>
            </c:strRef>
          </c:tx>
          <c:marker>
            <c:symbol val="none"/>
          </c:marker>
          <c:xVal>
            <c:numRef>
              <c:f>Лист9!$C$8:$C$17</c:f>
              <c:numCache>
                <c:formatCode>Основной</c:formatCode>
                <c:ptCount val="10"/>
                <c:pt idx="0">
                  <c:v>4.1666666666666562E-3</c:v>
                </c:pt>
                <c:pt idx="1">
                  <c:v>0.5</c:v>
                </c:pt>
                <c:pt idx="2">
                  <c:v>1.25</c:v>
                </c:pt>
                <c:pt idx="3">
                  <c:v>2.5</c:v>
                </c:pt>
                <c:pt idx="4">
                  <c:v>3.75</c:v>
                </c:pt>
                <c:pt idx="5">
                  <c:v>5</c:v>
                </c:pt>
                <c:pt idx="6">
                  <c:v>6.25</c:v>
                </c:pt>
                <c:pt idx="7">
                  <c:v>7.5</c:v>
                </c:pt>
                <c:pt idx="8">
                  <c:v>8.75</c:v>
                </c:pt>
                <c:pt idx="9">
                  <c:v>10</c:v>
                </c:pt>
              </c:numCache>
            </c:numRef>
          </c:xVal>
          <c:yVal>
            <c:numRef>
              <c:f>Лист9!$D$8:$D$17</c:f>
              <c:numCache>
                <c:formatCode>Основной</c:formatCode>
                <c:ptCount val="10"/>
                <c:pt idx="0">
                  <c:v>43.156944076315547</c:v>
                </c:pt>
                <c:pt idx="1">
                  <c:v>38.587385291764484</c:v>
                </c:pt>
                <c:pt idx="2">
                  <c:v>34.017826507213428</c:v>
                </c:pt>
                <c:pt idx="3">
                  <c:v>30.46372523034038</c:v>
                </c:pt>
                <c:pt idx="4">
                  <c:v>27.41735270730635</c:v>
                </c:pt>
                <c:pt idx="5">
                  <c:v>23.355522676594294</c:v>
                </c:pt>
                <c:pt idx="6">
                  <c:v>20.309150153560257</c:v>
                </c:pt>
                <c:pt idx="7">
                  <c:v>16.247320122848205</c:v>
                </c:pt>
                <c:pt idx="8">
                  <c:v>11.677761338297147</c:v>
                </c:pt>
                <c:pt idx="9">
                  <c:v>5.0772875383900642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Лист6!$E$5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xVal>
            <c:numRef>
              <c:f>Лист6!$D$6:$D$231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1.5052373779595583</c:v>
                </c:pt>
                <c:pt idx="2">
                  <c:v>2.3481060261919771</c:v>
                </c:pt>
                <c:pt idx="3">
                  <c:v>2.9620867618284383</c:v>
                </c:pt>
                <c:pt idx="4">
                  <c:v>3.4546828686440767</c:v>
                </c:pt>
                <c:pt idx="5">
                  <c:v>3.8701625442855319</c:v>
                </c:pt>
                <c:pt idx="6">
                  <c:v>4.2314712197872302</c:v>
                </c:pt>
                <c:pt idx="7">
                  <c:v>4.5522109086562379</c:v>
                </c:pt>
                <c:pt idx="8">
                  <c:v>4.8411907285012115</c:v>
                </c:pt>
                <c:pt idx="9">
                  <c:v>5.1044856527233824</c:v>
                </c:pt>
                <c:pt idx="10">
                  <c:v>5.3464864997783286</c:v>
                </c:pt>
                <c:pt idx="11">
                  <c:v>5.5704845565640957</c:v>
                </c:pt>
                <c:pt idx="12">
                  <c:v>5.7790197281632905</c:v>
                </c:pt>
                <c:pt idx="13">
                  <c:v>5.9740992025122814</c:v>
                </c:pt>
                <c:pt idx="14">
                  <c:v>6.1573408584745115</c:v>
                </c:pt>
                <c:pt idx="15">
                  <c:v>6.3300707507107985</c:v>
                </c:pt>
                <c:pt idx="16">
                  <c:v>6.4933914096489769</c:v>
                </c:pt>
                <c:pt idx="17">
                  <c:v>6.6482309450511057</c:v>
                </c:pt>
                <c:pt idx="18">
                  <c:v>6.7953791449982344</c:v>
                </c:pt>
                <c:pt idx="19">
                  <c:v>6.9355145364625947</c:v>
                </c:pt>
                <c:pt idx="20">
                  <c:v>7.0692250215321746</c:v>
                </c:pt>
                <c:pt idx="21">
                  <c:v>7.1970238559353348</c:v>
                </c:pt>
                <c:pt idx="22">
                  <c:v>7.3193621906207866</c:v>
                </c:pt>
                <c:pt idx="23">
                  <c:v>7.4366390368158566</c:v>
                </c:pt>
                <c:pt idx="24">
                  <c:v>7.5492092718970039</c:v>
                </c:pt>
                <c:pt idx="25">
                  <c:v>7.6573901361656809</c:v>
                </c:pt>
                <c:pt idx="26">
                  <c:v>7.7614665535060521</c:v>
                </c:pt>
                <c:pt idx="27">
                  <c:v>7.8616955255522187</c:v>
                </c:pt>
                <c:pt idx="28">
                  <c:v>7.9583097887962806</c:v>
                </c:pt>
                <c:pt idx="29">
                  <c:v>8.051520880004075</c:v>
                </c:pt>
                <c:pt idx="30">
                  <c:v>8.1415217226445371</c:v>
                </c:pt>
                <c:pt idx="31">
                  <c:v>8.2284888225539721</c:v>
                </c:pt>
                <c:pt idx="32">
                  <c:v>8.3125841425023754</c:v>
                </c:pt>
                <c:pt idx="33">
                  <c:v>8.3939567111331996</c:v>
                </c:pt>
                <c:pt idx="34">
                  <c:v>8.4727440107832788</c:v>
                </c:pt>
                <c:pt idx="35">
                  <c:v>8.5490731801486994</c:v>
                </c:pt>
                <c:pt idx="36">
                  <c:v>8.6230620610590698</c:v>
                </c:pt>
                <c:pt idx="37">
                  <c:v>8.6948201133158722</c:v>
                </c:pt>
                <c:pt idx="38">
                  <c:v>8.7644492173250921</c:v>
                </c:pt>
                <c:pt idx="39">
                  <c:v>8.8320443808640601</c:v>
                </c:pt>
                <c:pt idx="40">
                  <c:v>8.8976943635878278</c:v>
                </c:pt>
                <c:pt idx="41">
                  <c:v>8.9614822306581754</c:v>
                </c:pt>
                <c:pt idx="42">
                  <c:v>9.0234858450642168</c:v>
                </c:pt>
                <c:pt idx="43">
                  <c:v>9.08377830671831</c:v>
                </c:pt>
                <c:pt idx="44">
                  <c:v>9.142428345179507</c:v>
                </c:pt>
                <c:pt idx="45">
                  <c:v>9.1995006718415322</c:v>
                </c:pt>
                <c:pt idx="46">
                  <c:v>9.2550562965734517</c:v>
                </c:pt>
                <c:pt idx="47">
                  <c:v>9.3091528130937604</c:v>
                </c:pt>
                <c:pt idx="48">
                  <c:v>9.3618446567618125</c:v>
                </c:pt>
                <c:pt idx="49">
                  <c:v>9.4131833379710219</c:v>
                </c:pt>
                <c:pt idx="50">
                  <c:v>9.4632176539014434</c:v>
                </c:pt>
                <c:pt idx="51">
                  <c:v>9.5119938810298255</c:v>
                </c:pt>
                <c:pt idx="52">
                  <c:v>9.5595559504876899</c:v>
                </c:pt>
                <c:pt idx="53">
                  <c:v>9.6059456080953982</c:v>
                </c:pt>
                <c:pt idx="54">
                  <c:v>9.651202560674065</c:v>
                </c:pt>
                <c:pt idx="55">
                  <c:v>9.6953646100437272</c:v>
                </c:pt>
                <c:pt idx="56">
                  <c:v>9.7384677759483722</c:v>
                </c:pt>
                <c:pt idx="57">
                  <c:v>9.7805464090048915</c:v>
                </c:pt>
                <c:pt idx="58">
                  <c:v>9.821633294644089</c:v>
                </c:pt>
                <c:pt idx="59">
                  <c:v>9.8617597489051914</c:v>
                </c:pt>
                <c:pt idx="60">
                  <c:v>9.9009557068518976</c:v>
                </c:pt>
                <c:pt idx="61">
                  <c:v>9.9392498042870088</c:v>
                </c:pt>
                <c:pt idx="62">
                  <c:v>9.976669453378566</c:v>
                </c:pt>
                <c:pt idx="63">
                  <c:v>10.013240912740313</c:v>
                </c:pt>
                <c:pt idx="64">
                  <c:v>10.04898935245528</c:v>
                </c:pt>
                <c:pt idx="65">
                  <c:v>10.083938914478688</c:v>
                </c:pt>
                <c:pt idx="66">
                  <c:v>10.118112768817211</c:v>
                </c:pt>
                <c:pt idx="67">
                  <c:v>10.151533165837069</c:v>
                </c:pt>
                <c:pt idx="68">
                  <c:v>10.184221485023119</c:v>
                </c:pt>
                <c:pt idx="69">
                  <c:v>10.216198280476538</c:v>
                </c:pt>
                <c:pt idx="70">
                  <c:v>10.24748332341535</c:v>
                </c:pt>
                <c:pt idx="71">
                  <c:v>10.278095641912694</c:v>
                </c:pt>
                <c:pt idx="72">
                  <c:v>10.308053558092217</c:v>
                </c:pt>
                <c:pt idx="73">
                  <c:v>10.33737472297169</c:v>
                </c:pt>
                <c:pt idx="74">
                  <c:v>10.366076149138355</c:v>
                </c:pt>
                <c:pt idx="75">
                  <c:v>10.394174241415495</c:v>
                </c:pt>
                <c:pt idx="76">
                  <c:v>10.421684825669328</c:v>
                </c:pt>
                <c:pt idx="77">
                  <c:v>10.448623175892866</c:v>
                </c:pt>
                <c:pt idx="78">
                  <c:v>10.47500403968991</c:v>
                </c:pt>
                <c:pt idx="79">
                  <c:v>10.500841662273878</c:v>
                </c:pt>
                <c:pt idx="80">
                  <c:v>10.52614980908402</c:v>
                </c:pt>
                <c:pt idx="81">
                  <c:v>10.550941787117941</c:v>
                </c:pt>
                <c:pt idx="82">
                  <c:v>10.575230465065045</c:v>
                </c:pt>
                <c:pt idx="83">
                  <c:v>10.599028292323807</c:v>
                </c:pt>
                <c:pt idx="84">
                  <c:v>10.622347316977834</c:v>
                </c:pt>
                <c:pt idx="85">
                  <c:v>10.645199202798761</c:v>
                </c:pt>
                <c:pt idx="86">
                  <c:v>10.667595245338131</c:v>
                </c:pt>
                <c:pt idx="87">
                  <c:v>10.689546387170315</c:v>
                </c:pt>
                <c:pt idx="88">
                  <c:v>10.711063232338796</c:v>
                </c:pt>
                <c:pt idx="89">
                  <c:v>10.732156060054267</c:v>
                </c:pt>
                <c:pt idx="90">
                  <c:v>10.752834837694987</c:v>
                </c:pt>
                <c:pt idx="91">
                  <c:v>10.773109233149148</c:v>
                </c:pt>
                <c:pt idx="92">
                  <c:v>10.792988626541666</c:v>
                </c:pt>
                <c:pt idx="93">
                  <c:v>10.812482121380263</c:v>
                </c:pt>
                <c:pt idx="94">
                  <c:v>10.831598555157491</c:v>
                </c:pt>
                <c:pt idx="95">
                  <c:v>10.850346509441332</c:v>
                </c:pt>
                <c:pt idx="96">
                  <c:v>10.868734319479312</c:v>
                </c:pt>
                <c:pt idx="97">
                  <c:v>10.886770083352676</c:v>
                </c:pt>
                <c:pt idx="98">
                  <c:v>10.904461670697978</c:v>
                </c:pt>
                <c:pt idx="99">
                  <c:v>10.921816731025505</c:v>
                </c:pt>
                <c:pt idx="100">
                  <c:v>10.938842701655496</c:v>
                </c:pt>
                <c:pt idx="101">
                  <c:v>10.955546815296508</c:v>
                </c:pt>
                <c:pt idx="102">
                  <c:v>10.97193610727634</c:v>
                </c:pt>
                <c:pt idx="103">
                  <c:v>10.988017422458666</c:v>
                </c:pt>
                <c:pt idx="104">
                  <c:v>11.003797421848917</c:v>
                </c:pt>
                <c:pt idx="105">
                  <c:v>11.019282588913434</c:v>
                </c:pt>
                <c:pt idx="106">
                  <c:v>11.034479235626248</c:v>
                </c:pt>
                <c:pt idx="107">
                  <c:v>11.0493935082555</c:v>
                </c:pt>
                <c:pt idx="108">
                  <c:v>11.064031392903564</c:v>
                </c:pt>
                <c:pt idx="109">
                  <c:v>11.07839872081674</c:v>
                </c:pt>
                <c:pt idx="110">
                  <c:v>11.092501173470476</c:v>
                </c:pt>
                <c:pt idx="111">
                  <c:v>11.106344287448108</c:v>
                </c:pt>
                <c:pt idx="112">
                  <c:v>11.119933459116373</c:v>
                </c:pt>
                <c:pt idx="113">
                  <c:v>11.133273949115223</c:v>
                </c:pt>
                <c:pt idx="114">
                  <c:v>11.146370886662446</c:v>
                </c:pt>
                <c:pt idx="115">
                  <c:v>11.159229273693072</c:v>
                </c:pt>
                <c:pt idx="116">
                  <c:v>11.171853988829053</c:v>
                </c:pt>
                <c:pt idx="117">
                  <c:v>11.184249791199727</c:v>
                </c:pt>
                <c:pt idx="118">
                  <c:v>11.196421324107012</c:v>
                </c:pt>
                <c:pt idx="119">
                  <c:v>11.20837311855685</c:v>
                </c:pt>
                <c:pt idx="120">
                  <c:v>11.220109596650978</c:v>
                </c:pt>
                <c:pt idx="121">
                  <c:v>11.231635074851946</c:v>
                </c:pt>
                <c:pt idx="122">
                  <c:v>11.24295376712749</c:v>
                </c:pt>
                <c:pt idx="123">
                  <c:v>11.254069787975542</c:v>
                </c:pt>
                <c:pt idx="124">
                  <c:v>11.264987155338062</c:v>
                </c:pt>
                <c:pt idx="125">
                  <c:v>11.275709793409215</c:v>
                </c:pt>
                <c:pt idx="126">
                  <c:v>11.286241535341494</c:v>
                </c:pt>
                <c:pt idx="127">
                  <c:v>11.296586125853546</c:v>
                </c:pt>
                <c:pt idx="128">
                  <c:v>11.306747223745965</c:v>
                </c:pt>
                <c:pt idx="129">
                  <c:v>11.316728404327497</c:v>
                </c:pt>
                <c:pt idx="130">
                  <c:v>11.326533161755648</c:v>
                </c:pt>
                <c:pt idx="131">
                  <c:v>11.336164911296267</c:v>
                </c:pt>
                <c:pt idx="132">
                  <c:v>11.345626991505835</c:v>
                </c:pt>
                <c:pt idx="133">
                  <c:v>11.354922666331733</c:v>
                </c:pt>
                <c:pt idx="134">
                  <c:v>11.364055127156687</c:v>
                </c:pt>
                <c:pt idx="135">
                  <c:v>11.373027494757043</c:v>
                </c:pt>
                <c:pt idx="136">
                  <c:v>11.3818428212023</c:v>
                </c:pt>
                <c:pt idx="137">
                  <c:v>11.390504091696638</c:v>
                </c:pt>
                <c:pt idx="138">
                  <c:v>11.399014226350236</c:v>
                </c:pt>
                <c:pt idx="139">
                  <c:v>11.407376081895961</c:v>
                </c:pt>
                <c:pt idx="140">
                  <c:v>11.41559245335398</c:v>
                </c:pt>
                <c:pt idx="141">
                  <c:v>11.423666075639073</c:v>
                </c:pt>
                <c:pt idx="142">
                  <c:v>11.43159962511208</c:v>
                </c:pt>
                <c:pt idx="143">
                  <c:v>11.439395721092492</c:v>
                </c:pt>
                <c:pt idx="144">
                  <c:v>11.447056927309426</c:v>
                </c:pt>
                <c:pt idx="145">
                  <c:v>11.454585753322053</c:v>
                </c:pt>
                <c:pt idx="146">
                  <c:v>11.461984655886049</c:v>
                </c:pt>
                <c:pt idx="147">
                  <c:v>11.469256040274184</c:v>
                </c:pt>
                <c:pt idx="148">
                  <c:v>11.476402261568079</c:v>
                </c:pt>
                <c:pt idx="149">
                  <c:v>11.483425625900297</c:v>
                </c:pt>
                <c:pt idx="150">
                  <c:v>11.490328391663269</c:v>
                </c:pt>
                <c:pt idx="151">
                  <c:v>11.497112770686066</c:v>
                </c:pt>
                <c:pt idx="152">
                  <c:v>11.503780929358832</c:v>
                </c:pt>
                <c:pt idx="153">
                  <c:v>11.510334989746912</c:v>
                </c:pt>
                <c:pt idx="154">
                  <c:v>11.516777030655565</c:v>
                </c:pt>
                <c:pt idx="155">
                  <c:v>11.523109088669115</c:v>
                </c:pt>
                <c:pt idx="156">
                  <c:v>11.529333159159471</c:v>
                </c:pt>
                <c:pt idx="157">
                  <c:v>11.535451197262359</c:v>
                </c:pt>
                <c:pt idx="158">
                  <c:v>11.541465118829711</c:v>
                </c:pt>
                <c:pt idx="159">
                  <c:v>11.547376801355725</c:v>
                </c:pt>
                <c:pt idx="160">
                  <c:v>11.553188084869083</c:v>
                </c:pt>
                <c:pt idx="161">
                  <c:v>11.558900772809752</c:v>
                </c:pt>
                <c:pt idx="162">
                  <c:v>11.564516632871134</c:v>
                </c:pt>
                <c:pt idx="163">
                  <c:v>11.570037397824342</c:v>
                </c:pt>
                <c:pt idx="164">
                  <c:v>11.57546476632152</c:v>
                </c:pt>
                <c:pt idx="165">
                  <c:v>11.580800403669675</c:v>
                </c:pt>
                <c:pt idx="166">
                  <c:v>11.586045942594337</c:v>
                </c:pt>
                <c:pt idx="167">
                  <c:v>11.591202983969614</c:v>
                </c:pt>
                <c:pt idx="168">
                  <c:v>11.596273097536475</c:v>
                </c:pt>
                <c:pt idx="169">
                  <c:v>11.601257822601035</c:v>
                </c:pt>
                <c:pt idx="170">
                  <c:v>11.606158668709535</c:v>
                </c:pt>
                <c:pt idx="171">
                  <c:v>11.610977116312441</c:v>
                </c:pt>
                <c:pt idx="172">
                  <c:v>11.615714617407463</c:v>
                </c:pt>
                <c:pt idx="173">
                  <c:v>11.620372596158587</c:v>
                </c:pt>
                <c:pt idx="174">
                  <c:v>11.624952449514808</c:v>
                </c:pt>
                <c:pt idx="175">
                  <c:v>11.629455547793631</c:v>
                </c:pt>
                <c:pt idx="176">
                  <c:v>11.63388323526803</c:v>
                </c:pt>
                <c:pt idx="177">
                  <c:v>11.6382368307249</c:v>
                </c:pt>
                <c:pt idx="178">
                  <c:v>11.642517628012861</c:v>
                </c:pt>
                <c:pt idx="179">
                  <c:v>11.646726896581262</c:v>
                </c:pt>
                <c:pt idx="180">
                  <c:v>11.650865881995305</c:v>
                </c:pt>
                <c:pt idx="181">
                  <c:v>11.65493580644546</c:v>
                </c:pt>
                <c:pt idx="182">
                  <c:v>11.658937869251398</c:v>
                </c:pt>
                <c:pt idx="183">
                  <c:v>11.662873247330721</c:v>
                </c:pt>
                <c:pt idx="184">
                  <c:v>11.666743095677635</c:v>
                </c:pt>
                <c:pt idx="185">
                  <c:v>11.670548547825115</c:v>
                </c:pt>
                <c:pt idx="186">
                  <c:v>11.674290716280769</c:v>
                </c:pt>
                <c:pt idx="187">
                  <c:v>11.677970692978986</c:v>
                </c:pt>
                <c:pt idx="188">
                  <c:v>11.681589549691067</c:v>
                </c:pt>
                <c:pt idx="189">
                  <c:v>11.685148338458959</c:v>
                </c:pt>
                <c:pt idx="190">
                  <c:v>11.688648091986501</c:v>
                </c:pt>
                <c:pt idx="191">
                  <c:v>11.692089824042172</c:v>
                </c:pt>
                <c:pt idx="192">
                  <c:v>11.695474529839023</c:v>
                </c:pt>
                <c:pt idx="193">
                  <c:v>11.698803186425511</c:v>
                </c:pt>
                <c:pt idx="194">
                  <c:v>11.70207675303941</c:v>
                </c:pt>
                <c:pt idx="195">
                  <c:v>11.705296171477841</c:v>
                </c:pt>
                <c:pt idx="196">
                  <c:v>11.708462366443133</c:v>
                </c:pt>
                <c:pt idx="197">
                  <c:v>11.711576245885059</c:v>
                </c:pt>
                <c:pt idx="198">
                  <c:v>11.714638701342972</c:v>
                </c:pt>
                <c:pt idx="199">
                  <c:v>11.717650608264529</c:v>
                </c:pt>
                <c:pt idx="200">
                  <c:v>11.720612826327773</c:v>
                </c:pt>
                <c:pt idx="201">
                  <c:v>11.723526199761329</c:v>
                </c:pt>
                <c:pt idx="202">
                  <c:v>11.72639155764397</c:v>
                </c:pt>
                <c:pt idx="203">
                  <c:v>11.729209714203273</c:v>
                </c:pt>
                <c:pt idx="204">
                  <c:v>11.731981469102134</c:v>
                </c:pt>
                <c:pt idx="205">
                  <c:v>11.734707607732739</c:v>
                </c:pt>
                <c:pt idx="206">
                  <c:v>11.737388901495921</c:v>
                </c:pt>
                <c:pt idx="207">
                  <c:v>11.740026108059663</c:v>
                </c:pt>
                <c:pt idx="208">
                  <c:v>11.742619971640437</c:v>
                </c:pt>
                <c:pt idx="209">
                  <c:v>11.745171223263895</c:v>
                </c:pt>
                <c:pt idx="210">
                  <c:v>11.747680581006</c:v>
                </c:pt>
                <c:pt idx="211">
                  <c:v>11.750148750251704</c:v>
                </c:pt>
                <c:pt idx="212">
                  <c:v>11.752576423945113</c:v>
                </c:pt>
                <c:pt idx="213">
                  <c:v>11.754964282813724</c:v>
                </c:pt>
                <c:pt idx="214">
                  <c:v>11.757312995609102</c:v>
                </c:pt>
                <c:pt idx="215">
                  <c:v>11.759623219336586</c:v>
                </c:pt>
                <c:pt idx="216">
                  <c:v>11.761895599476521</c:v>
                </c:pt>
                <c:pt idx="217">
                  <c:v>11.764130770201135</c:v>
                </c:pt>
                <c:pt idx="218">
                  <c:v>11.766329354592029</c:v>
                </c:pt>
                <c:pt idx="219">
                  <c:v>11.768491964843287</c:v>
                </c:pt>
                <c:pt idx="220">
                  <c:v>11.770619202472473</c:v>
                </c:pt>
                <c:pt idx="221">
                  <c:v>11.772711658518759</c:v>
                </c:pt>
                <c:pt idx="222">
                  <c:v>11.774769913738634</c:v>
                </c:pt>
                <c:pt idx="223">
                  <c:v>11.776794538801459</c:v>
                </c:pt>
                <c:pt idx="224">
                  <c:v>11.778786094471574</c:v>
                </c:pt>
                <c:pt idx="225">
                  <c:v>11.780745131797353</c:v>
                </c:pt>
              </c:numCache>
            </c:numRef>
          </c:xVal>
          <c:yVal>
            <c:numRef>
              <c:f>Лист6!$E$6:$E$231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35.184799150272504</c:v>
                </c:pt>
                <c:pt idx="2">
                  <c:v>32.331808160825744</c:v>
                </c:pt>
                <c:pt idx="3">
                  <c:v>30.253570335586701</c:v>
                </c:pt>
                <c:pt idx="4">
                  <c:v>28.586202285857034</c:v>
                </c:pt>
                <c:pt idx="5">
                  <c:v>27.179862432797897</c:v>
                </c:pt>
                <c:pt idx="6">
                  <c:v>25.956883742373236</c:v>
                </c:pt>
                <c:pt idx="7">
                  <c:v>24.871225325465424</c:v>
                </c:pt>
                <c:pt idx="8">
                  <c:v>23.893069566702028</c:v>
                </c:pt>
                <c:pt idx="9">
                  <c:v>23.001853541585639</c:v>
                </c:pt>
                <c:pt idx="10">
                  <c:v>22.18271495156436</c:v>
                </c:pt>
                <c:pt idx="11">
                  <c:v>21.424513256669716</c:v>
                </c:pt>
                <c:pt idx="12">
                  <c:v>20.718651237951967</c:v>
                </c:pt>
                <c:pt idx="13">
                  <c:v>20.058334848546757</c:v>
                </c:pt>
                <c:pt idx="14">
                  <c:v>19.438087797659431</c:v>
                </c:pt>
                <c:pt idx="15">
                  <c:v>18.853421578086923</c:v>
                </c:pt>
                <c:pt idx="16">
                  <c:v>18.300604280494614</c:v>
                </c:pt>
                <c:pt idx="17">
                  <c:v>17.77649438479639</c:v>
                </c:pt>
                <c:pt idx="18">
                  <c:v>17.278418570204334</c:v>
                </c:pt>
                <c:pt idx="19">
                  <c:v>16.804080119024725</c:v>
                </c:pt>
                <c:pt idx="20">
                  <c:v>16.351489065960813</c:v>
                </c:pt>
                <c:pt idx="21">
                  <c:v>15.918908113070188</c:v>
                </c:pt>
                <c:pt idx="22">
                  <c:v>15.50481017829296</c:v>
                </c:pt>
                <c:pt idx="23">
                  <c:v>15.107844665141016</c:v>
                </c:pt>
                <c:pt idx="24">
                  <c:v>14.726810363960251</c:v>
                </c:pt>
                <c:pt idx="25">
                  <c:v>14.360633461264506</c:v>
                </c:pt>
                <c:pt idx="26">
                  <c:v>14.008349530062805</c:v>
                </c:pt>
                <c:pt idx="27">
                  <c:v>13.669088656225707</c:v>
                </c:pt>
                <c:pt idx="28">
                  <c:v>13.342063059692496</c:v>
                </c:pt>
                <c:pt idx="29">
                  <c:v>13.026556718473113</c:v>
                </c:pt>
                <c:pt idx="30">
                  <c:v>12.721916613951098</c:v>
                </c:pt>
                <c:pt idx="31">
                  <c:v>12.427545298871035</c:v>
                </c:pt>
                <c:pt idx="32">
                  <c:v>12.142894552197063</c:v>
                </c:pt>
                <c:pt idx="33">
                  <c:v>11.867459933079683</c:v>
                </c:pt>
                <c:pt idx="34">
                  <c:v>11.600776083281847</c:v>
                </c:pt>
                <c:pt idx="35">
                  <c:v>11.342412656325372</c:v>
                </c:pt>
                <c:pt idx="36">
                  <c:v>11.091970774308272</c:v>
                </c:pt>
                <c:pt idx="37">
                  <c:v>10.849079931306534</c:v>
                </c:pt>
                <c:pt idx="38">
                  <c:v>10.613395276576348</c:v>
                </c:pt>
                <c:pt idx="39">
                  <c:v>10.384595222248457</c:v>
                </c:pt>
                <c:pt idx="40">
                  <c:v>10.162379329462517</c:v>
                </c:pt>
                <c:pt idx="41">
                  <c:v>9.9464664344113451</c:v>
                </c:pt>
                <c:pt idx="42">
                  <c:v>9.7365929819053854</c:v>
                </c:pt>
                <c:pt idx="43">
                  <c:v>9.5325115390952604</c:v>
                </c:pt>
                <c:pt idx="44">
                  <c:v>9.3339894661585063</c:v>
                </c:pt>
                <c:pt idx="45">
                  <c:v>9.1408077241931558</c:v>
                </c:pt>
                <c:pt idx="46">
                  <c:v>8.9527598034339206</c:v>
                </c:pt>
                <c:pt idx="47">
                  <c:v>8.7696507573013385</c:v>
                </c:pt>
                <c:pt idx="48">
                  <c:v>8.5912963298142699</c:v>
                </c:pt>
                <c:pt idx="49">
                  <c:v>8.4175221655870054</c:v>
                </c:pt>
                <c:pt idx="50">
                  <c:v>8.2481630930767409</c:v>
                </c:pt>
                <c:pt idx="51">
                  <c:v>8.083062472964329</c:v>
                </c:pt>
                <c:pt idx="52">
                  <c:v>7.9220716045920199</c:v>
                </c:pt>
                <c:pt idx="53">
                  <c:v>7.765049184270822</c:v>
                </c:pt>
                <c:pt idx="54">
                  <c:v>7.611860810035374</c:v>
                </c:pt>
                <c:pt idx="55">
                  <c:v>7.4623785280791353</c:v>
                </c:pt>
                <c:pt idx="56">
                  <c:v>7.3164804166705935</c:v>
                </c:pt>
                <c:pt idx="57">
                  <c:v>7.1740502038370266</c:v>
                </c:pt>
                <c:pt idx="58">
                  <c:v>7.0349769155389197</c:v>
                </c:pt>
                <c:pt idx="59">
                  <c:v>6.8991545514191372</c:v>
                </c:pt>
                <c:pt idx="60">
                  <c:v>6.7664817855270911</c:v>
                </c:pt>
                <c:pt idx="61">
                  <c:v>6.6368616897263024</c:v>
                </c:pt>
                <c:pt idx="62">
                  <c:v>6.5102014777106376</c:v>
                </c:pt>
                <c:pt idx="63">
                  <c:v>6.3864122677918829</c:v>
                </c:pt>
                <c:pt idx="64">
                  <c:v>6.2654088628040867</c:v>
                </c:pt>
                <c:pt idx="65">
                  <c:v>6.1471095456483269</c:v>
                </c:pt>
                <c:pt idx="66">
                  <c:v>6.0314358891338387</c:v>
                </c:pt>
                <c:pt idx="67">
                  <c:v>5.9183125789225173</c:v>
                </c:pt>
                <c:pt idx="68">
                  <c:v>5.8076672484863536</c:v>
                </c:pt>
                <c:pt idx="69">
                  <c:v>5.69943032510416</c:v>
                </c:pt>
                <c:pt idx="70">
                  <c:v>5.59353488600334</c:v>
                </c:pt>
                <c:pt idx="71">
                  <c:v>5.4899165238514769</c:v>
                </c:pt>
                <c:pt idx="72">
                  <c:v>5.3885132208551951</c:v>
                </c:pt>
                <c:pt idx="73">
                  <c:v>5.2892652308194386</c:v>
                </c:pt>
                <c:pt idx="74">
                  <c:v>5.1921149685460932</c:v>
                </c:pt>
                <c:pt idx="75">
                  <c:v>5.0970069060319148</c:v>
                </c:pt>
                <c:pt idx="76">
                  <c:v>5.003887474961374</c:v>
                </c:pt>
                <c:pt idx="77">
                  <c:v>4.9127049750315379</c:v>
                </c:pt>
                <c:pt idx="78">
                  <c:v>4.8234094876924019</c:v>
                </c:pt>
                <c:pt idx="79">
                  <c:v>4.7359527949142688</c:v>
                </c:pt>
                <c:pt idx="80">
                  <c:v>4.6502883026350119</c:v>
                </c:pt>
                <c:pt idx="81">
                  <c:v>4.5663709685525689</c:v>
                </c:pt>
                <c:pt idx="82">
                  <c:v>4.4841572339760347</c:v>
                </c:pt>
                <c:pt idx="83">
                  <c:v>4.403604959454924</c:v>
                </c:pt>
                <c:pt idx="84">
                  <c:v>4.3246733639327175</c:v>
                </c:pt>
                <c:pt idx="85">
                  <c:v>4.2473229671945134</c:v>
                </c:pt>
                <c:pt idx="86">
                  <c:v>4.1715155353982496</c:v>
                </c:pt>
                <c:pt idx="87">
                  <c:v>4.0972140294795949</c:v>
                </c:pt>
                <c:pt idx="88">
                  <c:v>4.0243825562533289</c:v>
                </c:pt>
                <c:pt idx="89">
                  <c:v>3.9529863220472166</c:v>
                </c:pt>
                <c:pt idx="90">
                  <c:v>3.8829915886976423</c:v>
                </c:pt>
                <c:pt idx="91">
                  <c:v>3.8143656317724393</c:v>
                </c:pt>
                <c:pt idx="92">
                  <c:v>3.7470767008773791</c:v>
                </c:pt>
                <c:pt idx="93">
                  <c:v>3.6810939819282638</c:v>
                </c:pt>
                <c:pt idx="94">
                  <c:v>3.6163875612645455</c:v>
                </c:pt>
                <c:pt idx="95">
                  <c:v>3.5529283914941061</c:v>
                </c:pt>
                <c:pt idx="96">
                  <c:v>3.4906882589846973</c:v>
                </c:pt>
                <c:pt idx="97">
                  <c:v>3.4296397528783089</c:v>
                </c:pt>
                <c:pt idx="98">
                  <c:v>3.3697562355698807</c:v>
                </c:pt>
                <c:pt idx="99">
                  <c:v>3.3110118145505751</c:v>
                </c:pt>
                <c:pt idx="100">
                  <c:v>3.2533813155448144</c:v>
                </c:pt>
                <c:pt idx="101">
                  <c:v>3.1968402568585716</c:v>
                </c:pt>
                <c:pt idx="102">
                  <c:v>3.1413648249037465</c:v>
                </c:pt>
                <c:pt idx="103">
                  <c:v>3.0869318507863142</c:v>
                </c:pt>
                <c:pt idx="104">
                  <c:v>3.0335187879463632</c:v>
                </c:pt>
                <c:pt idx="105">
                  <c:v>2.9811036907686557</c:v>
                </c:pt>
                <c:pt idx="106">
                  <c:v>2.929665194115131</c:v>
                </c:pt>
                <c:pt idx="107">
                  <c:v>2.8791824937386963</c:v>
                </c:pt>
                <c:pt idx="108">
                  <c:v>2.8296353275306956</c:v>
                </c:pt>
                <c:pt idx="109">
                  <c:v>2.7810039575483358</c:v>
                </c:pt>
                <c:pt idx="110">
                  <c:v>2.7332691528019737</c:v>
                </c:pt>
                <c:pt idx="111">
                  <c:v>2.6864121727412069</c:v>
                </c:pt>
                <c:pt idx="112">
                  <c:v>2.6404147514289917</c:v>
                </c:pt>
                <c:pt idx="113">
                  <c:v>2.5952590823442065</c:v>
                </c:pt>
                <c:pt idx="114">
                  <c:v>2.5509278038111489</c:v>
                </c:pt>
                <c:pt idx="115">
                  <c:v>2.5074039849882226</c:v>
                </c:pt>
                <c:pt idx="116">
                  <c:v>2.4646711124311267</c:v>
                </c:pt>
                <c:pt idx="117">
                  <c:v>2.4227130771611414</c:v>
                </c:pt>
                <c:pt idx="118">
                  <c:v>2.3815141622589664</c:v>
                </c:pt>
                <c:pt idx="119">
                  <c:v>2.3410590309112607</c:v>
                </c:pt>
                <c:pt idx="120">
                  <c:v>2.3013327149299911</c:v>
                </c:pt>
                <c:pt idx="121">
                  <c:v>2.2623206037008217</c:v>
                </c:pt>
                <c:pt idx="122">
                  <c:v>2.2240084335398222</c:v>
                </c:pt>
                <c:pt idx="123">
                  <c:v>2.1863822774542925</c:v>
                </c:pt>
                <c:pt idx="124">
                  <c:v>2.1494285352797888</c:v>
                </c:pt>
                <c:pt idx="125">
                  <c:v>2.1131339241749032</c:v>
                </c:pt>
                <c:pt idx="126">
                  <c:v>2.0774854694613722</c:v>
                </c:pt>
                <c:pt idx="127">
                  <c:v>2.0424704957969766</c:v>
                </c:pt>
                <c:pt idx="128">
                  <c:v>2.008076618659949</c:v>
                </c:pt>
                <c:pt idx="129">
                  <c:v>1.9742917361365926</c:v>
                </c:pt>
                <c:pt idx="130">
                  <c:v>1.9411040209986652</c:v>
                </c:pt>
                <c:pt idx="131">
                  <c:v>1.9085019130550194</c:v>
                </c:pt>
                <c:pt idx="132">
                  <c:v>1.8764741117648285</c:v>
                </c:pt>
                <c:pt idx="133">
                  <c:v>1.8450095691285213</c:v>
                </c:pt>
                <c:pt idx="134">
                  <c:v>1.8140974827676004</c:v>
                </c:pt>
                <c:pt idx="135">
                  <c:v>1.7837272892961735</c:v>
                </c:pt>
                <c:pt idx="136">
                  <c:v>1.7538886578912809</c:v>
                </c:pt>
                <c:pt idx="137">
                  <c:v>1.7245714840595952</c:v>
                </c:pt>
                <c:pt idx="138">
                  <c:v>1.6957658836417693</c:v>
                </c:pt>
                <c:pt idx="139">
                  <c:v>1.6674621870016821</c:v>
                </c:pt>
                <c:pt idx="140">
                  <c:v>1.6396509333919624</c:v>
                </c:pt>
                <c:pt idx="141">
                  <c:v>1.6123228655134483</c:v>
                </c:pt>
                <c:pt idx="142">
                  <c:v>1.5854689242637861</c:v>
                </c:pt>
                <c:pt idx="143">
                  <c:v>1.559080243617494</c:v>
                </c:pt>
                <c:pt idx="144">
                  <c:v>1.533148145714641</c:v>
                </c:pt>
                <c:pt idx="145">
                  <c:v>1.5076641360528953</c:v>
                </c:pt>
                <c:pt idx="146">
                  <c:v>1.4826198988622679</c:v>
                </c:pt>
                <c:pt idx="147">
                  <c:v>1.4580072926351235</c:v>
                </c:pt>
                <c:pt idx="148">
                  <c:v>1.4338183457537426</c:v>
                </c:pt>
                <c:pt idx="149">
                  <c:v>1.4100452522860465</c:v>
                </c:pt>
                <c:pt idx="150">
                  <c:v>1.3866803678935398</c:v>
                </c:pt>
                <c:pt idx="151">
                  <c:v>1.3637162058480925</c:v>
                </c:pt>
                <c:pt idx="152">
                  <c:v>1.3411454332259325</c:v>
                </c:pt>
                <c:pt idx="153">
                  <c:v>1.3189608671364326</c:v>
                </c:pt>
                <c:pt idx="154">
                  <c:v>1.2971554711182307</c:v>
                </c:pt>
                <c:pt idx="155">
                  <c:v>1.2757223516218588</c:v>
                </c:pt>
                <c:pt idx="156">
                  <c:v>1.2546547545960252</c:v>
                </c:pt>
                <c:pt idx="157">
                  <c:v>1.2339460621832288</c:v>
                </c:pt>
                <c:pt idx="158">
                  <c:v>1.2135897894960479</c:v>
                </c:pt>
                <c:pt idx="159">
                  <c:v>1.1935795814825525</c:v>
                </c:pt>
                <c:pt idx="160">
                  <c:v>1.1739092099062702</c:v>
                </c:pt>
                <c:pt idx="161">
                  <c:v>1.154572570378356</c:v>
                </c:pt>
                <c:pt idx="162">
                  <c:v>1.1355636795070225</c:v>
                </c:pt>
                <c:pt idx="163">
                  <c:v>1.1168766721074874</c:v>
                </c:pt>
                <c:pt idx="164">
                  <c:v>1.0985057984828401</c:v>
                </c:pt>
                <c:pt idx="165">
                  <c:v>1.0804454218047326</c:v>
                </c:pt>
                <c:pt idx="166">
                  <c:v>1.0626900155285171</c:v>
                </c:pt>
                <c:pt idx="167">
                  <c:v>1.0452341609220781</c:v>
                </c:pt>
                <c:pt idx="168">
                  <c:v>1.0280725446345826</c:v>
                </c:pt>
                <c:pt idx="169">
                  <c:v>1.0111999563328595</c:v>
                </c:pt>
                <c:pt idx="170">
                  <c:v>0.99461128641668495</c:v>
                </c:pt>
                <c:pt idx="171">
                  <c:v>0.97830152377093782</c:v>
                </c:pt>
                <c:pt idx="172">
                  <c:v>0.96226575358902977</c:v>
                </c:pt>
                <c:pt idx="173">
                  <c:v>0.94649915527758566</c:v>
                </c:pt>
                <c:pt idx="174">
                  <c:v>0.93099700036211885</c:v>
                </c:pt>
                <c:pt idx="175">
                  <c:v>0.91575465051197824</c:v>
                </c:pt>
                <c:pt idx="176">
                  <c:v>0.90076755555354282</c:v>
                </c:pt>
                <c:pt idx="177">
                  <c:v>0.88603125157997198</c:v>
                </c:pt>
                <c:pt idx="178">
                  <c:v>0.87154135909694475</c:v>
                </c:pt>
                <c:pt idx="179">
                  <c:v>0.85729358119822763</c:v>
                </c:pt>
                <c:pt idx="180">
                  <c:v>0.84328370182203116</c:v>
                </c:pt>
                <c:pt idx="181">
                  <c:v>0.82950758402672164</c:v>
                </c:pt>
                <c:pt idx="182">
                  <c:v>0.81596116828509224</c:v>
                </c:pt>
                <c:pt idx="183">
                  <c:v>0.80264047089775659</c:v>
                </c:pt>
                <c:pt idx="184">
                  <c:v>0.7895415823729266</c:v>
                </c:pt>
                <c:pt idx="185">
                  <c:v>0.77666066586203186</c:v>
                </c:pt>
                <c:pt idx="186">
                  <c:v>0.76399395568440553</c:v>
                </c:pt>
                <c:pt idx="187">
                  <c:v>0.7515377557967895</c:v>
                </c:pt>
                <c:pt idx="188">
                  <c:v>0.73928843840513991</c:v>
                </c:pt>
                <c:pt idx="189">
                  <c:v>0.72724244249648962</c:v>
                </c:pt>
                <c:pt idx="190">
                  <c:v>0.71539627251460303</c:v>
                </c:pt>
                <c:pt idx="191">
                  <c:v>0.7037464969967786</c:v>
                </c:pt>
                <c:pt idx="192">
                  <c:v>0.69228974728780202</c:v>
                </c:pt>
                <c:pt idx="193">
                  <c:v>0.68102271621702926</c:v>
                </c:pt>
                <c:pt idx="194">
                  <c:v>0.66994215690046843</c:v>
                </c:pt>
                <c:pt idx="195">
                  <c:v>0.65904488148827056</c:v>
                </c:pt>
                <c:pt idx="196">
                  <c:v>0.64832775999400383</c:v>
                </c:pt>
                <c:pt idx="197">
                  <c:v>0.6377877191363126</c:v>
                </c:pt>
                <c:pt idx="198">
                  <c:v>0.62742174118075411</c:v>
                </c:pt>
                <c:pt idx="199">
                  <c:v>0.61722686286100981</c:v>
                </c:pt>
                <c:pt idx="200">
                  <c:v>0.60720017428867834</c:v>
                </c:pt>
                <c:pt idx="201">
                  <c:v>0.59733881786942788</c:v>
                </c:pt>
                <c:pt idx="202">
                  <c:v>0.58763998728905875</c:v>
                </c:pt>
                <c:pt idx="203">
                  <c:v>0.57810092650253608</c:v>
                </c:pt>
                <c:pt idx="204">
                  <c:v>0.56871892876422692</c:v>
                </c:pt>
                <c:pt idx="205">
                  <c:v>0.55949133563283482</c:v>
                </c:pt>
                <c:pt idx="206">
                  <c:v>0.5504155360257883</c:v>
                </c:pt>
                <c:pt idx="207">
                  <c:v>0.54148896534429269</c:v>
                </c:pt>
                <c:pt idx="208">
                  <c:v>0.53270910452098974</c:v>
                </c:pt>
                <c:pt idx="209">
                  <c:v>0.5240734791376056</c:v>
                </c:pt>
                <c:pt idx="210">
                  <c:v>0.5155796586087078</c:v>
                </c:pt>
                <c:pt idx="211">
                  <c:v>0.50722525530613893</c:v>
                </c:pt>
                <c:pt idx="212">
                  <c:v>0.49900792371225577</c:v>
                </c:pt>
                <c:pt idx="213">
                  <c:v>0.49092535966089912</c:v>
                </c:pt>
                <c:pt idx="214">
                  <c:v>0.48297529952274942</c:v>
                </c:pt>
                <c:pt idx="215">
                  <c:v>0.47515551942777989</c:v>
                </c:pt>
                <c:pt idx="216">
                  <c:v>0.46746383451646523</c:v>
                </c:pt>
                <c:pt idx="217">
                  <c:v>0.45989809820562755</c:v>
                </c:pt>
                <c:pt idx="218">
                  <c:v>0.45245620145229992</c:v>
                </c:pt>
                <c:pt idx="219">
                  <c:v>0.44513607206623362</c:v>
                </c:pt>
                <c:pt idx="220">
                  <c:v>0.43793567399566058</c:v>
                </c:pt>
                <c:pt idx="221">
                  <c:v>0.43085300665669735</c:v>
                </c:pt>
                <c:pt idx="222">
                  <c:v>0.42388610427089901</c:v>
                </c:pt>
                <c:pt idx="223">
                  <c:v>0.41703303520330337</c:v>
                </c:pt>
                <c:pt idx="224">
                  <c:v>0.41029190134604931</c:v>
                </c:pt>
                <c:pt idx="225">
                  <c:v>0.40366083747843362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45984"/>
        <c:axId val="188751872"/>
      </c:scatterChart>
      <c:valAx>
        <c:axId val="188745984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88751872"/>
        <c:crosses val="autoZero"/>
        <c:crossBetween val="midCat"/>
      </c:valAx>
      <c:valAx>
        <c:axId val="188751872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88745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Лист6!$Q$5</c:f>
              <c:strCache>
                <c:ptCount val="1"/>
                <c:pt idx="0">
                  <c:v>diff A</c:v>
                </c:pt>
              </c:strCache>
            </c:strRef>
          </c:tx>
          <c:marker>
            <c:symbol val="none"/>
          </c:marker>
          <c:xVal>
            <c:numRef>
              <c:f>Лист6!$P$6:$P$231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0.39605734097534651</c:v>
                </c:pt>
                <c:pt idx="2">
                  <c:v>0.77893305024141313</c:v>
                </c:pt>
                <c:pt idx="3">
                  <c:v>1.1490658405716854</c:v>
                </c:pt>
                <c:pt idx="4">
                  <c:v>1.5068798234443079</c:v>
                </c:pt>
                <c:pt idx="5">
                  <c:v>1.8527849950043009</c:v>
                </c:pt>
                <c:pt idx="6">
                  <c:v>2.187177705851882</c:v>
                </c:pt>
                <c:pt idx="7">
                  <c:v>2.5104411151952775</c:v>
                </c:pt>
                <c:pt idx="8">
                  <c:v>2.82294562988832</c:v>
                </c:pt>
                <c:pt idx="9">
                  <c:v>3.125049328855976</c:v>
                </c:pt>
                <c:pt idx="10">
                  <c:v>3.4170983733940563</c:v>
                </c:pt>
                <c:pt idx="11">
                  <c:v>3.699427403813301</c:v>
                </c:pt>
                <c:pt idx="12">
                  <c:v>3.9723599228822941</c:v>
                </c:pt>
                <c:pt idx="13">
                  <c:v>4.2362086665085847</c:v>
                </c:pt>
                <c:pt idx="14">
                  <c:v>4.4912759620827467</c:v>
                </c:pt>
                <c:pt idx="15">
                  <c:v>4.7378540748959965</c:v>
                </c:pt>
                <c:pt idx="16">
                  <c:v>4.976225543028276</c:v>
                </c:pt>
                <c:pt idx="17">
                  <c:v>5.2066635010905671</c:v>
                </c:pt>
                <c:pt idx="18">
                  <c:v>5.4294319931923596</c:v>
                </c:pt>
                <c:pt idx="19">
                  <c:v>5.6447862754928977</c:v>
                </c:pt>
                <c:pt idx="20">
                  <c:v>5.85297310868288</c:v>
                </c:pt>
                <c:pt idx="21">
                  <c:v>6.0542310407317448</c:v>
                </c:pt>
                <c:pt idx="22">
                  <c:v>6.2487906802245199</c:v>
                </c:pt>
                <c:pt idx="23">
                  <c:v>6.4368749606014433</c:v>
                </c:pt>
                <c:pt idx="24">
                  <c:v>6.6186993956031275</c:v>
                </c:pt>
                <c:pt idx="25">
                  <c:v>6.7944723262139624</c:v>
                </c:pt>
                <c:pt idx="26">
                  <c:v>6.9643951593867151</c:v>
                </c:pt>
                <c:pt idx="27">
                  <c:v>7.1286625988218715</c:v>
                </c:pt>
                <c:pt idx="28">
                  <c:v>7.287462868066144</c:v>
                </c:pt>
                <c:pt idx="29">
                  <c:v>7.4409779261857896</c:v>
                </c:pt>
                <c:pt idx="30">
                  <c:v>7.5893836762618614</c:v>
                </c:pt>
                <c:pt idx="31">
                  <c:v>7.7328501669462861</c:v>
                </c:pt>
                <c:pt idx="32">
                  <c:v>7.8715417873097424</c:v>
                </c:pt>
                <c:pt idx="33">
                  <c:v>8.0056174552045665</c:v>
                </c:pt>
                <c:pt idx="34">
                  <c:v>8.135230799358558</c:v>
                </c:pt>
                <c:pt idx="35">
                  <c:v>8.2605303354083013</c:v>
                </c:pt>
                <c:pt idx="36">
                  <c:v>8.3816596360737332</c:v>
                </c:pt>
                <c:pt idx="37">
                  <c:v>8.4987574956689329</c:v>
                </c:pt>
                <c:pt idx="38">
                  <c:v>8.6119580891376479</c:v>
                </c:pt>
                <c:pt idx="39">
                  <c:v>8.721391125795769</c:v>
                </c:pt>
                <c:pt idx="40">
                  <c:v>8.8271819979569432</c:v>
                </c:pt>
                <c:pt idx="41">
                  <c:v>8.9294519246115946</c:v>
                </c:pt>
                <c:pt idx="42">
                  <c:v>9.0283180903240137</c:v>
                </c:pt>
                <c:pt idx="43">
                  <c:v>9.123893779506643</c:v>
                </c:pt>
                <c:pt idx="44">
                  <c:v>9.2162885062254425</c:v>
                </c:pt>
                <c:pt idx="45">
                  <c:v>9.3056081396850505</c:v>
                </c:pt>
                <c:pt idx="46">
                  <c:v>9.3919550255375235</c:v>
                </c:pt>
                <c:pt idx="47">
                  <c:v>9.4754281031536749</c:v>
                </c:pt>
                <c:pt idx="48">
                  <c:v>9.5561230189913644</c:v>
                </c:pt>
                <c:pt idx="49">
                  <c:v>9.6341322361906609</c:v>
                </c:pt>
                <c:pt idx="50">
                  <c:v>9.7095451405214241</c:v>
                </c:pt>
                <c:pt idx="51">
                  <c:v>9.7824481428047534</c:v>
                </c:pt>
                <c:pt idx="52">
                  <c:v>9.8529247779256064</c:v>
                </c:pt>
                <c:pt idx="53">
                  <c:v>9.9210558005500857</c:v>
                </c:pt>
                <c:pt idx="54">
                  <c:v>9.9869192776570372</c:v>
                </c:pt>
                <c:pt idx="55">
                  <c:v>10.050590677990009</c:v>
                </c:pt>
                <c:pt idx="56">
                  <c:v>10.112142958532051</c:v>
                </c:pt>
                <c:pt idx="57">
                  <c:v>10.17164664810246</c:v>
                </c:pt>
                <c:pt idx="58">
                  <c:v>10.229169928171229</c:v>
                </c:pt>
                <c:pt idx="59">
                  <c:v>10.284778710983847</c:v>
                </c:pt>
                <c:pt idx="60">
                  <c:v>10.338536715085908</c:v>
                </c:pt>
                <c:pt idx="61">
                  <c:v>10.390505538334118</c:v>
                </c:pt>
                <c:pt idx="62">
                  <c:v>10.440744728477346</c:v>
                </c:pt>
                <c:pt idx="63">
                  <c:v>10.489311851388566</c:v>
                </c:pt>
                <c:pt idx="64">
                  <c:v>10.536262557025918</c:v>
                </c:pt>
                <c:pt idx="65">
                  <c:v>10.581650643198426</c:v>
                </c:pt>
                <c:pt idx="66">
                  <c:v>10.625528117209466</c:v>
                </c:pt>
                <c:pt idx="67">
                  <c:v>10.667945255448615</c:v>
                </c:pt>
                <c:pt idx="68">
                  <c:v>10.708950661000134</c:v>
                </c:pt>
                <c:pt idx="69">
                  <c:v>10.748591319334146</c:v>
                </c:pt>
                <c:pt idx="70">
                  <c:v>10.786912652144268</c:v>
                </c:pt>
                <c:pt idx="71">
                  <c:v>10.823958569393431</c:v>
                </c:pt>
                <c:pt idx="72">
                  <c:v>10.859771519627495</c:v>
                </c:pt>
                <c:pt idx="73">
                  <c:v>10.894392538614316</c:v>
                </c:pt>
                <c:pt idx="74">
                  <c:v>10.927861296364011</c:v>
                </c:pt>
                <c:pt idx="75">
                  <c:v>10.960216142584288</c:v>
                </c:pt>
                <c:pt idx="76">
                  <c:v>10.991494150622913</c:v>
                </c:pt>
                <c:pt idx="77">
                  <c:v>11.02173115994769</c:v>
                </c:pt>
                <c:pt idx="78">
                  <c:v>11.050961817212615</c:v>
                </c:pt>
                <c:pt idx="79">
                  <c:v>11.079219615957264</c:v>
                </c:pt>
                <c:pt idx="80">
                  <c:v>11.106536934984884</c:v>
                </c:pt>
                <c:pt idx="81">
                  <c:v>11.132945075463207</c:v>
                </c:pt>
                <c:pt idx="82">
                  <c:v>11.158474296790441</c:v>
                </c:pt>
                <c:pt idx="83">
                  <c:v>11.183153851267589</c:v>
                </c:pt>
                <c:pt idx="84">
                  <c:v>11.20701201761678</c:v>
                </c:pt>
                <c:pt idx="85">
                  <c:v>11.230076133384056</c:v>
                </c:pt>
                <c:pt idx="86">
                  <c:v>11.252372626263705</c:v>
                </c:pt>
                <c:pt idx="87">
                  <c:v>11.273927044380079</c:v>
                </c:pt>
                <c:pt idx="88">
                  <c:v>11.294764085561541</c:v>
                </c:pt>
                <c:pt idx="89">
                  <c:v>11.314907625640137</c:v>
                </c:pt>
                <c:pt idx="90">
                  <c:v>11.334380745809373</c:v>
                </c:pt>
                <c:pt idx="91">
                  <c:v>11.353205759071491</c:v>
                </c:pt>
                <c:pt idx="92">
                  <c:v>11.371404235804498</c:v>
                </c:pt>
                <c:pt idx="93">
                  <c:v>11.388997028478288</c:v>
                </c:pt>
                <c:pt idx="94">
                  <c:v>11.406004295548152</c:v>
                </c:pt>
                <c:pt idx="95">
                  <c:v>11.422445524553064</c:v>
                </c:pt>
                <c:pt idx="96">
                  <c:v>11.438339554445198</c:v>
                </c:pt>
                <c:pt idx="97">
                  <c:v>11.453704597176284</c:v>
                </c:pt>
                <c:pt idx="98">
                  <c:v>11.468558258565519</c:v>
                </c:pt>
                <c:pt idx="99">
                  <c:v>11.482917558472939</c:v>
                </c:pt>
                <c:pt idx="100">
                  <c:v>11.496798950301404</c:v>
                </c:pt>
                <c:pt idx="101">
                  <c:v>11.510218339849478</c:v>
                </c:pt>
                <c:pt idx="102">
                  <c:v>11.523191103536888</c:v>
                </c:pt>
                <c:pt idx="103">
                  <c:v>11.535732106023362</c:v>
                </c:pt>
                <c:pt idx="104">
                  <c:v>11.547855717241099</c:v>
                </c:pt>
                <c:pt idx="105">
                  <c:v>11.559575828860357</c:v>
                </c:pt>
                <c:pt idx="106">
                  <c:v>11.570905870207021</c:v>
                </c:pt>
                <c:pt idx="107">
                  <c:v>11.581858823650416</c:v>
                </c:pt>
                <c:pt idx="108">
                  <c:v>11.59244723947897</c:v>
                </c:pt>
                <c:pt idx="109">
                  <c:v>11.602683250280784</c:v>
                </c:pt>
                <c:pt idx="110">
                  <c:v>11.612578584845593</c:v>
                </c:pt>
                <c:pt idx="111">
                  <c:v>11.622144581604031</c:v>
                </c:pt>
                <c:pt idx="112">
                  <c:v>11.631392201619621</c:v>
                </c:pt>
                <c:pt idx="113">
                  <c:v>11.640332041148341</c:v>
                </c:pt>
                <c:pt idx="114">
                  <c:v>11.648974343780214</c:v>
                </c:pt>
                <c:pt idx="115">
                  <c:v>11.657329012176769</c:v>
                </c:pt>
                <c:pt idx="116">
                  <c:v>11.665405619417871</c:v>
                </c:pt>
                <c:pt idx="117">
                  <c:v>11.673213419970907</c:v>
                </c:pt>
                <c:pt idx="118">
                  <c:v>11.680761360294873</c:v>
                </c:pt>
                <c:pt idx="119">
                  <c:v>11.68805808909157</c:v>
                </c:pt>
                <c:pt idx="120">
                  <c:v>11.695111967215571</c:v>
                </c:pt>
                <c:pt idx="121">
                  <c:v>11.701931077254418</c:v>
                </c:pt>
                <c:pt idx="122">
                  <c:v>11.708523232789918</c:v>
                </c:pt>
                <c:pt idx="123">
                  <c:v>11.714895987351245</c:v>
                </c:pt>
                <c:pt idx="124">
                  <c:v>11.72105664307003</c:v>
                </c:pt>
                <c:pt idx="125">
                  <c:v>11.727012259047415</c:v>
                </c:pt>
                <c:pt idx="126">
                  <c:v>11.732769659442626</c:v>
                </c:pt>
                <c:pt idx="127">
                  <c:v>11.738335441292337</c:v>
                </c:pt>
                <c:pt idx="128">
                  <c:v>11.743715982069791</c:v>
                </c:pt>
                <c:pt idx="129">
                  <c:v>11.748917446992344</c:v>
                </c:pt>
                <c:pt idx="130">
                  <c:v>11.753945796085787</c:v>
                </c:pt>
                <c:pt idx="131">
                  <c:v>11.758806791013564</c:v>
                </c:pt>
                <c:pt idx="132">
                  <c:v>11.763506001678685</c:v>
                </c:pt>
                <c:pt idx="133">
                  <c:v>11.768048812605931</c:v>
                </c:pt>
                <c:pt idx="134">
                  <c:v>11.772440429111633</c:v>
                </c:pt>
                <c:pt idx="135">
                  <c:v>11.776685883268103</c:v>
                </c:pt>
                <c:pt idx="136">
                  <c:v>11.780790039669579</c:v>
                </c:pt>
                <c:pt idx="137">
                  <c:v>11.784757601006238</c:v>
                </c:pt>
                <c:pt idx="138">
                  <c:v>11.788593113452716</c:v>
                </c:pt>
                <c:pt idx="139">
                  <c:v>11.792300971877276</c:v>
                </c:pt>
                <c:pt idx="140">
                  <c:v>11.795885424877605</c:v>
                </c:pt>
                <c:pt idx="141">
                  <c:v>11.799350579649012</c:v>
                </c:pt>
                <c:pt idx="142">
                  <c:v>11.802700406690603</c:v>
                </c:pt>
                <c:pt idx="143">
                  <c:v>11.805938744354814</c:v>
                </c:pt>
                <c:pt idx="144">
                  <c:v>11.809069303245538</c:v>
                </c:pt>
                <c:pt idx="145">
                  <c:v>11.812095670469876</c:v>
                </c:pt>
                <c:pt idx="146">
                  <c:v>11.815021313748357</c:v>
                </c:pt>
                <c:pt idx="147">
                  <c:v>11.817849585388391</c:v>
                </c:pt>
                <c:pt idx="148">
                  <c:v>11.820583726125458</c:v>
                </c:pt>
                <c:pt idx="149">
                  <c:v>11.823226868836459</c:v>
                </c:pt>
                <c:pt idx="150">
                  <c:v>11.825782042129482</c:v>
                </c:pt>
                <c:pt idx="151">
                  <c:v>11.828252173814089</c:v>
                </c:pt>
                <c:pt idx="152">
                  <c:v>11.830640094256102</c:v>
                </c:pt>
                <c:pt idx="153">
                  <c:v>11.832948539620743</c:v>
                </c:pt>
                <c:pt idx="154">
                  <c:v>11.83518015500783</c:v>
                </c:pt>
                <c:pt idx="155">
                  <c:v>11.837337497482622</c:v>
                </c:pt>
                <c:pt idx="156">
                  <c:v>11.839423039005807</c:v>
                </c:pt>
                <c:pt idx="157">
                  <c:v>11.841439169265952</c:v>
                </c:pt>
                <c:pt idx="158">
                  <c:v>11.843388198417703</c:v>
                </c:pt>
                <c:pt idx="159">
                  <c:v>11.845272359728838</c:v>
                </c:pt>
                <c:pt idx="160">
                  <c:v>11.847093812139228</c:v>
                </c:pt>
                <c:pt idx="161">
                  <c:v>11.848854642734631</c:v>
                </c:pt>
                <c:pt idx="162">
                  <c:v>11.85055686913814</c:v>
                </c:pt>
                <c:pt idx="163">
                  <c:v>11.85220244182206</c:v>
                </c:pt>
                <c:pt idx="164">
                  <c:v>11.853793246342821</c:v>
                </c:pt>
                <c:pt idx="165">
                  <c:v>11.855331105501524</c:v>
                </c:pt>
                <c:pt idx="166">
                  <c:v>11.856817781432564</c:v>
                </c:pt>
                <c:pt idx="167">
                  <c:v>11.858254977622751</c:v>
                </c:pt>
                <c:pt idx="168">
                  <c:v>11.85964434086323</c:v>
                </c:pt>
                <c:pt idx="169">
                  <c:v>11.860987463136425</c:v>
                </c:pt>
                <c:pt idx="170">
                  <c:v>11.862285883440197</c:v>
                </c:pt>
                <c:pt idx="171">
                  <c:v>11.863541089551282</c:v>
                </c:pt>
                <c:pt idx="172">
                  <c:v>11.864754519730036</c:v>
                </c:pt>
                <c:pt idx="173">
                  <c:v>11.86592756436845</c:v>
                </c:pt>
                <c:pt idx="174">
                  <c:v>11.867061567583306</c:v>
                </c:pt>
                <c:pt idx="175">
                  <c:v>11.868157828756319</c:v>
                </c:pt>
                <c:pt idx="176">
                  <c:v>11.869217604023012</c:v>
                </c:pt>
                <c:pt idx="177">
                  <c:v>11.870242107712045</c:v>
                </c:pt>
                <c:pt idx="178">
                  <c:v>11.871232513736635</c:v>
                </c:pt>
                <c:pt idx="179">
                  <c:v>11.872189956939661</c:v>
                </c:pt>
                <c:pt idx="180">
                  <c:v>11.873115534394021</c:v>
                </c:pt>
                <c:pt idx="181">
                  <c:v>11.874010306659688</c:v>
                </c:pt>
                <c:pt idx="182">
                  <c:v>11.874875298998942</c:v>
                </c:pt>
                <c:pt idx="183">
                  <c:v>11.875711502551152</c:v>
                </c:pt>
                <c:pt idx="184">
                  <c:v>11.876519875468452</c:v>
                </c:pt>
                <c:pt idx="185">
                  <c:v>11.87730134401364</c:v>
                </c:pt>
                <c:pt idx="186">
                  <c:v>11.878056803621512</c:v>
                </c:pt>
                <c:pt idx="187">
                  <c:v>11.878787119924887</c:v>
                </c:pt>
                <c:pt idx="188">
                  <c:v>11.879493129746482</c:v>
                </c:pt>
                <c:pt idx="189">
                  <c:v>11.88017564205777</c:v>
                </c:pt>
                <c:pt idx="190">
                  <c:v>11.880835438905933</c:v>
                </c:pt>
                <c:pt idx="191">
                  <c:v>11.881473276309956</c:v>
                </c:pt>
                <c:pt idx="192">
                  <c:v>11.882089885126902</c:v>
                </c:pt>
                <c:pt idx="193">
                  <c:v>11.882685971889357</c:v>
                </c:pt>
                <c:pt idx="194">
                  <c:v>11.883262219614993</c:v>
                </c:pt>
                <c:pt idx="195">
                  <c:v>11.883819288589205</c:v>
                </c:pt>
                <c:pt idx="196">
                  <c:v>11.88435781712168</c:v>
                </c:pt>
                <c:pt idx="197">
                  <c:v>11.884878422277801</c:v>
                </c:pt>
                <c:pt idx="198">
                  <c:v>11.8853817005857</c:v>
                </c:pt>
                <c:pt idx="199">
                  <c:v>11.885868228719785</c:v>
                </c:pt>
                <c:pt idx="200">
                  <c:v>11.886338564161509</c:v>
                </c:pt>
                <c:pt idx="201">
                  <c:v>11.886793245838156</c:v>
                </c:pt>
                <c:pt idx="202">
                  <c:v>11.887232794740362</c:v>
                </c:pt>
                <c:pt idx="203">
                  <c:v>11.887657714519086</c:v>
                </c:pt>
                <c:pt idx="204">
                  <c:v>11.888068492062711</c:v>
                </c:pt>
                <c:pt idx="205">
                  <c:v>11.888465598054935</c:v>
                </c:pt>
                <c:pt idx="206">
                  <c:v>11.888849487514102</c:v>
                </c:pt>
                <c:pt idx="207">
                  <c:v>11.88922060031458</c:v>
                </c:pt>
                <c:pt idx="208">
                  <c:v>11.889579361690775</c:v>
                </c:pt>
                <c:pt idx="209">
                  <c:v>11.889926182724389</c:v>
                </c:pt>
                <c:pt idx="210">
                  <c:v>11.890261460815452</c:v>
                </c:pt>
                <c:pt idx="211">
                  <c:v>11.890585580137673</c:v>
                </c:pt>
                <c:pt idx="212">
                  <c:v>11.890898912078638</c:v>
                </c:pt>
                <c:pt idx="213">
                  <c:v>11.891201815665372</c:v>
                </c:pt>
                <c:pt idx="214">
                  <c:v>11.891494637975706</c:v>
                </c:pt>
                <c:pt idx="215">
                  <c:v>11.891777714535991</c:v>
                </c:pt>
                <c:pt idx="216">
                  <c:v>11.892051369705538</c:v>
                </c:pt>
                <c:pt idx="217">
                  <c:v>11.892315917048295</c:v>
                </c:pt>
                <c:pt idx="218">
                  <c:v>11.892571659692134</c:v>
                </c:pt>
                <c:pt idx="219">
                  <c:v>11.892818890676185</c:v>
                </c:pt>
                <c:pt idx="220">
                  <c:v>11.893057893286608</c:v>
                </c:pt>
                <c:pt idx="221">
                  <c:v>11.893288941381202</c:v>
                </c:pt>
                <c:pt idx="222">
                  <c:v>11.893512299703193</c:v>
                </c:pt>
                <c:pt idx="223">
                  <c:v>11.893728224184589</c:v>
                </c:pt>
                <c:pt idx="224">
                  <c:v>11.893936962239433</c:v>
                </c:pt>
                <c:pt idx="225">
                  <c:v>11.894138753047304</c:v>
                </c:pt>
              </c:numCache>
            </c:numRef>
          </c:xVal>
          <c:yVal>
            <c:numRef>
              <c:f>Лист6!$Q$6:$Q$231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38.939216470013143</c:v>
                </c:pt>
                <c:pt idx="2">
                  <c:v>37.643236425073901</c:v>
                </c:pt>
                <c:pt idx="3">
                  <c:v>36.390389355811621</c:v>
                </c:pt>
                <c:pt idx="4">
                  <c:v>35.179239704944358</c:v>
                </c:pt>
                <c:pt idx="5">
                  <c:v>34.008399693593546</c:v>
                </c:pt>
                <c:pt idx="6">
                  <c:v>32.876527731116944</c:v>
                </c:pt>
                <c:pt idx="7">
                  <c:v>31.78232687786581</c:v>
                </c:pt>
                <c:pt idx="8">
                  <c:v>30.724543359104729</c:v>
                </c:pt>
                <c:pt idx="9">
                  <c:v>29.701965128391379</c:v>
                </c:pt>
                <c:pt idx="10">
                  <c:v>28.7134204787701</c:v>
                </c:pt>
                <c:pt idx="11">
                  <c:v>27.757776700187847</c:v>
                </c:pt>
                <c:pt idx="12">
                  <c:v>26.833938781594242</c:v>
                </c:pt>
                <c:pt idx="13">
                  <c:v>25.940848156238484</c:v>
                </c:pt>
                <c:pt idx="14">
                  <c:v>25.07748148872545</c:v>
                </c:pt>
                <c:pt idx="15">
                  <c:v>24.24284950244115</c:v>
                </c:pt>
                <c:pt idx="16">
                  <c:v>23.435995846003973</c:v>
                </c:pt>
                <c:pt idx="17">
                  <c:v>22.655995997442822</c:v>
                </c:pt>
                <c:pt idx="18">
                  <c:v>21.901956204846574</c:v>
                </c:pt>
                <c:pt idx="19">
                  <c:v>21.173012462270936</c:v>
                </c:pt>
                <c:pt idx="20">
                  <c:v>20.468329519729341</c:v>
                </c:pt>
                <c:pt idx="21">
                  <c:v>19.78709992613344</c:v>
                </c:pt>
                <c:pt idx="22">
                  <c:v>19.128543104086553</c:v>
                </c:pt>
                <c:pt idx="23">
                  <c:v>18.491904455470006</c:v>
                </c:pt>
                <c:pt idx="24">
                  <c:v>17.876454496797432</c:v>
                </c:pt>
                <c:pt idx="25">
                  <c:v>17.281488023346306</c:v>
                </c:pt>
                <c:pt idx="26">
                  <c:v>16.706323301109006</c:v>
                </c:pt>
                <c:pt idx="27">
                  <c:v>16.150301285637426</c:v>
                </c:pt>
                <c:pt idx="28">
                  <c:v>15.612784866886139</c:v>
                </c:pt>
                <c:pt idx="29">
                  <c:v>15.093158139188738</c:v>
                </c:pt>
                <c:pt idx="30">
                  <c:v>14.590825695530958</c:v>
                </c:pt>
                <c:pt idx="31">
                  <c:v>14.105211945311902</c:v>
                </c:pt>
                <c:pt idx="32">
                  <c:v>13.635760454811567</c:v>
                </c:pt>
                <c:pt idx="33">
                  <c:v>13.181933309609089</c:v>
                </c:pt>
                <c:pt idx="34">
                  <c:v>12.743210498221007</c:v>
                </c:pt>
                <c:pt idx="35">
                  <c:v>12.319089316253399</c:v>
                </c:pt>
                <c:pt idx="36">
                  <c:v>11.909083790385063</c:v>
                </c:pt>
                <c:pt idx="37">
                  <c:v>11.512724121521826</c:v>
                </c:pt>
                <c:pt idx="38">
                  <c:v>11.129556146483784</c:v>
                </c:pt>
                <c:pt idx="39">
                  <c:v>10.759140817608806</c:v>
                </c:pt>
                <c:pt idx="40">
                  <c:v>10.401053699675909</c:v>
                </c:pt>
                <c:pt idx="41">
                  <c:v>10.054884483572089</c:v>
                </c:pt>
                <c:pt idx="42">
                  <c:v>9.7202365161453788</c:v>
                </c:pt>
                <c:pt idx="43">
                  <c:v>9.3967263457053747</c:v>
                </c:pt>
                <c:pt idx="44">
                  <c:v>9.0839832826504949</c:v>
                </c:pt>
                <c:pt idx="45">
                  <c:v>8.7816489747184683</c:v>
                </c:pt>
                <c:pt idx="46">
                  <c:v>8.4893769963734371</c:v>
                </c:pt>
                <c:pt idx="47">
                  <c:v>8.2068324518590678</c:v>
                </c:pt>
                <c:pt idx="48">
                  <c:v>7.9336915914629769</c:v>
                </c:pt>
                <c:pt idx="49">
                  <c:v>7.6696414405526134</c:v>
                </c:pt>
                <c:pt idx="50">
                  <c:v>7.4143794409576893</c:v>
                </c:pt>
                <c:pt idx="51">
                  <c:v>7.1676131042881082</c:v>
                </c:pt>
                <c:pt idx="52">
                  <c:v>6.9290596767902599</c:v>
                </c:pt>
                <c:pt idx="53">
                  <c:v>6.6984458153575641</c:v>
                </c:pt>
                <c:pt idx="54">
                  <c:v>6.4755072743241211</c:v>
                </c:pt>
                <c:pt idx="55">
                  <c:v>6.2599886026824949</c:v>
                </c:pt>
                <c:pt idx="56">
                  <c:v>6.0516428513787632</c:v>
                </c:pt>
                <c:pt idx="57">
                  <c:v>5.850231290349388</c:v>
                </c:pt>
                <c:pt idx="58">
                  <c:v>5.6555231349757271</c:v>
                </c:pt>
                <c:pt idx="59">
                  <c:v>5.4672952816426967</c:v>
                </c:pt>
                <c:pt idx="60">
                  <c:v>5.2853320520986218</c:v>
                </c:pt>
                <c:pt idx="61">
                  <c:v>5.1094249463233314</c:v>
                </c:pt>
                <c:pt idx="62">
                  <c:v>4.93937240362132</c:v>
                </c:pt>
                <c:pt idx="63">
                  <c:v>4.7749795716662549</c:v>
                </c:pt>
                <c:pt idx="64">
                  <c:v>4.6160580832321569</c:v>
                </c:pt>
                <c:pt idx="65">
                  <c:v>4.4624258403554604</c:v>
                </c:pt>
                <c:pt idx="66">
                  <c:v>4.3139068056805971</c:v>
                </c:pt>
                <c:pt idx="67">
                  <c:v>4.170330800750067</c:v>
                </c:pt>
                <c:pt idx="68">
                  <c:v>4.0315333110078262</c:v>
                </c:pt>
                <c:pt idx="69">
                  <c:v>3.8973552972925889</c:v>
                </c:pt>
                <c:pt idx="70">
                  <c:v>3.767643013605035</c:v>
                </c:pt>
                <c:pt idx="71">
                  <c:v>3.642247830940097</c:v>
                </c:pt>
                <c:pt idx="72">
                  <c:v>3.5210260669825035</c:v>
                </c:pt>
                <c:pt idx="73">
                  <c:v>3.4038388214704027</c:v>
                </c:pt>
                <c:pt idx="74">
                  <c:v>3.2905518170384509</c:v>
                </c:pt>
                <c:pt idx="75">
                  <c:v>3.1810352453579589</c:v>
                </c:pt>
                <c:pt idx="76">
                  <c:v>3.075163618397847</c:v>
                </c:pt>
                <c:pt idx="77">
                  <c:v>2.9728156246359307</c:v>
                </c:pt>
                <c:pt idx="78">
                  <c:v>2.8738739900558241</c:v>
                </c:pt>
                <c:pt idx="79">
                  <c:v>2.7782253437701323</c:v>
                </c:pt>
                <c:pt idx="80">
                  <c:v>2.6857600881160217</c:v>
                </c:pt>
                <c:pt idx="81">
                  <c:v>2.5963722730742602</c:v>
                </c:pt>
                <c:pt idx="82">
                  <c:v>2.5099594748678808</c:v>
                </c:pt>
                <c:pt idx="83">
                  <c:v>2.4264226786013219</c:v>
                </c:pt>
                <c:pt idx="84">
                  <c:v>2.3456661648055972</c:v>
                </c:pt>
                <c:pt idx="85">
                  <c:v>2.2675973997594827</c:v>
                </c:pt>
                <c:pt idx="86">
                  <c:v>2.1921269294610495</c:v>
                </c:pt>
                <c:pt idx="87">
                  <c:v>2.1191682771280416</c:v>
                </c:pt>
                <c:pt idx="88">
                  <c:v>2.0486378441096682</c:v>
                </c:pt>
                <c:pt idx="89">
                  <c:v>1.9804548140962612</c:v>
                </c:pt>
                <c:pt idx="90">
                  <c:v>1.9145410605170341</c:v>
                </c:pt>
                <c:pt idx="91">
                  <c:v>1.8508210570198489</c:v>
                </c:pt>
                <c:pt idx="92">
                  <c:v>1.789221790930398</c:v>
                </c:pt>
                <c:pt idx="93">
                  <c:v>1.729672679591655</c:v>
                </c:pt>
                <c:pt idx="94">
                  <c:v>1.6721054894877236</c:v>
                </c:pt>
                <c:pt idx="95">
                  <c:v>1.6164542580594217</c:v>
                </c:pt>
                <c:pt idx="96">
                  <c:v>1.5626552181220021</c:v>
                </c:pt>
                <c:pt idx="97">
                  <c:v>1.5106467247984177</c:v>
                </c:pt>
                <c:pt idx="98">
                  <c:v>1.460369184884402</c:v>
                </c:pt>
                <c:pt idx="99">
                  <c:v>1.411764988564431</c:v>
                </c:pt>
                <c:pt idx="100">
                  <c:v>1.3647784434003201</c:v>
                </c:pt>
                <c:pt idx="101">
                  <c:v>1.3193557105168239</c:v>
                </c:pt>
                <c:pt idx="102">
                  <c:v>1.2754447429111146</c:v>
                </c:pt>
                <c:pt idx="103">
                  <c:v>1.2329952258154537</c:v>
                </c:pt>
                <c:pt idx="104">
                  <c:v>1.1919585190447168</c:v>
                </c:pt>
                <c:pt idx="105">
                  <c:v>1.1522876012627199</c:v>
                </c:pt>
                <c:pt idx="106">
                  <c:v>1.1139370161034778</c:v>
                </c:pt>
                <c:pt idx="107">
                  <c:v>1.0768628200856663</c:v>
                </c:pt>
                <c:pt idx="108">
                  <c:v>1.0410225322605955</c:v>
                </c:pt>
                <c:pt idx="109">
                  <c:v>1.006375085536011</c:v>
                </c:pt>
                <c:pt idx="110">
                  <c:v>0.97288077961994102</c:v>
                </c:pt>
                <c:pt idx="111">
                  <c:v>0.94050123553067189</c:v>
                </c:pt>
                <c:pt idx="112">
                  <c:v>0.90919935162073018</c:v>
                </c:pt>
                <c:pt idx="113">
                  <c:v>0.87893926106447662</c:v>
                </c:pt>
                <c:pt idx="114">
                  <c:v>0.84968629076060809</c:v>
                </c:pt>
                <c:pt idx="115">
                  <c:v>0.82140692160246886</c:v>
                </c:pt>
                <c:pt idx="116">
                  <c:v>0.79406875007065203</c:v>
                </c:pt>
                <c:pt idx="117">
                  <c:v>0.76764045110387891</c:v>
                </c:pt>
                <c:pt idx="118">
                  <c:v>0.7420917422056168</c:v>
                </c:pt>
                <c:pt idx="119">
                  <c:v>0.7173933487453038</c:v>
                </c:pt>
                <c:pt idx="120">
                  <c:v>0.69351697041442473</c:v>
                </c:pt>
                <c:pt idx="121">
                  <c:v>0.67043524879899441</c:v>
                </c:pt>
                <c:pt idx="122">
                  <c:v>0.64812173603130718</c:v>
                </c:pt>
                <c:pt idx="123">
                  <c:v>0.6265508644850144</c:v>
                </c:pt>
                <c:pt idx="124">
                  <c:v>0.6056979174788174</c:v>
                </c:pt>
                <c:pt idx="125">
                  <c:v>0.58553900095520661</c:v>
                </c:pt>
                <c:pt idx="126">
                  <c:v>0.56605101610178821</c:v>
                </c:pt>
                <c:pt idx="127">
                  <c:v>0.54721163288383268</c:v>
                </c:pt>
                <c:pt idx="128">
                  <c:v>0.52899926445771961</c:v>
                </c:pt>
                <c:pt idx="129">
                  <c:v>0.51139304243595129</c:v>
                </c:pt>
                <c:pt idx="130">
                  <c:v>0.49437279297540687</c:v>
                </c:pt>
                <c:pt idx="131">
                  <c:v>0.47791901366142425</c:v>
                </c:pt>
                <c:pt idx="132">
                  <c:v>0.46201285116123036</c:v>
                </c:pt>
                <c:pt idx="133">
                  <c:v>0.44663607962111657</c:v>
                </c:pt>
                <c:pt idx="134">
                  <c:v>0.43177107978259593</c:v>
                </c:pt>
                <c:pt idx="135">
                  <c:v>0.41740081879362512</c:v>
                </c:pt>
                <c:pt idx="136">
                  <c:v>0.40350883069174831</c:v>
                </c:pt>
                <c:pt idx="137">
                  <c:v>0.39007919753680315</c:v>
                </c:pt>
                <c:pt idx="138">
                  <c:v>0.3770965311715741</c:v>
                </c:pt>
                <c:pt idx="139">
                  <c:v>0.36454595558948671</c:v>
                </c:pt>
                <c:pt idx="140">
                  <c:v>0.35241308988914288</c:v>
                </c:pt>
                <c:pt idx="141">
                  <c:v>0.34068403179616824</c:v>
                </c:pt>
                <c:pt idx="142">
                  <c:v>0.32934534173348312</c:v>
                </c:pt>
                <c:pt idx="143">
                  <c:v>0.31838402742175348</c:v>
                </c:pt>
                <c:pt idx="144">
                  <c:v>0.30778752899236861</c:v>
                </c:pt>
                <c:pt idx="145">
                  <c:v>0.2975437045958903</c:v>
                </c:pt>
                <c:pt idx="146">
                  <c:v>0.28764081648948658</c:v>
                </c:pt>
                <c:pt idx="147">
                  <c:v>0.27806751758740228</c:v>
                </c:pt>
                <c:pt idx="148">
                  <c:v>0.26881283845905912</c:v>
                </c:pt>
                <c:pt idx="149">
                  <c:v>0.2598661747598886</c:v>
                </c:pt>
                <c:pt idx="150">
                  <c:v>0.25121727508049041</c:v>
                </c:pt>
                <c:pt idx="151">
                  <c:v>0.24285622920020025</c:v>
                </c:pt>
                <c:pt idx="152">
                  <c:v>0.2347734567316011</c:v>
                </c:pt>
                <c:pt idx="153">
                  <c:v>0.22695969614297004</c:v>
                </c:pt>
                <c:pt idx="154">
                  <c:v>0.21940599414608292</c:v>
                </c:pt>
                <c:pt idx="155">
                  <c:v>0.21210369543721302</c:v>
                </c:pt>
                <c:pt idx="156">
                  <c:v>0.20504443277957363</c:v>
                </c:pt>
                <c:pt idx="157">
                  <c:v>0.1982201174158362</c:v>
                </c:pt>
                <c:pt idx="158">
                  <c:v>0.19162292979974055</c:v>
                </c:pt>
                <c:pt idx="159">
                  <c:v>0.18524531063617816</c:v>
                </c:pt>
                <c:pt idx="160">
                  <c:v>0.17907995221947934</c:v>
                </c:pt>
                <c:pt idx="161">
                  <c:v>0.17311979005998016</c:v>
                </c:pt>
                <c:pt idx="162">
                  <c:v>0.16735799478927718</c:v>
                </c:pt>
                <c:pt idx="163">
                  <c:v>0.16178796433488996</c:v>
                </c:pt>
                <c:pt idx="164">
                  <c:v>0.15640331635536961</c:v>
                </c:pt>
                <c:pt idx="165">
                  <c:v>0.15119788092718195</c:v>
                </c:pt>
                <c:pt idx="166">
                  <c:v>0.14616569347498637</c:v>
                </c:pt>
                <c:pt idx="167">
                  <c:v>0.14130098793721144</c:v>
                </c:pt>
                <c:pt idx="168">
                  <c:v>0.13659819015909369</c:v>
                </c:pt>
                <c:pt idx="169">
                  <c:v>0.13205191150560996</c:v>
                </c:pt>
                <c:pt idx="170">
                  <c:v>0.12765694268698619</c:v>
                </c:pt>
                <c:pt idx="171">
                  <c:v>0.12340824778970459</c:v>
                </c:pt>
                <c:pt idx="172">
                  <c:v>0.11930095850617367</c:v>
                </c:pt>
                <c:pt idx="173">
                  <c:v>0.11533036855644553</c:v>
                </c:pt>
                <c:pt idx="174">
                  <c:v>0.11149192829559061</c:v>
                </c:pt>
                <c:pt idx="175">
                  <c:v>0.10778123950055153</c:v>
                </c:pt>
                <c:pt idx="176">
                  <c:v>0.10419405033049976</c:v>
                </c:pt>
                <c:pt idx="177">
                  <c:v>0.10072625045492413</c:v>
                </c:pt>
                <c:pt idx="178">
                  <c:v>9.7373866343865842E-2</c:v>
                </c:pt>
                <c:pt idx="179">
                  <c:v>9.413305671490442E-2</c:v>
                </c:pt>
                <c:pt idx="180">
                  <c:v>9.1000108131678609E-2</c:v>
                </c:pt>
                <c:pt idx="181">
                  <c:v>8.7971430748896975E-2</c:v>
                </c:pt>
                <c:pt idx="182">
                  <c:v>8.5043554198963742E-2</c:v>
                </c:pt>
                <c:pt idx="183">
                  <c:v>8.2213123615507089E-2</c:v>
                </c:pt>
                <c:pt idx="184">
                  <c:v>7.9476895789251975E-2</c:v>
                </c:pt>
                <c:pt idx="185">
                  <c:v>7.6831735451834637E-2</c:v>
                </c:pt>
                <c:pt idx="186">
                  <c:v>7.4274611683298949E-2</c:v>
                </c:pt>
                <c:pt idx="187">
                  <c:v>7.1802594439159095E-2</c:v>
                </c:pt>
                <c:pt idx="188">
                  <c:v>6.9412851193049491E-2</c:v>
                </c:pt>
                <c:pt idx="189">
                  <c:v>6.71026436911136E-2</c:v>
                </c:pt>
                <c:pt idx="190">
                  <c:v>6.4869324814414528E-2</c:v>
                </c:pt>
                <c:pt idx="191">
                  <c:v>6.2710335545770587E-2</c:v>
                </c:pt>
                <c:pt idx="192">
                  <c:v>6.0623202037541166E-2</c:v>
                </c:pt>
                <c:pt idx="193">
                  <c:v>5.8605532777003339E-2</c:v>
                </c:pt>
                <c:pt idx="194">
                  <c:v>5.6655015846070286E-2</c:v>
                </c:pt>
                <c:pt idx="195">
                  <c:v>5.4769416272212212E-2</c:v>
                </c:pt>
                <c:pt idx="196">
                  <c:v>5.2946573467544646E-2</c:v>
                </c:pt>
                <c:pt idx="197">
                  <c:v>5.1184398753148688E-2</c:v>
                </c:pt>
                <c:pt idx="198">
                  <c:v>4.948087296578782E-2</c:v>
                </c:pt>
                <c:pt idx="199">
                  <c:v>4.7834044144277853E-2</c:v>
                </c:pt>
                <c:pt idx="200">
                  <c:v>4.6242025292859375E-2</c:v>
                </c:pt>
                <c:pt idx="201">
                  <c:v>4.4702992219010258E-2</c:v>
                </c:pt>
                <c:pt idx="202">
                  <c:v>4.3215181443220119E-2</c:v>
                </c:pt>
                <c:pt idx="203">
                  <c:v>4.1776888178332028E-2</c:v>
                </c:pt>
                <c:pt idx="204">
                  <c:v>4.0386464376135862E-2</c:v>
                </c:pt>
                <c:pt idx="205">
                  <c:v>3.9042316838975542E-2</c:v>
                </c:pt>
                <c:pt idx="206">
                  <c:v>3.7742905394205668E-2</c:v>
                </c:pt>
                <c:pt idx="207">
                  <c:v>3.648674112940628E-2</c:v>
                </c:pt>
                <c:pt idx="208">
                  <c:v>3.5272384686333313E-2</c:v>
                </c:pt>
                <c:pt idx="209">
                  <c:v>3.4098444611650236E-2</c:v>
                </c:pt>
                <c:pt idx="210">
                  <c:v>3.2963575762550643E-2</c:v>
                </c:pt>
                <c:pt idx="211">
                  <c:v>3.1866477765445177E-2</c:v>
                </c:pt>
                <c:pt idx="212">
                  <c:v>3.08058935259467E-2</c:v>
                </c:pt>
                <c:pt idx="213">
                  <c:v>2.9780607788446201E-2</c:v>
                </c:pt>
                <c:pt idx="214">
                  <c:v>2.8789445743629259E-2</c:v>
                </c:pt>
                <c:pt idx="215">
                  <c:v>2.7831271682337181E-2</c:v>
                </c:pt>
                <c:pt idx="216">
                  <c:v>2.6904987694230581E-2</c:v>
                </c:pt>
                <c:pt idx="217">
                  <c:v>2.6009532409764086E-2</c:v>
                </c:pt>
                <c:pt idx="218">
                  <c:v>2.5143879784031046E-2</c:v>
                </c:pt>
                <c:pt idx="219">
                  <c:v>2.4307037921084237E-2</c:v>
                </c:pt>
                <c:pt idx="220">
                  <c:v>2.3498047937385795E-2</c:v>
                </c:pt>
                <c:pt idx="221">
                  <c:v>2.2715982863083954E-2</c:v>
                </c:pt>
                <c:pt idx="222">
                  <c:v>2.1959946579857524E-2</c:v>
                </c:pt>
                <c:pt idx="223">
                  <c:v>2.1229072794111396E-2</c:v>
                </c:pt>
                <c:pt idx="224">
                  <c:v>2.0522524044346038E-2</c:v>
                </c:pt>
                <c:pt idx="225">
                  <c:v>1.9839490741564016E-2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Лист9!$D$7</c:f>
              <c:strCache>
                <c:ptCount val="1"/>
                <c:pt idx="0">
                  <c:v>max A</c:v>
                </c:pt>
              </c:strCache>
            </c:strRef>
          </c:tx>
          <c:marker>
            <c:symbol val="none"/>
          </c:marker>
          <c:xVal>
            <c:numRef>
              <c:f>Лист9!$C$8:$C$17</c:f>
              <c:numCache>
                <c:formatCode>Основной</c:formatCode>
                <c:ptCount val="10"/>
                <c:pt idx="0">
                  <c:v>4.1666666666666562E-3</c:v>
                </c:pt>
                <c:pt idx="1">
                  <c:v>0.5</c:v>
                </c:pt>
                <c:pt idx="2">
                  <c:v>1.25</c:v>
                </c:pt>
                <c:pt idx="3">
                  <c:v>2.5</c:v>
                </c:pt>
                <c:pt idx="4">
                  <c:v>3.75</c:v>
                </c:pt>
                <c:pt idx="5">
                  <c:v>5</c:v>
                </c:pt>
                <c:pt idx="6">
                  <c:v>6.25</c:v>
                </c:pt>
                <c:pt idx="7">
                  <c:v>7.5</c:v>
                </c:pt>
                <c:pt idx="8">
                  <c:v>8.75</c:v>
                </c:pt>
                <c:pt idx="9">
                  <c:v>10</c:v>
                </c:pt>
              </c:numCache>
            </c:numRef>
          </c:xVal>
          <c:yVal>
            <c:numRef>
              <c:f>Лист9!$D$8:$D$17</c:f>
              <c:numCache>
                <c:formatCode>Основной</c:formatCode>
                <c:ptCount val="10"/>
                <c:pt idx="0">
                  <c:v>43.156944076315547</c:v>
                </c:pt>
                <c:pt idx="1">
                  <c:v>38.587385291764484</c:v>
                </c:pt>
                <c:pt idx="2">
                  <c:v>34.017826507213428</c:v>
                </c:pt>
                <c:pt idx="3">
                  <c:v>30.46372523034038</c:v>
                </c:pt>
                <c:pt idx="4">
                  <c:v>27.41735270730635</c:v>
                </c:pt>
                <c:pt idx="5">
                  <c:v>23.355522676594294</c:v>
                </c:pt>
                <c:pt idx="6">
                  <c:v>20.309150153560257</c:v>
                </c:pt>
                <c:pt idx="7">
                  <c:v>16.247320122848205</c:v>
                </c:pt>
                <c:pt idx="8">
                  <c:v>11.677761338297147</c:v>
                </c:pt>
                <c:pt idx="9">
                  <c:v>5.0772875383900642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93216"/>
        <c:axId val="188794752"/>
      </c:scatterChart>
      <c:valAx>
        <c:axId val="188793216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88794752"/>
        <c:crosses val="autoZero"/>
        <c:crossBetween val="midCat"/>
      </c:valAx>
      <c:valAx>
        <c:axId val="188794752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88793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Лист6!$T$5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xVal>
            <c:numRef>
              <c:f>Лист6!$S$6:$S$231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0.8</c:v>
                </c:pt>
                <c:pt idx="2">
                  <c:v>1.131370849898476</c:v>
                </c:pt>
                <c:pt idx="3">
                  <c:v>1.3856406460551018</c:v>
                </c:pt>
                <c:pt idx="4">
                  <c:v>1.6</c:v>
                </c:pt>
                <c:pt idx="5">
                  <c:v>1.7888543819998317</c:v>
                </c:pt>
                <c:pt idx="6">
                  <c:v>1.9595917942265426</c:v>
                </c:pt>
                <c:pt idx="7">
                  <c:v>2.1166010488516727</c:v>
                </c:pt>
                <c:pt idx="8">
                  <c:v>2.2627416997969521</c:v>
                </c:pt>
                <c:pt idx="9">
                  <c:v>2.4</c:v>
                </c:pt>
                <c:pt idx="10">
                  <c:v>2.5298221281347035</c:v>
                </c:pt>
                <c:pt idx="11">
                  <c:v>2.6532998322843198</c:v>
                </c:pt>
                <c:pt idx="12">
                  <c:v>2.7712812921102032</c:v>
                </c:pt>
                <c:pt idx="13">
                  <c:v>2.8844410203711912</c:v>
                </c:pt>
                <c:pt idx="14">
                  <c:v>2.9933259094191529</c:v>
                </c:pt>
                <c:pt idx="15">
                  <c:v>3.0983866769659336</c:v>
                </c:pt>
                <c:pt idx="16">
                  <c:v>3.2</c:v>
                </c:pt>
                <c:pt idx="17">
                  <c:v>3.2984845004941286</c:v>
                </c:pt>
                <c:pt idx="18">
                  <c:v>3.3941125496954285</c:v>
                </c:pt>
                <c:pt idx="19">
                  <c:v>3.4871191548325391</c:v>
                </c:pt>
                <c:pt idx="20">
                  <c:v>3.5777087639996639</c:v>
                </c:pt>
                <c:pt idx="21">
                  <c:v>3.6660605559646724</c:v>
                </c:pt>
                <c:pt idx="22">
                  <c:v>3.7523326078587442</c:v>
                </c:pt>
                <c:pt idx="23">
                  <c:v>3.8366652186501762</c:v>
                </c:pt>
                <c:pt idx="24">
                  <c:v>3.9191835884530857</c:v>
                </c:pt>
                <c:pt idx="25">
                  <c:v>4</c:v>
                </c:pt>
                <c:pt idx="26">
                  <c:v>4.0792156108742281</c:v>
                </c:pt>
                <c:pt idx="27">
                  <c:v>4.156921938165306</c:v>
                </c:pt>
                <c:pt idx="28">
                  <c:v>4.2332020977033453</c:v>
                </c:pt>
                <c:pt idx="29">
                  <c:v>4.3081318457076039</c:v>
                </c:pt>
                <c:pt idx="30">
                  <c:v>4.3817804600413295</c:v>
                </c:pt>
                <c:pt idx="31">
                  <c:v>4.4542114902640186</c:v>
                </c:pt>
                <c:pt idx="32">
                  <c:v>4.525483399593905</c:v>
                </c:pt>
                <c:pt idx="33">
                  <c:v>4.5956501172304236</c:v>
                </c:pt>
                <c:pt idx="34">
                  <c:v>4.6647615158762417</c:v>
                </c:pt>
                <c:pt idx="35">
                  <c:v>4.7328638264796936</c:v>
                </c:pt>
                <c:pt idx="36">
                  <c:v>4.8000000000000007</c:v>
                </c:pt>
                <c:pt idx="37">
                  <c:v>4.8662100242385771</c:v>
                </c:pt>
                <c:pt idx="38">
                  <c:v>4.9315312023751821</c:v>
                </c:pt>
                <c:pt idx="39">
                  <c:v>4.9959983987187195</c:v>
                </c:pt>
                <c:pt idx="40">
                  <c:v>5.0596442562694079</c:v>
                </c:pt>
                <c:pt idx="41">
                  <c:v>5.1224993899462801</c:v>
                </c:pt>
                <c:pt idx="42">
                  <c:v>5.1845925587262895</c:v>
                </c:pt>
                <c:pt idx="43">
                  <c:v>5.2459508194416022</c:v>
                </c:pt>
                <c:pt idx="44">
                  <c:v>5.3065996645686413</c:v>
                </c:pt>
                <c:pt idx="45">
                  <c:v>5.3665631459994962</c:v>
                </c:pt>
                <c:pt idx="46">
                  <c:v>5.4258639865002163</c:v>
                </c:pt>
                <c:pt idx="47">
                  <c:v>5.4845236803208364</c:v>
                </c:pt>
                <c:pt idx="48">
                  <c:v>5.5425625842204091</c:v>
                </c:pt>
                <c:pt idx="49">
                  <c:v>5.6000000000000014</c:v>
                </c:pt>
                <c:pt idx="50">
                  <c:v>5.6568542494923815</c:v>
                </c:pt>
                <c:pt idx="51">
                  <c:v>5.7131427428342816</c:v>
                </c:pt>
                <c:pt idx="52">
                  <c:v>5.7688820407423842</c:v>
                </c:pt>
                <c:pt idx="53">
                  <c:v>5.8240879114244164</c:v>
                </c:pt>
                <c:pt idx="54">
                  <c:v>5.8787753826796285</c:v>
                </c:pt>
                <c:pt idx="55">
                  <c:v>5.9329587896765315</c:v>
                </c:pt>
                <c:pt idx="56">
                  <c:v>5.9866518188383075</c:v>
                </c:pt>
                <c:pt idx="57">
                  <c:v>6.0398675482166011</c:v>
                </c:pt>
                <c:pt idx="58">
                  <c:v>6.092618484691128</c:v>
                </c:pt>
                <c:pt idx="59">
                  <c:v>6.1449165982948877</c:v>
                </c:pt>
                <c:pt idx="60">
                  <c:v>6.196773353931869</c:v>
                </c:pt>
                <c:pt idx="61">
                  <c:v>6.2481997407253251</c:v>
                </c:pt>
                <c:pt idx="62">
                  <c:v>6.2992062992094509</c:v>
                </c:pt>
                <c:pt idx="63">
                  <c:v>6.3498031465550193</c:v>
                </c:pt>
                <c:pt idx="64">
                  <c:v>6.4000000000000021</c:v>
                </c:pt>
                <c:pt idx="65">
                  <c:v>6.4498061986388411</c:v>
                </c:pt>
                <c:pt idx="66">
                  <c:v>6.4992307237087701</c:v>
                </c:pt>
                <c:pt idx="67">
                  <c:v>6.5482822174979614</c:v>
                </c:pt>
                <c:pt idx="68">
                  <c:v>6.5969690009882589</c:v>
                </c:pt>
                <c:pt idx="69">
                  <c:v>6.6452990903344622</c:v>
                </c:pt>
                <c:pt idx="70">
                  <c:v>6.6932802122726063</c:v>
                </c:pt>
                <c:pt idx="71">
                  <c:v>6.740919818541089</c:v>
                </c:pt>
                <c:pt idx="72">
                  <c:v>6.7882250993908579</c:v>
                </c:pt>
                <c:pt idx="73">
                  <c:v>6.8352029962540266</c:v>
                </c:pt>
                <c:pt idx="74">
                  <c:v>6.8818602136341038</c:v>
                </c:pt>
                <c:pt idx="75">
                  <c:v>6.9282032302755114</c:v>
                </c:pt>
                <c:pt idx="76">
                  <c:v>6.97423830966508</c:v>
                </c:pt>
                <c:pt idx="77">
                  <c:v>7.0199715099136997</c:v>
                </c:pt>
                <c:pt idx="78">
                  <c:v>7.0654086930622793</c:v>
                </c:pt>
                <c:pt idx="79">
                  <c:v>7.1105555338524731</c:v>
                </c:pt>
                <c:pt idx="80">
                  <c:v>7.1554175279993295</c:v>
                </c:pt>
                <c:pt idx="81">
                  <c:v>7.200000000000002</c:v>
                </c:pt>
                <c:pt idx="82">
                  <c:v>7.2443081105099356</c:v>
                </c:pt>
                <c:pt idx="83">
                  <c:v>7.2883468633154411</c:v>
                </c:pt>
                <c:pt idx="84">
                  <c:v>7.3321211119293466</c:v>
                </c:pt>
                <c:pt idx="85">
                  <c:v>7.3756355658343118</c:v>
                </c:pt>
                <c:pt idx="86">
                  <c:v>7.4188947963965655</c:v>
                </c:pt>
                <c:pt idx="87">
                  <c:v>7.4619032424710543</c:v>
                </c:pt>
                <c:pt idx="88">
                  <c:v>7.5046652157174893</c:v>
                </c:pt>
                <c:pt idx="89">
                  <c:v>7.5471849056452855</c:v>
                </c:pt>
                <c:pt idx="90">
                  <c:v>7.5894663844041128</c:v>
                </c:pt>
                <c:pt idx="91">
                  <c:v>7.6315136113355679</c:v>
                </c:pt>
                <c:pt idx="92">
                  <c:v>7.6733304373003541</c:v>
                </c:pt>
                <c:pt idx="93">
                  <c:v>7.7149206087943663</c:v>
                </c:pt>
                <c:pt idx="94">
                  <c:v>7.7562877718661287</c:v>
                </c:pt>
                <c:pt idx="95">
                  <c:v>7.7974354758471733</c:v>
                </c:pt>
                <c:pt idx="96">
                  <c:v>7.8383671769061722</c:v>
                </c:pt>
                <c:pt idx="97">
                  <c:v>7.8790862414368865</c:v>
                </c:pt>
                <c:pt idx="98">
                  <c:v>7.9195959492893353</c:v>
                </c:pt>
                <c:pt idx="99">
                  <c:v>7.9598994968529624</c:v>
                </c:pt>
                <c:pt idx="100">
                  <c:v>8.0000000000000036</c:v>
                </c:pt>
                <c:pt idx="101">
                  <c:v>8.0399004968967152</c:v>
                </c:pt>
                <c:pt idx="102">
                  <c:v>8.0796039506896644</c:v>
                </c:pt>
                <c:pt idx="103">
                  <c:v>8.1191132520737774</c:v>
                </c:pt>
                <c:pt idx="104">
                  <c:v>8.158431221748458</c:v>
                </c:pt>
                <c:pt idx="105">
                  <c:v>8.1975606127676812</c:v>
                </c:pt>
                <c:pt idx="106">
                  <c:v>8.2365041127896035</c:v>
                </c:pt>
                <c:pt idx="107">
                  <c:v>8.2752643462308839</c:v>
                </c:pt>
                <c:pt idx="108">
                  <c:v>8.3138438763306137</c:v>
                </c:pt>
                <c:pt idx="109">
                  <c:v>8.3522452071284423</c:v>
                </c:pt>
                <c:pt idx="110">
                  <c:v>8.3904707853612148</c:v>
                </c:pt>
                <c:pt idx="111">
                  <c:v>8.4285230022821942</c:v>
                </c:pt>
                <c:pt idx="112">
                  <c:v>8.4664041954066924</c:v>
                </c:pt>
                <c:pt idx="113">
                  <c:v>8.5041166501877221</c:v>
                </c:pt>
                <c:pt idx="114">
                  <c:v>8.5416626016250525</c:v>
                </c:pt>
                <c:pt idx="115">
                  <c:v>8.5790442358108905</c:v>
                </c:pt>
                <c:pt idx="116">
                  <c:v>8.6162636914152095</c:v>
                </c:pt>
                <c:pt idx="117">
                  <c:v>8.6533230611135767</c:v>
                </c:pt>
                <c:pt idx="118">
                  <c:v>8.6902243929601752</c:v>
                </c:pt>
                <c:pt idx="119">
                  <c:v>8.7269696917085753</c:v>
                </c:pt>
                <c:pt idx="120">
                  <c:v>8.7635609200826607</c:v>
                </c:pt>
                <c:pt idx="121">
                  <c:v>8.8000000000000025</c:v>
                </c:pt>
                <c:pt idx="122">
                  <c:v>8.8362888137498121</c:v>
                </c:pt>
                <c:pt idx="123">
                  <c:v>8.8724292051275366</c:v>
                </c:pt>
                <c:pt idx="124">
                  <c:v>8.908422980528039</c:v>
                </c:pt>
                <c:pt idx="125">
                  <c:v>8.9442719099991628</c:v>
                </c:pt>
                <c:pt idx="126">
                  <c:v>8.9799777282574631</c:v>
                </c:pt>
                <c:pt idx="127">
                  <c:v>9.0155421356677188</c:v>
                </c:pt>
                <c:pt idx="128">
                  <c:v>9.0509667991878118</c:v>
                </c:pt>
                <c:pt idx="129">
                  <c:v>9.0862533532804406</c:v>
                </c:pt>
                <c:pt idx="130">
                  <c:v>9.121403400793108</c:v>
                </c:pt>
                <c:pt idx="131">
                  <c:v>9.1564185138076812</c:v>
                </c:pt>
                <c:pt idx="132">
                  <c:v>9.191300234460849</c:v>
                </c:pt>
                <c:pt idx="133">
                  <c:v>9.2260500757366408</c:v>
                </c:pt>
                <c:pt idx="134">
                  <c:v>9.2606695222321829</c:v>
                </c:pt>
                <c:pt idx="135">
                  <c:v>9.2951600308978044</c:v>
                </c:pt>
                <c:pt idx="136">
                  <c:v>9.3295230317524833</c:v>
                </c:pt>
                <c:pt idx="137">
                  <c:v>9.3637599285757034</c:v>
                </c:pt>
                <c:pt idx="138">
                  <c:v>9.3978720995765883</c:v>
                </c:pt>
                <c:pt idx="139">
                  <c:v>9.4318608980412808</c:v>
                </c:pt>
                <c:pt idx="140">
                  <c:v>9.465727652959389</c:v>
                </c:pt>
                <c:pt idx="141">
                  <c:v>9.499473669630337</c:v>
                </c:pt>
                <c:pt idx="142">
                  <c:v>9.5331002302503922</c:v>
                </c:pt>
                <c:pt idx="143">
                  <c:v>9.5666085944811226</c:v>
                </c:pt>
                <c:pt idx="144">
                  <c:v>9.6000000000000032</c:v>
                </c:pt>
                <c:pt idx="145">
                  <c:v>9.6332756630338405</c:v>
                </c:pt>
                <c:pt idx="146">
                  <c:v>9.6664367788756618</c:v>
                </c:pt>
                <c:pt idx="147">
                  <c:v>9.6994845223857169</c:v>
                </c:pt>
                <c:pt idx="148">
                  <c:v>9.7324200484771559</c:v>
                </c:pt>
                <c:pt idx="149">
                  <c:v>9.7652444925869659</c:v>
                </c:pt>
                <c:pt idx="150">
                  <c:v>9.7979589711327169</c:v>
                </c:pt>
                <c:pt idx="151">
                  <c:v>9.8305645819556098</c:v>
                </c:pt>
                <c:pt idx="152">
                  <c:v>9.8630624047503659</c:v>
                </c:pt>
                <c:pt idx="153">
                  <c:v>9.8954535014823897</c:v>
                </c:pt>
                <c:pt idx="154">
                  <c:v>9.9277389167926895</c:v>
                </c:pt>
                <c:pt idx="155">
                  <c:v>9.9599196783909889</c:v>
                </c:pt>
                <c:pt idx="156">
                  <c:v>9.9919967974374408</c:v>
                </c:pt>
                <c:pt idx="157">
                  <c:v>10.023971268913337</c:v>
                </c:pt>
                <c:pt idx="158">
                  <c:v>10.055844071981232</c:v>
                </c:pt>
                <c:pt idx="159">
                  <c:v>10.087616170334798</c:v>
                </c:pt>
                <c:pt idx="160">
                  <c:v>10.119288512538818</c:v>
                </c:pt>
                <c:pt idx="161">
                  <c:v>10.150862032359621</c:v>
                </c:pt>
                <c:pt idx="162">
                  <c:v>10.182337649086287</c:v>
                </c:pt>
                <c:pt idx="163">
                  <c:v>10.213716267842967</c:v>
                </c:pt>
                <c:pt idx="164">
                  <c:v>10.244998779892562</c:v>
                </c:pt>
                <c:pt idx="165">
                  <c:v>10.276186062932107</c:v>
                </c:pt>
                <c:pt idx="166">
                  <c:v>10.307278981380104</c:v>
                </c:pt>
                <c:pt idx="167">
                  <c:v>10.338278386656071</c:v>
                </c:pt>
                <c:pt idx="168">
                  <c:v>10.369185117452581</c:v>
                </c:pt>
                <c:pt idx="169">
                  <c:v>10.400000000000004</c:v>
                </c:pt>
                <c:pt idx="170">
                  <c:v>10.430723848324241</c:v>
                </c:pt>
                <c:pt idx="171">
                  <c:v>10.46135746449762</c:v>
                </c:pt>
                <c:pt idx="172">
                  <c:v>10.491901638883204</c:v>
                </c:pt>
                <c:pt idx="173">
                  <c:v>10.522357150372729</c:v>
                </c:pt>
                <c:pt idx="174">
                  <c:v>10.55272476661834</c:v>
                </c:pt>
                <c:pt idx="175">
                  <c:v>10.583005244258366</c:v>
                </c:pt>
                <c:pt idx="176">
                  <c:v>10.613199329137284</c:v>
                </c:pt>
                <c:pt idx="177">
                  <c:v>10.643307756520061</c:v>
                </c:pt>
                <c:pt idx="178">
                  <c:v>10.673331251301072</c:v>
                </c:pt>
                <c:pt idx="179">
                  <c:v>10.703270528207726</c:v>
                </c:pt>
                <c:pt idx="180">
                  <c:v>10.733126291998994</c:v>
                </c:pt>
                <c:pt idx="181">
                  <c:v>10.762899237658972</c:v>
                </c:pt>
                <c:pt idx="182">
                  <c:v>10.792590050585638</c:v>
                </c:pt>
                <c:pt idx="183">
                  <c:v>10.822199406774951</c:v>
                </c:pt>
                <c:pt idx="184">
                  <c:v>10.851727973000433</c:v>
                </c:pt>
                <c:pt idx="185">
                  <c:v>10.881176406988359</c:v>
                </c:pt>
                <c:pt idx="186">
                  <c:v>10.910545357588688</c:v>
                </c:pt>
                <c:pt idx="187">
                  <c:v>10.939835464941879</c:v>
                </c:pt>
                <c:pt idx="188">
                  <c:v>10.969047360641675</c:v>
                </c:pt>
                <c:pt idx="189">
                  <c:v>10.99818166789402</c:v>
                </c:pt>
                <c:pt idx="190">
                  <c:v>11.027239001672182</c:v>
                </c:pt>
                <c:pt idx="191">
                  <c:v>11.056219968868207</c:v>
                </c:pt>
                <c:pt idx="192">
                  <c:v>11.085125168440818</c:v>
                </c:pt>
                <c:pt idx="193">
                  <c:v>11.113955191559848</c:v>
                </c:pt>
                <c:pt idx="194">
                  <c:v>11.1427106217473</c:v>
                </c:pt>
                <c:pt idx="195">
                  <c:v>11.171392035015158</c:v>
                </c:pt>
                <c:pt idx="196">
                  <c:v>11.200000000000005</c:v>
                </c:pt>
                <c:pt idx="197">
                  <c:v>11.228535078094565</c:v>
                </c:pt>
                <c:pt idx="198">
                  <c:v>11.256997823576235</c:v>
                </c:pt>
                <c:pt idx="199">
                  <c:v>11.285388783732712</c:v>
                </c:pt>
                <c:pt idx="200">
                  <c:v>11.313708498984765</c:v>
                </c:pt>
                <c:pt idx="201">
                  <c:v>11.341957503006263</c:v>
                </c:pt>
                <c:pt idx="202">
                  <c:v>11.370136322841519</c:v>
                </c:pt>
                <c:pt idx="203">
                  <c:v>11.398245479020007</c:v>
                </c:pt>
                <c:pt idx="204">
                  <c:v>11.426285485668561</c:v>
                </c:pt>
                <c:pt idx="205">
                  <c:v>11.454256850621084</c:v>
                </c:pt>
                <c:pt idx="206">
                  <c:v>11.48216007552586</c:v>
                </c:pt>
                <c:pt idx="207">
                  <c:v>11.509995655950526</c:v>
                </c:pt>
                <c:pt idx="208">
                  <c:v>11.537764081484765</c:v>
                </c:pt>
                <c:pt idx="209">
                  <c:v>11.565465835840767</c:v>
                </c:pt>
                <c:pt idx="210">
                  <c:v>11.593101396951548</c:v>
                </c:pt>
                <c:pt idx="211">
                  <c:v>11.620671237067157</c:v>
                </c:pt>
                <c:pt idx="212">
                  <c:v>11.648175822848826</c:v>
                </c:pt>
                <c:pt idx="213">
                  <c:v>11.675615615461135</c:v>
                </c:pt>
                <c:pt idx="214">
                  <c:v>11.702991070662231</c:v>
                </c:pt>
                <c:pt idx="215">
                  <c:v>11.730302638892139</c:v>
                </c:pt>
                <c:pt idx="216">
                  <c:v>11.75755076535925</c:v>
                </c:pt>
                <c:pt idx="217">
                  <c:v>11.784735890124981</c:v>
                </c:pt>
                <c:pt idx="218">
                  <c:v>11.811858448186713</c:v>
                </c:pt>
                <c:pt idx="219">
                  <c:v>11.838918869558986</c:v>
                </c:pt>
                <c:pt idx="220">
                  <c:v>11.865917579353052</c:v>
                </c:pt>
                <c:pt idx="221">
                  <c:v>11.892854997854796</c:v>
                </c:pt>
                <c:pt idx="222">
                  <c:v>11.919731540601063</c:v>
                </c:pt>
                <c:pt idx="223">
                  <c:v>11.946547618454453</c:v>
                </c:pt>
                <c:pt idx="224">
                  <c:v>11.973303637676603</c:v>
                </c:pt>
                <c:pt idx="225">
                  <c:v>11.999999999999989</c:v>
                </c:pt>
              </c:numCache>
            </c:numRef>
          </c:xVal>
          <c:yVal>
            <c:numRef>
              <c:f>Лист6!$T$6:$T$231</c:f>
              <c:numCache>
                <c:formatCode>Основной</c:formatCode>
                <c:ptCount val="226"/>
                <c:pt idx="0">
                  <c:v>56.568542494923804</c:v>
                </c:pt>
                <c:pt idx="1">
                  <c:v>40</c:v>
                </c:pt>
                <c:pt idx="2">
                  <c:v>28.284271247461902</c:v>
                </c:pt>
                <c:pt idx="3">
                  <c:v>23.094010767585029</c:v>
                </c:pt>
                <c:pt idx="4">
                  <c:v>20</c:v>
                </c:pt>
                <c:pt idx="5">
                  <c:v>17.888543819998318</c:v>
                </c:pt>
                <c:pt idx="6">
                  <c:v>16.329931618554518</c:v>
                </c:pt>
                <c:pt idx="7">
                  <c:v>15.118578920369087</c:v>
                </c:pt>
                <c:pt idx="8">
                  <c:v>14.142135623730951</c:v>
                </c:pt>
                <c:pt idx="9">
                  <c:v>13.333333333333334</c:v>
                </c:pt>
                <c:pt idx="10">
                  <c:v>12.649110640673516</c:v>
                </c:pt>
                <c:pt idx="11">
                  <c:v>12.060453783110546</c:v>
                </c:pt>
                <c:pt idx="12">
                  <c:v>11.547005383792516</c:v>
                </c:pt>
                <c:pt idx="13">
                  <c:v>11.094003924504584</c:v>
                </c:pt>
                <c:pt idx="14">
                  <c:v>10.690449676496977</c:v>
                </c:pt>
                <c:pt idx="15">
                  <c:v>10.327955589886445</c:v>
                </c:pt>
                <c:pt idx="16">
                  <c:v>10</c:v>
                </c:pt>
                <c:pt idx="17">
                  <c:v>9.7014250014533179</c:v>
                </c:pt>
                <c:pt idx="18">
                  <c:v>9.4280904158206322</c:v>
                </c:pt>
                <c:pt idx="19">
                  <c:v>9.1766293548224702</c:v>
                </c:pt>
                <c:pt idx="20">
                  <c:v>8.9442719099991574</c:v>
                </c:pt>
                <c:pt idx="21">
                  <c:v>8.7287156094396945</c:v>
                </c:pt>
                <c:pt idx="22">
                  <c:v>8.5280286542244159</c:v>
                </c:pt>
                <c:pt idx="23">
                  <c:v>8.3405765622829886</c:v>
                </c:pt>
                <c:pt idx="24">
                  <c:v>8.164965809277259</c:v>
                </c:pt>
                <c:pt idx="25">
                  <c:v>8</c:v>
                </c:pt>
                <c:pt idx="26">
                  <c:v>7.8446454055273609</c:v>
                </c:pt>
                <c:pt idx="27">
                  <c:v>7.6980035891950092</c:v>
                </c:pt>
                <c:pt idx="28">
                  <c:v>7.5592894601845435</c:v>
                </c:pt>
                <c:pt idx="29">
                  <c:v>7.4278135270820735</c:v>
                </c:pt>
                <c:pt idx="30">
                  <c:v>7.3029674334022143</c:v>
                </c:pt>
                <c:pt idx="31">
                  <c:v>7.184212081070994</c:v>
                </c:pt>
                <c:pt idx="32">
                  <c:v>7.0710678118654737</c:v>
                </c:pt>
                <c:pt idx="33">
                  <c:v>6.9631062382279127</c:v>
                </c:pt>
                <c:pt idx="34">
                  <c:v>6.8599434057003519</c:v>
                </c:pt>
                <c:pt idx="35">
                  <c:v>6.7612340378281317</c:v>
                </c:pt>
                <c:pt idx="36">
                  <c:v>6.6666666666666661</c:v>
                </c:pt>
                <c:pt idx="37">
                  <c:v>6.5759594922142899</c:v>
                </c:pt>
                <c:pt idx="38">
                  <c:v>6.4888568452305</c:v>
                </c:pt>
                <c:pt idx="39">
                  <c:v>6.4051261522034837</c:v>
                </c:pt>
                <c:pt idx="40">
                  <c:v>6.3245553203367573</c:v>
                </c:pt>
                <c:pt idx="41">
                  <c:v>6.2469504755442413</c:v>
                </c:pt>
                <c:pt idx="42">
                  <c:v>6.1721339984836749</c:v>
                </c:pt>
                <c:pt idx="43">
                  <c:v>6.0999428133041844</c:v>
                </c:pt>
                <c:pt idx="44">
                  <c:v>6.0302268915552704</c:v>
                </c:pt>
                <c:pt idx="45">
                  <c:v>5.9628479399994383</c:v>
                </c:pt>
                <c:pt idx="46">
                  <c:v>5.8976782461958832</c:v>
                </c:pt>
                <c:pt idx="47">
                  <c:v>5.8345996599157814</c:v>
                </c:pt>
                <c:pt idx="48">
                  <c:v>5.7735026918962555</c:v>
                </c:pt>
                <c:pt idx="49">
                  <c:v>5.7142857142857126</c:v>
                </c:pt>
                <c:pt idx="50">
                  <c:v>5.6568542494923788</c:v>
                </c:pt>
                <c:pt idx="51">
                  <c:v>5.6011203361120376</c:v>
                </c:pt>
                <c:pt idx="52">
                  <c:v>5.5470019622522901</c:v>
                </c:pt>
                <c:pt idx="53">
                  <c:v>5.4944225579475594</c:v>
                </c:pt>
                <c:pt idx="54">
                  <c:v>5.4433105395181727</c:v>
                </c:pt>
                <c:pt idx="55">
                  <c:v>5.3935988997059354</c:v>
                </c:pt>
                <c:pt idx="56">
                  <c:v>5.3452248382484866</c:v>
                </c:pt>
                <c:pt idx="57">
                  <c:v>5.2981294282601743</c:v>
                </c:pt>
                <c:pt idx="58">
                  <c:v>5.2522573143889009</c:v>
                </c:pt>
                <c:pt idx="59">
                  <c:v>5.2075564392329534</c:v>
                </c:pt>
                <c:pt idx="60">
                  <c:v>5.1639777949432206</c:v>
                </c:pt>
                <c:pt idx="61">
                  <c:v>5.1214751973158377</c:v>
                </c:pt>
                <c:pt idx="62">
                  <c:v>5.0800050800076182</c:v>
                </c:pt>
                <c:pt idx="63">
                  <c:v>5.0395263067896945</c:v>
                </c:pt>
                <c:pt idx="64">
                  <c:v>4.9999999999999982</c:v>
                </c:pt>
                <c:pt idx="65">
                  <c:v>4.9613893835683376</c:v>
                </c:pt>
                <c:pt idx="66">
                  <c:v>4.9236596391733078</c:v>
                </c:pt>
                <c:pt idx="67">
                  <c:v>4.8867777742522076</c:v>
                </c:pt>
                <c:pt idx="68">
                  <c:v>4.850712500726658</c:v>
                </c:pt>
                <c:pt idx="69">
                  <c:v>4.8154341234307667</c:v>
                </c:pt>
                <c:pt idx="70">
                  <c:v>4.7809144373375734</c:v>
                </c:pt>
                <c:pt idx="71">
                  <c:v>4.7471266327754122</c:v>
                </c:pt>
                <c:pt idx="72">
                  <c:v>4.7140452079103152</c:v>
                </c:pt>
                <c:pt idx="73">
                  <c:v>4.6816458878452218</c:v>
                </c:pt>
                <c:pt idx="74">
                  <c:v>4.6499055497527699</c:v>
                </c:pt>
                <c:pt idx="75">
                  <c:v>4.618802153517005</c:v>
                </c:pt>
                <c:pt idx="76">
                  <c:v>4.5883146774112342</c:v>
                </c:pt>
                <c:pt idx="77">
                  <c:v>4.5584230583855163</c:v>
                </c:pt>
                <c:pt idx="78">
                  <c:v>4.5291081365783823</c:v>
                </c:pt>
                <c:pt idx="79">
                  <c:v>4.500351603704094</c:v>
                </c:pt>
                <c:pt idx="80">
                  <c:v>4.4721359549995778</c:v>
                </c:pt>
                <c:pt idx="81">
                  <c:v>4.4444444444444429</c:v>
                </c:pt>
                <c:pt idx="82">
                  <c:v>4.4172610429938608</c:v>
                </c:pt>
                <c:pt idx="83">
                  <c:v>4.3905703995876131</c:v>
                </c:pt>
                <c:pt idx="84">
                  <c:v>4.3643578047198464</c:v>
                </c:pt>
                <c:pt idx="85">
                  <c:v>4.3386091563731224</c:v>
                </c:pt>
                <c:pt idx="86">
                  <c:v>4.3133109281375352</c:v>
                </c:pt>
                <c:pt idx="87">
                  <c:v>4.2884501393511778</c:v>
                </c:pt>
                <c:pt idx="88">
                  <c:v>4.264014327112208</c:v>
                </c:pt>
                <c:pt idx="89">
                  <c:v>4.2399915200254386</c:v>
                </c:pt>
                <c:pt idx="90">
                  <c:v>4.2163702135578376</c:v>
                </c:pt>
                <c:pt idx="91">
                  <c:v>4.1931393468876719</c:v>
                </c:pt>
                <c:pt idx="92">
                  <c:v>4.1702882811414934</c:v>
                </c:pt>
                <c:pt idx="93">
                  <c:v>4.1478067789216997</c:v>
                </c:pt>
                <c:pt idx="94">
                  <c:v>4.1256849850351722</c:v>
                </c:pt>
                <c:pt idx="95">
                  <c:v>4.103913408340615</c:v>
                </c:pt>
                <c:pt idx="96">
                  <c:v>4.0824829046386286</c:v>
                </c:pt>
                <c:pt idx="97">
                  <c:v>4.0613846605344746</c:v>
                </c:pt>
                <c:pt idx="98">
                  <c:v>4.0406101782088415</c:v>
                </c:pt>
                <c:pt idx="99">
                  <c:v>4.0201512610368466</c:v>
                </c:pt>
                <c:pt idx="100">
                  <c:v>3.9999999999999982</c:v>
                </c:pt>
                <c:pt idx="101">
                  <c:v>3.9801487608399553</c:v>
                </c:pt>
                <c:pt idx="102">
                  <c:v>3.9605901719066963</c:v>
                </c:pt>
                <c:pt idx="103">
                  <c:v>3.9413171126571718</c:v>
                </c:pt>
                <c:pt idx="104">
                  <c:v>3.9223227027636796</c:v>
                </c:pt>
                <c:pt idx="105">
                  <c:v>3.9036002917941315</c:v>
                </c:pt>
                <c:pt idx="106">
                  <c:v>3.8851434494290551</c:v>
                </c:pt>
                <c:pt idx="107">
                  <c:v>3.8669459561826529</c:v>
                </c:pt>
                <c:pt idx="108">
                  <c:v>3.8490017945975037</c:v>
                </c:pt>
                <c:pt idx="109">
                  <c:v>3.8313051408846044</c:v>
                </c:pt>
                <c:pt idx="110">
                  <c:v>3.8138503569823681</c:v>
                </c:pt>
                <c:pt idx="111">
                  <c:v>3.7966319830099944</c:v>
                </c:pt>
                <c:pt idx="112">
                  <c:v>3.7796447300922713</c:v>
                </c:pt>
                <c:pt idx="113">
                  <c:v>3.7628834735343881</c:v>
                </c:pt>
                <c:pt idx="114">
                  <c:v>3.7463432463267745</c:v>
                </c:pt>
                <c:pt idx="115">
                  <c:v>3.7300192329612534</c:v>
                </c:pt>
                <c:pt idx="116">
                  <c:v>3.7139067635410359</c:v>
                </c:pt>
                <c:pt idx="117">
                  <c:v>3.6980013081681933</c:v>
                </c:pt>
                <c:pt idx="118">
                  <c:v>3.6822984715932923</c:v>
                </c:pt>
                <c:pt idx="119">
                  <c:v>3.6667939881128437</c:v>
                </c:pt>
                <c:pt idx="120">
                  <c:v>3.6514837167011063</c:v>
                </c:pt>
                <c:pt idx="121">
                  <c:v>3.6363636363636354</c:v>
                </c:pt>
                <c:pt idx="122">
                  <c:v>3.6214298417007398</c:v>
                </c:pt>
                <c:pt idx="123">
                  <c:v>3.606678538669728</c:v>
                </c:pt>
                <c:pt idx="124">
                  <c:v>3.5921060405354965</c:v>
                </c:pt>
                <c:pt idx="125">
                  <c:v>3.5777087639996621</c:v>
                </c:pt>
                <c:pt idx="126">
                  <c:v>3.5634832254989903</c:v>
                </c:pt>
                <c:pt idx="127">
                  <c:v>3.5494260376644537</c:v>
                </c:pt>
                <c:pt idx="128">
                  <c:v>3.5355339059327364</c:v>
                </c:pt>
                <c:pt idx="129">
                  <c:v>3.521803625302494</c:v>
                </c:pt>
                <c:pt idx="130">
                  <c:v>3.5082320772281155</c:v>
                </c:pt>
                <c:pt idx="131">
                  <c:v>3.4948162266441503</c:v>
                </c:pt>
                <c:pt idx="132">
                  <c:v>3.4815531191139555</c:v>
                </c:pt>
                <c:pt idx="133">
                  <c:v>3.4684398780964782</c:v>
                </c:pt>
                <c:pt idx="134">
                  <c:v>3.4554737023254396</c:v>
                </c:pt>
                <c:pt idx="135">
                  <c:v>3.4426518632954801</c:v>
                </c:pt>
                <c:pt idx="136">
                  <c:v>3.4299717028501759</c:v>
                </c:pt>
                <c:pt idx="137">
                  <c:v>3.4174306308670426</c:v>
                </c:pt>
                <c:pt idx="138">
                  <c:v>3.4050261230349932</c:v>
                </c:pt>
                <c:pt idx="139">
                  <c:v>3.3927557187198825</c:v>
                </c:pt>
                <c:pt idx="140">
                  <c:v>3.380617018914065</c:v>
                </c:pt>
                <c:pt idx="141">
                  <c:v>3.3686076842660748</c:v>
                </c:pt>
                <c:pt idx="142">
                  <c:v>3.3567254331867549</c:v>
                </c:pt>
                <c:pt idx="143">
                  <c:v>3.3449680400283617</c:v>
                </c:pt>
                <c:pt idx="144">
                  <c:v>3.3333333333333321</c:v>
                </c:pt>
                <c:pt idx="145">
                  <c:v>3.3218191941495974</c:v>
                </c:pt>
                <c:pt idx="146">
                  <c:v>3.3104235544094704</c:v>
                </c:pt>
                <c:pt idx="147">
                  <c:v>3.2991443953692885</c:v>
                </c:pt>
                <c:pt idx="148">
                  <c:v>3.2879797461071445</c:v>
                </c:pt>
                <c:pt idx="149">
                  <c:v>3.2769276820761606</c:v>
                </c:pt>
                <c:pt idx="150">
                  <c:v>3.2659863237109028</c:v>
                </c:pt>
                <c:pt idx="151">
                  <c:v>3.2551538350846365</c:v>
                </c:pt>
                <c:pt idx="152">
                  <c:v>3.2444284226152496</c:v>
                </c:pt>
                <c:pt idx="153">
                  <c:v>3.2338083338177714</c:v>
                </c:pt>
                <c:pt idx="154">
                  <c:v>3.22329185610152</c:v>
                </c:pt>
                <c:pt idx="155">
                  <c:v>3.2128773156099943</c:v>
                </c:pt>
                <c:pt idx="156">
                  <c:v>3.2025630761017414</c:v>
                </c:pt>
                <c:pt idx="157">
                  <c:v>3.1923475378704875</c:v>
                </c:pt>
                <c:pt idx="158">
                  <c:v>3.1822291367029187</c:v>
                </c:pt>
                <c:pt idx="159">
                  <c:v>3.1722063428725753</c:v>
                </c:pt>
                <c:pt idx="160">
                  <c:v>3.1622776601683782</c:v>
                </c:pt>
                <c:pt idx="161">
                  <c:v>3.1524416249564013</c:v>
                </c:pt>
                <c:pt idx="162">
                  <c:v>3.1426968052735438</c:v>
                </c:pt>
                <c:pt idx="163">
                  <c:v>3.1330417999518283</c:v>
                </c:pt>
                <c:pt idx="164">
                  <c:v>3.1234752377721202</c:v>
                </c:pt>
                <c:pt idx="165">
                  <c:v>3.1139957766460906</c:v>
                </c:pt>
                <c:pt idx="166">
                  <c:v>3.1046021028253303</c:v>
                </c:pt>
                <c:pt idx="167">
                  <c:v>3.0952929301365466</c:v>
                </c:pt>
                <c:pt idx="168">
                  <c:v>3.086066999241837</c:v>
                </c:pt>
                <c:pt idx="169">
                  <c:v>3.0769230769230758</c:v>
                </c:pt>
                <c:pt idx="170">
                  <c:v>3.0678599553894808</c:v>
                </c:pt>
                <c:pt idx="171">
                  <c:v>3.0588764516074889</c:v>
                </c:pt>
                <c:pt idx="172">
                  <c:v>3.0499714066520922</c:v>
                </c:pt>
                <c:pt idx="173">
                  <c:v>3.0411436850788207</c:v>
                </c:pt>
                <c:pt idx="174">
                  <c:v>3.0323921743156124</c:v>
                </c:pt>
                <c:pt idx="175">
                  <c:v>3.0237157840738167</c:v>
                </c:pt>
                <c:pt idx="176">
                  <c:v>3.0151134457776347</c:v>
                </c:pt>
                <c:pt idx="177">
                  <c:v>3.0065841120113141</c:v>
                </c:pt>
                <c:pt idx="178">
                  <c:v>2.9981267559834444</c:v>
                </c:pt>
                <c:pt idx="179">
                  <c:v>2.9897403710077421</c:v>
                </c:pt>
                <c:pt idx="180">
                  <c:v>2.9814239699997187</c:v>
                </c:pt>
                <c:pt idx="181">
                  <c:v>2.9731765849886642</c:v>
                </c:pt>
                <c:pt idx="182">
                  <c:v>2.9649972666444033</c:v>
                </c:pt>
                <c:pt idx="183">
                  <c:v>2.9568850838182903</c:v>
                </c:pt>
                <c:pt idx="184">
                  <c:v>2.9488391230979416</c:v>
                </c:pt>
                <c:pt idx="185">
                  <c:v>2.9408584883752296</c:v>
                </c:pt>
                <c:pt idx="186">
                  <c:v>2.9329423004270647</c:v>
                </c:pt>
                <c:pt idx="187">
                  <c:v>2.9250896965085214</c:v>
                </c:pt>
                <c:pt idx="188">
                  <c:v>2.9172998299578903</c:v>
                </c:pt>
                <c:pt idx="189">
                  <c:v>2.9095718698132309</c:v>
                </c:pt>
                <c:pt idx="190">
                  <c:v>2.9019050004400455</c:v>
                </c:pt>
                <c:pt idx="191">
                  <c:v>2.8942984211696854</c:v>
                </c:pt>
                <c:pt idx="192">
                  <c:v>2.8867513459481278</c:v>
                </c:pt>
                <c:pt idx="193">
                  <c:v>2.8792630029947772</c:v>
                </c:pt>
                <c:pt idx="194">
                  <c:v>2.8718326344709513</c:v>
                </c:pt>
                <c:pt idx="195">
                  <c:v>2.8644594961577301</c:v>
                </c:pt>
                <c:pt idx="196">
                  <c:v>2.8571428571428559</c:v>
                </c:pt>
                <c:pt idx="197">
                  <c:v>2.8498819995163847</c:v>
                </c:pt>
                <c:pt idx="198">
                  <c:v>2.8426762180748049</c:v>
                </c:pt>
                <c:pt idx="199">
                  <c:v>2.8355248200333425</c:v>
                </c:pt>
                <c:pt idx="200">
                  <c:v>2.828427124746189</c:v>
                </c:pt>
                <c:pt idx="201">
                  <c:v>2.8213824634343925</c:v>
                </c:pt>
                <c:pt idx="202">
                  <c:v>2.8143901789211667</c:v>
                </c:pt>
                <c:pt idx="203">
                  <c:v>2.8074496253743852</c:v>
                </c:pt>
                <c:pt idx="204">
                  <c:v>2.8005601680560193</c:v>
                </c:pt>
                <c:pt idx="205">
                  <c:v>2.7937211830783126</c:v>
                </c:pt>
                <c:pt idx="206">
                  <c:v>2.7869320571664704</c:v>
                </c:pt>
                <c:pt idx="207">
                  <c:v>2.7801921874276636</c:v>
                </c:pt>
                <c:pt idx="208">
                  <c:v>2.773500981126146</c:v>
                </c:pt>
                <c:pt idx="209">
                  <c:v>2.7668578554642989</c:v>
                </c:pt>
                <c:pt idx="210">
                  <c:v>2.7602622373694174</c:v>
                </c:pt>
                <c:pt idx="211">
                  <c:v>2.7537135632860577</c:v>
                </c:pt>
                <c:pt idx="212">
                  <c:v>2.7472112789737815</c:v>
                </c:pt>
                <c:pt idx="213">
                  <c:v>2.7407548393101275</c:v>
                </c:pt>
                <c:pt idx="214">
                  <c:v>2.7343437080986539</c:v>
                </c:pt>
                <c:pt idx="215">
                  <c:v>2.7279773578818953</c:v>
                </c:pt>
                <c:pt idx="216">
                  <c:v>2.7216552697590881</c:v>
                </c:pt>
                <c:pt idx="217">
                  <c:v>2.7153769332085242</c:v>
                </c:pt>
                <c:pt idx="218">
                  <c:v>2.7091418459143872</c:v>
                </c:pt>
                <c:pt idx="219">
                  <c:v>2.7029495135979453</c:v>
                </c:pt>
                <c:pt idx="220">
                  <c:v>2.6967994498529704</c:v>
                </c:pt>
                <c:pt idx="221">
                  <c:v>2.6906911759852519</c:v>
                </c:pt>
                <c:pt idx="222">
                  <c:v>2.6846242208560991</c:v>
                </c:pt>
                <c:pt idx="223">
                  <c:v>2.6785981207297023</c:v>
                </c:pt>
                <c:pt idx="224">
                  <c:v>2.672612419124246</c:v>
                </c:pt>
                <c:pt idx="225">
                  <c:v>2.6666666666666692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Лист9!$D$7</c:f>
              <c:strCache>
                <c:ptCount val="1"/>
                <c:pt idx="0">
                  <c:v>max A</c:v>
                </c:pt>
              </c:strCache>
            </c:strRef>
          </c:tx>
          <c:marker>
            <c:symbol val="none"/>
          </c:marker>
          <c:xVal>
            <c:numRef>
              <c:f>Лист9!$C$8:$C$17</c:f>
              <c:numCache>
                <c:formatCode>Основной</c:formatCode>
                <c:ptCount val="10"/>
                <c:pt idx="0">
                  <c:v>4.1666666666666562E-3</c:v>
                </c:pt>
                <c:pt idx="1">
                  <c:v>0.5</c:v>
                </c:pt>
                <c:pt idx="2">
                  <c:v>1.25</c:v>
                </c:pt>
                <c:pt idx="3">
                  <c:v>2.5</c:v>
                </c:pt>
                <c:pt idx="4">
                  <c:v>3.75</c:v>
                </c:pt>
                <c:pt idx="5">
                  <c:v>5</c:v>
                </c:pt>
                <c:pt idx="6">
                  <c:v>6.25</c:v>
                </c:pt>
                <c:pt idx="7">
                  <c:v>7.5</c:v>
                </c:pt>
                <c:pt idx="8">
                  <c:v>8.75</c:v>
                </c:pt>
                <c:pt idx="9">
                  <c:v>10</c:v>
                </c:pt>
              </c:numCache>
            </c:numRef>
          </c:xVal>
          <c:yVal>
            <c:numRef>
              <c:f>Лист9!$D$8:$D$17</c:f>
              <c:numCache>
                <c:formatCode>Основной</c:formatCode>
                <c:ptCount val="10"/>
                <c:pt idx="0">
                  <c:v>43.156944076315547</c:v>
                </c:pt>
                <c:pt idx="1">
                  <c:v>38.587385291764484</c:v>
                </c:pt>
                <c:pt idx="2">
                  <c:v>34.017826507213428</c:v>
                </c:pt>
                <c:pt idx="3">
                  <c:v>30.46372523034038</c:v>
                </c:pt>
                <c:pt idx="4">
                  <c:v>27.41735270730635</c:v>
                </c:pt>
                <c:pt idx="5">
                  <c:v>23.355522676594294</c:v>
                </c:pt>
                <c:pt idx="6">
                  <c:v>20.309150153560257</c:v>
                </c:pt>
                <c:pt idx="7">
                  <c:v>16.247320122848205</c:v>
                </c:pt>
                <c:pt idx="8">
                  <c:v>11.677761338297147</c:v>
                </c:pt>
                <c:pt idx="9">
                  <c:v>5.0772875383900642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15104"/>
        <c:axId val="196816896"/>
      </c:scatterChart>
      <c:valAx>
        <c:axId val="196815104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96816896"/>
        <c:crosses val="autoZero"/>
        <c:crossBetween val="midCat"/>
      </c:valAx>
      <c:valAx>
        <c:axId val="196816896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96815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Лист6!$O$5</c:f>
              <c:strCache>
                <c:ptCount val="1"/>
                <c:pt idx="0">
                  <c:v>diff X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Лист6!$O$6:$O$231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1.9914581415652194E-3</c:v>
                </c:pt>
                <c:pt idx="2">
                  <c:v>7.8772097251347539E-3</c:v>
                </c:pt>
                <c:pt idx="3">
                  <c:v>1.7527644372085593E-2</c:v>
                </c:pt>
                <c:pt idx="4">
                  <c:v>3.0817465413199463E-2</c:v>
                </c:pt>
                <c:pt idx="5">
                  <c:v>4.7625546319227996E-2</c:v>
                </c:pt>
                <c:pt idx="6">
                  <c:v>6.7834791909754721E-2</c:v>
                </c:pt>
                <c:pt idx="7">
                  <c:v>9.1332004181319704E-2</c:v>
                </c:pt>
                <c:pt idx="8">
                  <c:v>0.11800775260107532</c:v>
                </c:pt>
                <c:pt idx="9">
                  <c:v>0.14775624871733584</c:v>
                </c:pt>
                <c:pt idx="10">
                  <c:v>0.18047522494336454</c:v>
                </c:pt>
                <c:pt idx="11">
                  <c:v>0.21606581737548969</c:v>
                </c:pt>
                <c:pt idx="12">
                  <c:v>0.25443245251128443</c:v>
                </c:pt>
                <c:pt idx="13">
                  <c:v>0.29548273773800449</c:v>
                </c:pt>
                <c:pt idx="14">
                  <c:v>0.33912735546580741</c:v>
                </c:pt>
                <c:pt idx="15">
                  <c:v>0.38527996078444326</c:v>
                </c:pt>
                <c:pt idx="16">
                  <c:v>0.43385708252614497</c:v>
                </c:pt>
                <c:pt idx="17">
                  <c:v>0.48477802762136046</c:v>
                </c:pt>
                <c:pt idx="18">
                  <c:v>0.53796478863772679</c:v>
                </c:pt>
                <c:pt idx="19">
                  <c:v>0.59334195439634874</c:v>
                </c:pt>
                <c:pt idx="20">
                  <c:v>0.65083662356295013</c:v>
                </c:pt>
                <c:pt idx="21">
                  <c:v>0.71037832111490284</c:v>
                </c:pt>
                <c:pt idx="22">
                  <c:v>0.77189891758840878</c:v>
                </c:pt>
                <c:pt idx="23">
                  <c:v>0.83533255101330539</c:v>
                </c:pt>
                <c:pt idx="24">
                  <c:v>0.90061555144605165</c:v>
                </c:pt>
                <c:pt idx="25">
                  <c:v>0.96768636801440833</c:v>
                </c:pt>
                <c:pt idx="26">
                  <c:v>1.036485498390241</c:v>
                </c:pt>
                <c:pt idx="27">
                  <c:v>1.1069554206096037</c:v>
                </c:pt>
                <c:pt idx="28">
                  <c:v>1.1790405271620013</c:v>
                </c:pt>
                <c:pt idx="29">
                  <c:v>1.2526870612733063</c:v>
                </c:pt>
                <c:pt idx="30">
                  <c:v>1.3278430553093079</c:v>
                </c:pt>
                <c:pt idx="31">
                  <c:v>1.4044582712293283</c:v>
                </c:pt>
                <c:pt idx="32">
                  <c:v>1.482484143021662</c:v>
                </c:pt>
                <c:pt idx="33">
                  <c:v>1.5618737210548947</c:v>
                </c:pt>
                <c:pt idx="34">
                  <c:v>1.6425816182813273</c:v>
                </c:pt>
                <c:pt idx="35">
                  <c:v>1.7245639582308563</c:v>
                </c:pt>
                <c:pt idx="36">
                  <c:v>1.8077783247357395</c:v>
                </c:pt>
                <c:pt idx="37">
                  <c:v>1.8921837133286239</c:v>
                </c:pt>
                <c:pt idx="38">
                  <c:v>1.9777404842581445</c:v>
                </c:pt>
                <c:pt idx="39">
                  <c:v>2.0644103170682766</c:v>
                </c:pt>
                <c:pt idx="40">
                  <c:v>2.1521561666893758</c:v>
                </c:pt>
                <c:pt idx="41">
                  <c:v>2.2409422209906018</c:v>
                </c:pt>
                <c:pt idx="42">
                  <c:v>2.330733859745092</c:v>
                </c:pt>
                <c:pt idx="43">
                  <c:v>2.4214976149608534</c:v>
                </c:pt>
                <c:pt idx="44">
                  <c:v>2.5132011325319414</c:v>
                </c:pt>
                <c:pt idx="45">
                  <c:v>2.6058131351659521</c:v>
                </c:pt>
                <c:pt idx="46">
                  <c:v>2.6993033865453766</c:v>
                </c:pt>
                <c:pt idx="47">
                  <c:v>2.7936426566817434</c:v>
                </c:pt>
                <c:pt idx="48">
                  <c:v>2.8888026884228419</c:v>
                </c:pt>
                <c:pt idx="49">
                  <c:v>2.9847561650746601</c:v>
                </c:pt>
                <c:pt idx="50">
                  <c:v>3.0814766791009318</c:v>
                </c:pt>
                <c:pt idx="51">
                  <c:v>3.1789387018644346</c:v>
                </c:pt>
                <c:pt idx="52">
                  <c:v>3.2771175543753559</c:v>
                </c:pt>
                <c:pt idx="53">
                  <c:v>3.3759893790132174</c:v>
                </c:pt>
                <c:pt idx="54">
                  <c:v>3.475531112189953</c:v>
                </c:pt>
                <c:pt idx="55">
                  <c:v>3.5757204579228241</c:v>
                </c:pt>
                <c:pt idx="56">
                  <c:v>3.6765358622868765</c:v>
                </c:pt>
                <c:pt idx="57">
                  <c:v>3.7779564887176744</c:v>
                </c:pt>
                <c:pt idx="58">
                  <c:v>3.8799621941360214</c:v>
                </c:pt>
                <c:pt idx="59">
                  <c:v>3.982533505867289</c:v>
                </c:pt>
                <c:pt idx="60">
                  <c:v>4.0856515993289308</c:v>
                </c:pt>
                <c:pt idx="61">
                  <c:v>4.1892982764605877</c:v>
                </c:pt>
                <c:pt idx="62">
                  <c:v>4.2934559448721075</c:v>
                </c:pt>
                <c:pt idx="63">
                  <c:v>4.398107597685545</c:v>
                </c:pt>
                <c:pt idx="64">
                  <c:v>4.5032367940480658</c:v>
                </c:pt>
                <c:pt idx="65">
                  <c:v>4.6088276402934323</c:v>
                </c:pt>
                <c:pt idx="66">
                  <c:v>4.7148647717304604</c:v>
                </c:pt>
                <c:pt idx="67">
                  <c:v>4.8213333350376129</c:v>
                </c:pt>
                <c:pt idx="68">
                  <c:v>4.9282189712435169</c:v>
                </c:pt>
                <c:pt idx="69">
                  <c:v>5.0355077992739536</c:v>
                </c:pt>
                <c:pt idx="70">
                  <c:v>5.1431864000464023</c:v>
                </c:pt>
                <c:pt idx="71">
                  <c:v>5.2512418010939932</c:v>
                </c:pt>
                <c:pt idx="72">
                  <c:v>5.359661461701176</c:v>
                </c:pt>
                <c:pt idx="73">
                  <c:v>5.468433258534116</c:v>
                </c:pt>
                <c:pt idx="74">
                  <c:v>5.5775454717493513</c:v>
                </c:pt>
                <c:pt idx="75">
                  <c:v>5.6869867715647633</c:v>
                </c:pt>
                <c:pt idx="76">
                  <c:v>5.7967462052775103</c:v>
                </c:pt>
                <c:pt idx="77">
                  <c:v>5.9068131847140251</c:v>
                </c:pt>
                <c:pt idx="78">
                  <c:v>6.0171774740977035</c:v>
                </c:pt>
                <c:pt idx="79">
                  <c:v>6.1278291783203871</c:v>
                </c:pt>
                <c:pt idx="80">
                  <c:v>6.2387587316041815</c:v>
                </c:pt>
                <c:pt idx="81">
                  <c:v>6.3499568865406566</c:v>
                </c:pt>
                <c:pt idx="82">
                  <c:v>6.4614147034948273</c:v>
                </c:pt>
                <c:pt idx="83">
                  <c:v>6.5731235403617934</c:v>
                </c:pt>
                <c:pt idx="84">
                  <c:v>6.6850750426643133</c:v>
                </c:pt>
                <c:pt idx="85">
                  <c:v>6.7972611339799363</c:v>
                </c:pt>
                <c:pt idx="86">
                  <c:v>6.9096740066867515</c:v>
                </c:pt>
                <c:pt idx="87">
                  <c:v>7.0223061130171303</c:v>
                </c:pt>
                <c:pt idx="88">
                  <c:v>7.1351501564092237</c:v>
                </c:pt>
                <c:pt idx="89">
                  <c:v>7.2481990831462983</c:v>
                </c:pt>
                <c:pt idx="90">
                  <c:v>7.3614460742743395</c:v>
                </c:pt>
                <c:pt idx="91">
                  <c:v>7.4748845377886326</c:v>
                </c:pt>
                <c:pt idx="92">
                  <c:v>7.5885081010804285</c:v>
                </c:pt>
                <c:pt idx="93">
                  <c:v>7.7023106036349613</c:v>
                </c:pt>
                <c:pt idx="94">
                  <c:v>7.8162860899725164</c:v>
                </c:pt>
                <c:pt idx="95">
                  <c:v>7.9304288028244301</c:v>
                </c:pt>
                <c:pt idx="96">
                  <c:v>8.0447331765361962</c:v>
                </c:pt>
                <c:pt idx="97">
                  <c:v>8.159193830690139</c:v>
                </c:pt>
                <c:pt idx="98">
                  <c:v>8.2738055639403463</c:v>
                </c:pt>
                <c:pt idx="99">
                  <c:v>8.3885633480527737</c:v>
                </c:pt>
                <c:pt idx="100">
                  <c:v>8.5034623221437116</c:v>
                </c:pt>
                <c:pt idx="101">
                  <c:v>8.6184977871100106</c:v>
                </c:pt>
                <c:pt idx="102">
                  <c:v>8.7336652002446851</c:v>
                </c:pt>
                <c:pt idx="103">
                  <c:v>8.8489601700317078</c:v>
                </c:pt>
                <c:pt idx="104">
                  <c:v>8.9643784511140581</c:v>
                </c:pt>
                <c:pt idx="105">
                  <c:v>9.0799159394292346</c:v>
                </c:pt>
                <c:pt idx="106">
                  <c:v>9.1955686675066772</c:v>
                </c:pt>
                <c:pt idx="107">
                  <c:v>9.3113327999216988</c:v>
                </c:pt>
                <c:pt idx="108">
                  <c:v>9.4272046289007072</c:v>
                </c:pt>
                <c:pt idx="109">
                  <c:v>9.5431805700727157</c:v>
                </c:pt>
                <c:pt idx="110">
                  <c:v>9.6592571583622338</c:v>
                </c:pt>
                <c:pt idx="111">
                  <c:v>9.7754310440188643</c:v>
                </c:pt>
                <c:pt idx="112">
                  <c:v>9.8916989887790336</c:v>
                </c:pt>
                <c:pt idx="113">
                  <c:v>10.00805786215548</c:v>
                </c:pt>
                <c:pt idx="114">
                  <c:v>10.124504637850221</c:v>
                </c:pt>
                <c:pt idx="115">
                  <c:v>10.241036390286917</c:v>
                </c:pt>
                <c:pt idx="116">
                  <c:v>10.357650291258636</c:v>
                </c:pt>
                <c:pt idx="117">
                  <c:v>10.474343606687199</c:v>
                </c:pt>
                <c:pt idx="118">
                  <c:v>10.591113693490371</c:v>
                </c:pt>
                <c:pt idx="119">
                  <c:v>10.707957996553318</c:v>
                </c:pt>
                <c:pt idx="120">
                  <c:v>10.824874045800874</c:v>
                </c:pt>
                <c:pt idx="121">
                  <c:v>10.941859453367231</c:v>
                </c:pt>
                <c:pt idx="122">
                  <c:v>11.058911910859841</c:v>
                </c:pt>
                <c:pt idx="123">
                  <c:v>11.176029186714377</c:v>
                </c:pt>
                <c:pt idx="124">
                  <c:v>11.293209123637723</c:v>
                </c:pt>
                <c:pt idx="125">
                  <c:v>11.410449636136075</c:v>
                </c:pt>
                <c:pt idx="126">
                  <c:v>11.527748708125298</c:v>
                </c:pt>
                <c:pt idx="127">
                  <c:v>11.645104390620835</c:v>
                </c:pt>
                <c:pt idx="128">
                  <c:v>11.762514799504485</c:v>
                </c:pt>
                <c:pt idx="129">
                  <c:v>11.87997811336551</c:v>
                </c:pt>
                <c:pt idx="130">
                  <c:v>11.997492571413606</c:v>
                </c:pt>
                <c:pt idx="131">
                  <c:v>12.11505647146131</c:v>
                </c:pt>
                <c:pt idx="132">
                  <c:v>12.232668167973596</c:v>
                </c:pt>
                <c:pt idx="133">
                  <c:v>12.350326070182335</c:v>
                </c:pt>
                <c:pt idx="134">
                  <c:v>12.468028640263556</c:v>
                </c:pt>
                <c:pt idx="135">
                  <c:v>12.585774391575347</c:v>
                </c:pt>
                <c:pt idx="136">
                  <c:v>12.703561886954391</c:v>
                </c:pt>
                <c:pt idx="137">
                  <c:v>12.821389737069243</c:v>
                </c:pt>
                <c:pt idx="138">
                  <c:v>12.939256598828358</c:v>
                </c:pt>
                <c:pt idx="139">
                  <c:v>13.057161173841141</c:v>
                </c:pt>
                <c:pt idx="140">
                  <c:v>13.175102206930198</c:v>
                </c:pt>
                <c:pt idx="141">
                  <c:v>13.293078484693115</c:v>
                </c:pt>
                <c:pt idx="142">
                  <c:v>13.411088834112093</c:v>
                </c:pt>
                <c:pt idx="143">
                  <c:v>13.529132121209862</c:v>
                </c:pt>
                <c:pt idx="144">
                  <c:v>13.647207249750331</c:v>
                </c:pt>
                <c:pt idx="145">
                  <c:v>13.76531315998248</c:v>
                </c:pt>
                <c:pt idx="146">
                  <c:v>13.883448827426063</c:v>
                </c:pt>
                <c:pt idx="147">
                  <c:v>14.001613261697715</c:v>
                </c:pt>
                <c:pt idx="148">
                  <c:v>14.119805505376137</c:v>
                </c:pt>
                <c:pt idx="149">
                  <c:v>14.238024632905057</c:v>
                </c:pt>
                <c:pt idx="150">
                  <c:v>14.356269749532675</c:v>
                </c:pt>
                <c:pt idx="151">
                  <c:v>14.474539990286443</c:v>
                </c:pt>
                <c:pt idx="152">
                  <c:v>14.592834518981945</c:v>
                </c:pt>
                <c:pt idx="153">
                  <c:v>14.711152527264758</c:v>
                </c:pt>
                <c:pt idx="154">
                  <c:v>14.829493233684214</c:v>
                </c:pt>
                <c:pt idx="155">
                  <c:v>14.947855882797995</c:v>
                </c:pt>
                <c:pt idx="156">
                  <c:v>15.066239744306506</c:v>
                </c:pt>
                <c:pt idx="157">
                  <c:v>15.184644112216073</c:v>
                </c:pt>
                <c:pt idx="158">
                  <c:v>15.303068304030004</c:v>
                </c:pt>
                <c:pt idx="159">
                  <c:v>15.421511659966544</c:v>
                </c:pt>
                <c:pt idx="160">
                  <c:v>15.53997354220289</c:v>
                </c:pt>
                <c:pt idx="161">
                  <c:v>15.65845333414433</c:v>
                </c:pt>
                <c:pt idx="162">
                  <c:v>15.776950439717737</c:v>
                </c:pt>
                <c:pt idx="163">
                  <c:v>15.895464282688572</c:v>
                </c:pt>
                <c:pt idx="164">
                  <c:v>16.013994306000608</c:v>
                </c:pt>
                <c:pt idx="165">
                  <c:v>16.132539971137636</c:v>
                </c:pt>
                <c:pt idx="166">
                  <c:v>16.2511007575064</c:v>
                </c:pt>
                <c:pt idx="167">
                  <c:v>16.369676161840115</c:v>
                </c:pt>
                <c:pt idx="168">
                  <c:v>16.488265697621777</c:v>
                </c:pt>
                <c:pt idx="169">
                  <c:v>16.606868894526706</c:v>
                </c:pt>
                <c:pt idx="170">
                  <c:v>16.72548529788363</c:v>
                </c:pt>
                <c:pt idx="171">
                  <c:v>16.844114468153702</c:v>
                </c:pt>
                <c:pt idx="172">
                  <c:v>16.962755980426866</c:v>
                </c:pt>
                <c:pt idx="173">
                  <c:v>17.081409423934975</c:v>
                </c:pt>
                <c:pt idx="174">
                  <c:v>17.200074401581126</c:v>
                </c:pt>
                <c:pt idx="175">
                  <c:v>17.318750529484639</c:v>
                </c:pt>
                <c:pt idx="176">
                  <c:v>17.437437436541209</c:v>
                </c:pt>
                <c:pt idx="177">
                  <c:v>17.556134763997669</c:v>
                </c:pt>
                <c:pt idx="178">
                  <c:v>17.674842165040911</c:v>
                </c:pt>
                <c:pt idx="179">
                  <c:v>17.793559304400524</c:v>
                </c:pt>
                <c:pt idx="180">
                  <c:v>17.912285857964598</c:v>
                </c:pt>
                <c:pt idx="181">
                  <c:v>18.031021512408362</c:v>
                </c:pt>
                <c:pt idx="182">
                  <c:v>18.149765964835161</c:v>
                </c:pt>
                <c:pt idx="183">
                  <c:v>18.268518922429383</c:v>
                </c:pt>
                <c:pt idx="184">
                  <c:v>18.387280102120943</c:v>
                </c:pt>
                <c:pt idx="185">
                  <c:v>18.506049230260935</c:v>
                </c:pt>
                <c:pt idx="186">
                  <c:v>18.624826042308069</c:v>
                </c:pt>
                <c:pt idx="187">
                  <c:v>18.743610282525552</c:v>
                </c:pt>
                <c:pt idx="188">
                  <c:v>18.862401703688054</c:v>
                </c:pt>
                <c:pt idx="189">
                  <c:v>18.981200066798436</c:v>
                </c:pt>
                <c:pt idx="190">
                  <c:v>19.100005140813892</c:v>
                </c:pt>
                <c:pt idx="191">
                  <c:v>19.218816702381204</c:v>
                </c:pt>
                <c:pt idx="192">
                  <c:v>19.33763453558084</c:v>
                </c:pt>
                <c:pt idx="193">
                  <c:v>19.456458431679508</c:v>
                </c:pt>
                <c:pt idx="194">
                  <c:v>19.57528818889103</c:v>
                </c:pt>
                <c:pt idx="195">
                  <c:v>19.694123612145077</c:v>
                </c:pt>
                <c:pt idx="196">
                  <c:v>19.812964512863701</c:v>
                </c:pt>
                <c:pt idx="197">
                  <c:v>19.931810708745207</c:v>
                </c:pt>
                <c:pt idx="198">
                  <c:v>20.050662023555301</c:v>
                </c:pt>
                <c:pt idx="199">
                  <c:v>20.16951828692514</c:v>
                </c:pt>
                <c:pt idx="200">
                  <c:v>20.288379334156115</c:v>
                </c:pt>
                <c:pt idx="201">
                  <c:v>20.40724500603114</c:v>
                </c:pt>
                <c:pt idx="202">
                  <c:v>20.526115148632218</c:v>
                </c:pt>
                <c:pt idx="203">
                  <c:v>20.644989613164061</c:v>
                </c:pt>
                <c:pt idx="204">
                  <c:v>20.76386825578361</c:v>
                </c:pt>
                <c:pt idx="205">
                  <c:v>20.882750937435212</c:v>
                </c:pt>
                <c:pt idx="206">
                  <c:v>21.001637523691276</c:v>
                </c:pt>
                <c:pt idx="207">
                  <c:v>21.120527884598257</c:v>
                </c:pt>
                <c:pt idx="208">
                  <c:v>21.239421894527723</c:v>
                </c:pt>
                <c:pt idx="209">
                  <c:v>21.358319432032442</c:v>
                </c:pt>
                <c:pt idx="210">
                  <c:v>21.477220379707202</c:v>
                </c:pt>
                <c:pt idx="211">
                  <c:v>21.596124624054273</c:v>
                </c:pt>
                <c:pt idx="212">
                  <c:v>21.715032055353387</c:v>
                </c:pt>
                <c:pt idx="213">
                  <c:v>21.833942567535985</c:v>
                </c:pt>
                <c:pt idx="214">
                  <c:v>21.952856058063709</c:v>
                </c:pt>
                <c:pt idx="215">
                  <c:v>22.071772427810899</c:v>
                </c:pt>
                <c:pt idx="216">
                  <c:v>22.19069158095099</c:v>
                </c:pt>
                <c:pt idx="217">
                  <c:v>22.309613424846745</c:v>
                </c:pt>
                <c:pt idx="218">
                  <c:v>22.428537869944076</c:v>
                </c:pt>
                <c:pt idx="219">
                  <c:v>22.547464829669465</c:v>
                </c:pt>
                <c:pt idx="220">
                  <c:v>22.66639422033073</c:v>
                </c:pt>
                <c:pt idx="221">
                  <c:v>22.785325961021151</c:v>
                </c:pt>
                <c:pt idx="222">
                  <c:v>22.904259973526752</c:v>
                </c:pt>
                <c:pt idx="223">
                  <c:v>23.023196182236688</c:v>
                </c:pt>
                <c:pt idx="224">
                  <c:v>23.1421345140566</c:v>
                </c:pt>
                <c:pt idx="225">
                  <c:v>23.261074898324868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Лист6!$Q$5</c:f>
              <c:strCache>
                <c:ptCount val="1"/>
                <c:pt idx="0">
                  <c:v>diff A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Лист6!$Q$6:$Q$231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38.939216470013143</c:v>
                </c:pt>
                <c:pt idx="2">
                  <c:v>37.643236425073901</c:v>
                </c:pt>
                <c:pt idx="3">
                  <c:v>36.390389355811621</c:v>
                </c:pt>
                <c:pt idx="4">
                  <c:v>35.179239704944358</c:v>
                </c:pt>
                <c:pt idx="5">
                  <c:v>34.008399693593546</c:v>
                </c:pt>
                <c:pt idx="6">
                  <c:v>32.876527731116944</c:v>
                </c:pt>
                <c:pt idx="7">
                  <c:v>31.78232687786581</c:v>
                </c:pt>
                <c:pt idx="8">
                  <c:v>30.724543359104729</c:v>
                </c:pt>
                <c:pt idx="9">
                  <c:v>29.701965128391379</c:v>
                </c:pt>
                <c:pt idx="10">
                  <c:v>28.7134204787701</c:v>
                </c:pt>
                <c:pt idx="11">
                  <c:v>27.757776700187847</c:v>
                </c:pt>
                <c:pt idx="12">
                  <c:v>26.833938781594242</c:v>
                </c:pt>
                <c:pt idx="13">
                  <c:v>25.940848156238484</c:v>
                </c:pt>
                <c:pt idx="14">
                  <c:v>25.07748148872545</c:v>
                </c:pt>
                <c:pt idx="15">
                  <c:v>24.24284950244115</c:v>
                </c:pt>
                <c:pt idx="16">
                  <c:v>23.435995846003973</c:v>
                </c:pt>
                <c:pt idx="17">
                  <c:v>22.655995997442822</c:v>
                </c:pt>
                <c:pt idx="18">
                  <c:v>21.901956204846574</c:v>
                </c:pt>
                <c:pt idx="19">
                  <c:v>21.173012462270936</c:v>
                </c:pt>
                <c:pt idx="20">
                  <c:v>20.468329519729341</c:v>
                </c:pt>
                <c:pt idx="21">
                  <c:v>19.78709992613344</c:v>
                </c:pt>
                <c:pt idx="22">
                  <c:v>19.128543104086553</c:v>
                </c:pt>
                <c:pt idx="23">
                  <c:v>18.491904455470006</c:v>
                </c:pt>
                <c:pt idx="24">
                  <c:v>17.876454496797432</c:v>
                </c:pt>
                <c:pt idx="25">
                  <c:v>17.281488023346306</c:v>
                </c:pt>
                <c:pt idx="26">
                  <c:v>16.706323301109006</c:v>
                </c:pt>
                <c:pt idx="27">
                  <c:v>16.150301285637426</c:v>
                </c:pt>
                <c:pt idx="28">
                  <c:v>15.612784866886139</c:v>
                </c:pt>
                <c:pt idx="29">
                  <c:v>15.093158139188738</c:v>
                </c:pt>
                <c:pt idx="30">
                  <c:v>14.590825695530958</c:v>
                </c:pt>
                <c:pt idx="31">
                  <c:v>14.105211945311902</c:v>
                </c:pt>
                <c:pt idx="32">
                  <c:v>13.635760454811567</c:v>
                </c:pt>
                <c:pt idx="33">
                  <c:v>13.181933309609089</c:v>
                </c:pt>
                <c:pt idx="34">
                  <c:v>12.743210498221007</c:v>
                </c:pt>
                <c:pt idx="35">
                  <c:v>12.319089316253399</c:v>
                </c:pt>
                <c:pt idx="36">
                  <c:v>11.909083790385063</c:v>
                </c:pt>
                <c:pt idx="37">
                  <c:v>11.512724121521826</c:v>
                </c:pt>
                <c:pt idx="38">
                  <c:v>11.129556146483784</c:v>
                </c:pt>
                <c:pt idx="39">
                  <c:v>10.759140817608806</c:v>
                </c:pt>
                <c:pt idx="40">
                  <c:v>10.401053699675909</c:v>
                </c:pt>
                <c:pt idx="41">
                  <c:v>10.054884483572089</c:v>
                </c:pt>
                <c:pt idx="42">
                  <c:v>9.7202365161453788</c:v>
                </c:pt>
                <c:pt idx="43">
                  <c:v>9.3967263457053747</c:v>
                </c:pt>
                <c:pt idx="44">
                  <c:v>9.0839832826504949</c:v>
                </c:pt>
                <c:pt idx="45">
                  <c:v>8.7816489747184683</c:v>
                </c:pt>
                <c:pt idx="46">
                  <c:v>8.4893769963734371</c:v>
                </c:pt>
                <c:pt idx="47">
                  <c:v>8.2068324518590678</c:v>
                </c:pt>
                <c:pt idx="48">
                  <c:v>7.9336915914629769</c:v>
                </c:pt>
                <c:pt idx="49">
                  <c:v>7.6696414405526134</c:v>
                </c:pt>
                <c:pt idx="50">
                  <c:v>7.4143794409576893</c:v>
                </c:pt>
                <c:pt idx="51">
                  <c:v>7.1676131042881082</c:v>
                </c:pt>
                <c:pt idx="52">
                  <c:v>6.9290596767902599</c:v>
                </c:pt>
                <c:pt idx="53">
                  <c:v>6.6984458153575641</c:v>
                </c:pt>
                <c:pt idx="54">
                  <c:v>6.4755072743241211</c:v>
                </c:pt>
                <c:pt idx="55">
                  <c:v>6.2599886026824949</c:v>
                </c:pt>
                <c:pt idx="56">
                  <c:v>6.0516428513787632</c:v>
                </c:pt>
                <c:pt idx="57">
                  <c:v>5.850231290349388</c:v>
                </c:pt>
                <c:pt idx="58">
                  <c:v>5.6555231349757271</c:v>
                </c:pt>
                <c:pt idx="59">
                  <c:v>5.4672952816426967</c:v>
                </c:pt>
                <c:pt idx="60">
                  <c:v>5.2853320520986218</c:v>
                </c:pt>
                <c:pt idx="61">
                  <c:v>5.1094249463233314</c:v>
                </c:pt>
                <c:pt idx="62">
                  <c:v>4.93937240362132</c:v>
                </c:pt>
                <c:pt idx="63">
                  <c:v>4.7749795716662549</c:v>
                </c:pt>
                <c:pt idx="64">
                  <c:v>4.6160580832321569</c:v>
                </c:pt>
                <c:pt idx="65">
                  <c:v>4.4624258403554604</c:v>
                </c:pt>
                <c:pt idx="66">
                  <c:v>4.3139068056805971</c:v>
                </c:pt>
                <c:pt idx="67">
                  <c:v>4.170330800750067</c:v>
                </c:pt>
                <c:pt idx="68">
                  <c:v>4.0315333110078262</c:v>
                </c:pt>
                <c:pt idx="69">
                  <c:v>3.8973552972925889</c:v>
                </c:pt>
                <c:pt idx="70">
                  <c:v>3.767643013605035</c:v>
                </c:pt>
                <c:pt idx="71">
                  <c:v>3.642247830940097</c:v>
                </c:pt>
                <c:pt idx="72">
                  <c:v>3.5210260669825035</c:v>
                </c:pt>
                <c:pt idx="73">
                  <c:v>3.4038388214704027</c:v>
                </c:pt>
                <c:pt idx="74">
                  <c:v>3.2905518170384509</c:v>
                </c:pt>
                <c:pt idx="75">
                  <c:v>3.1810352453579589</c:v>
                </c:pt>
                <c:pt idx="76">
                  <c:v>3.075163618397847</c:v>
                </c:pt>
                <c:pt idx="77">
                  <c:v>2.9728156246359307</c:v>
                </c:pt>
                <c:pt idx="78">
                  <c:v>2.8738739900558241</c:v>
                </c:pt>
                <c:pt idx="79">
                  <c:v>2.7782253437701323</c:v>
                </c:pt>
                <c:pt idx="80">
                  <c:v>2.6857600881160217</c:v>
                </c:pt>
                <c:pt idx="81">
                  <c:v>2.5963722730742602</c:v>
                </c:pt>
                <c:pt idx="82">
                  <c:v>2.5099594748678808</c:v>
                </c:pt>
                <c:pt idx="83">
                  <c:v>2.4264226786013219</c:v>
                </c:pt>
                <c:pt idx="84">
                  <c:v>2.3456661648055972</c:v>
                </c:pt>
                <c:pt idx="85">
                  <c:v>2.2675973997594827</c:v>
                </c:pt>
                <c:pt idx="86">
                  <c:v>2.1921269294610495</c:v>
                </c:pt>
                <c:pt idx="87">
                  <c:v>2.1191682771280416</c:v>
                </c:pt>
                <c:pt idx="88">
                  <c:v>2.0486378441096682</c:v>
                </c:pt>
                <c:pt idx="89">
                  <c:v>1.9804548140962612</c:v>
                </c:pt>
                <c:pt idx="90">
                  <c:v>1.9145410605170341</c:v>
                </c:pt>
                <c:pt idx="91">
                  <c:v>1.8508210570198489</c:v>
                </c:pt>
                <c:pt idx="92">
                  <c:v>1.789221790930398</c:v>
                </c:pt>
                <c:pt idx="93">
                  <c:v>1.729672679591655</c:v>
                </c:pt>
                <c:pt idx="94">
                  <c:v>1.6721054894877236</c:v>
                </c:pt>
                <c:pt idx="95">
                  <c:v>1.6164542580594217</c:v>
                </c:pt>
                <c:pt idx="96">
                  <c:v>1.5626552181220021</c:v>
                </c:pt>
                <c:pt idx="97">
                  <c:v>1.5106467247984177</c:v>
                </c:pt>
                <c:pt idx="98">
                  <c:v>1.460369184884402</c:v>
                </c:pt>
                <c:pt idx="99">
                  <c:v>1.411764988564431</c:v>
                </c:pt>
                <c:pt idx="100">
                  <c:v>1.3647784434003201</c:v>
                </c:pt>
                <c:pt idx="101">
                  <c:v>1.3193557105168239</c:v>
                </c:pt>
                <c:pt idx="102">
                  <c:v>1.2754447429111146</c:v>
                </c:pt>
                <c:pt idx="103">
                  <c:v>1.2329952258154537</c:v>
                </c:pt>
                <c:pt idx="104">
                  <c:v>1.1919585190447168</c:v>
                </c:pt>
                <c:pt idx="105">
                  <c:v>1.1522876012627199</c:v>
                </c:pt>
                <c:pt idx="106">
                  <c:v>1.1139370161034778</c:v>
                </c:pt>
                <c:pt idx="107">
                  <c:v>1.0768628200856663</c:v>
                </c:pt>
                <c:pt idx="108">
                  <c:v>1.0410225322605955</c:v>
                </c:pt>
                <c:pt idx="109">
                  <c:v>1.006375085536011</c:v>
                </c:pt>
                <c:pt idx="110">
                  <c:v>0.97288077961994102</c:v>
                </c:pt>
                <c:pt idx="111">
                  <c:v>0.94050123553067189</c:v>
                </c:pt>
                <c:pt idx="112">
                  <c:v>0.90919935162073018</c:v>
                </c:pt>
                <c:pt idx="113">
                  <c:v>0.87893926106447662</c:v>
                </c:pt>
                <c:pt idx="114">
                  <c:v>0.84968629076060809</c:v>
                </c:pt>
                <c:pt idx="115">
                  <c:v>0.82140692160246886</c:v>
                </c:pt>
                <c:pt idx="116">
                  <c:v>0.79406875007065203</c:v>
                </c:pt>
                <c:pt idx="117">
                  <c:v>0.76764045110387891</c:v>
                </c:pt>
                <c:pt idx="118">
                  <c:v>0.7420917422056168</c:v>
                </c:pt>
                <c:pt idx="119">
                  <c:v>0.7173933487453038</c:v>
                </c:pt>
                <c:pt idx="120">
                  <c:v>0.69351697041442473</c:v>
                </c:pt>
                <c:pt idx="121">
                  <c:v>0.67043524879899441</c:v>
                </c:pt>
                <c:pt idx="122">
                  <c:v>0.64812173603130718</c:v>
                </c:pt>
                <c:pt idx="123">
                  <c:v>0.6265508644850144</c:v>
                </c:pt>
                <c:pt idx="124">
                  <c:v>0.6056979174788174</c:v>
                </c:pt>
                <c:pt idx="125">
                  <c:v>0.58553900095520661</c:v>
                </c:pt>
                <c:pt idx="126">
                  <c:v>0.56605101610178821</c:v>
                </c:pt>
                <c:pt idx="127">
                  <c:v>0.54721163288383268</c:v>
                </c:pt>
                <c:pt idx="128">
                  <c:v>0.52899926445771961</c:v>
                </c:pt>
                <c:pt idx="129">
                  <c:v>0.51139304243595129</c:v>
                </c:pt>
                <c:pt idx="130">
                  <c:v>0.49437279297540687</c:v>
                </c:pt>
                <c:pt idx="131">
                  <c:v>0.47791901366142425</c:v>
                </c:pt>
                <c:pt idx="132">
                  <c:v>0.46201285116123036</c:v>
                </c:pt>
                <c:pt idx="133">
                  <c:v>0.44663607962111657</c:v>
                </c:pt>
                <c:pt idx="134">
                  <c:v>0.43177107978259593</c:v>
                </c:pt>
                <c:pt idx="135">
                  <c:v>0.41740081879362512</c:v>
                </c:pt>
                <c:pt idx="136">
                  <c:v>0.40350883069174831</c:v>
                </c:pt>
                <c:pt idx="137">
                  <c:v>0.39007919753680315</c:v>
                </c:pt>
                <c:pt idx="138">
                  <c:v>0.3770965311715741</c:v>
                </c:pt>
                <c:pt idx="139">
                  <c:v>0.36454595558948671</c:v>
                </c:pt>
                <c:pt idx="140">
                  <c:v>0.35241308988914288</c:v>
                </c:pt>
                <c:pt idx="141">
                  <c:v>0.34068403179616824</c:v>
                </c:pt>
                <c:pt idx="142">
                  <c:v>0.32934534173348312</c:v>
                </c:pt>
                <c:pt idx="143">
                  <c:v>0.31838402742175348</c:v>
                </c:pt>
                <c:pt idx="144">
                  <c:v>0.30778752899236861</c:v>
                </c:pt>
                <c:pt idx="145">
                  <c:v>0.2975437045958903</c:v>
                </c:pt>
                <c:pt idx="146">
                  <c:v>0.28764081648948658</c:v>
                </c:pt>
                <c:pt idx="147">
                  <c:v>0.27806751758740228</c:v>
                </c:pt>
                <c:pt idx="148">
                  <c:v>0.26881283845905912</c:v>
                </c:pt>
                <c:pt idx="149">
                  <c:v>0.2598661747598886</c:v>
                </c:pt>
                <c:pt idx="150">
                  <c:v>0.25121727508049041</c:v>
                </c:pt>
                <c:pt idx="151">
                  <c:v>0.24285622920020025</c:v>
                </c:pt>
                <c:pt idx="152">
                  <c:v>0.2347734567316011</c:v>
                </c:pt>
                <c:pt idx="153">
                  <c:v>0.22695969614297004</c:v>
                </c:pt>
                <c:pt idx="154">
                  <c:v>0.21940599414608292</c:v>
                </c:pt>
                <c:pt idx="155">
                  <c:v>0.21210369543721302</c:v>
                </c:pt>
                <c:pt idx="156">
                  <c:v>0.20504443277957363</c:v>
                </c:pt>
                <c:pt idx="157">
                  <c:v>0.1982201174158362</c:v>
                </c:pt>
                <c:pt idx="158">
                  <c:v>0.19162292979974055</c:v>
                </c:pt>
                <c:pt idx="159">
                  <c:v>0.18524531063617816</c:v>
                </c:pt>
                <c:pt idx="160">
                  <c:v>0.17907995221947934</c:v>
                </c:pt>
                <c:pt idx="161">
                  <c:v>0.17311979005998016</c:v>
                </c:pt>
                <c:pt idx="162">
                  <c:v>0.16735799478927718</c:v>
                </c:pt>
                <c:pt idx="163">
                  <c:v>0.16178796433488996</c:v>
                </c:pt>
                <c:pt idx="164">
                  <c:v>0.15640331635536961</c:v>
                </c:pt>
                <c:pt idx="165">
                  <c:v>0.15119788092718195</c:v>
                </c:pt>
                <c:pt idx="166">
                  <c:v>0.14616569347498637</c:v>
                </c:pt>
                <c:pt idx="167">
                  <c:v>0.14130098793721144</c:v>
                </c:pt>
                <c:pt idx="168">
                  <c:v>0.13659819015909369</c:v>
                </c:pt>
                <c:pt idx="169">
                  <c:v>0.13205191150560996</c:v>
                </c:pt>
                <c:pt idx="170">
                  <c:v>0.12765694268698619</c:v>
                </c:pt>
                <c:pt idx="171">
                  <c:v>0.12340824778970459</c:v>
                </c:pt>
                <c:pt idx="172">
                  <c:v>0.11930095850617367</c:v>
                </c:pt>
                <c:pt idx="173">
                  <c:v>0.11533036855644553</c:v>
                </c:pt>
                <c:pt idx="174">
                  <c:v>0.11149192829559061</c:v>
                </c:pt>
                <c:pt idx="175">
                  <c:v>0.10778123950055153</c:v>
                </c:pt>
                <c:pt idx="176">
                  <c:v>0.10419405033049976</c:v>
                </c:pt>
                <c:pt idx="177">
                  <c:v>0.10072625045492413</c:v>
                </c:pt>
                <c:pt idx="178">
                  <c:v>9.7373866343865842E-2</c:v>
                </c:pt>
                <c:pt idx="179">
                  <c:v>9.413305671490442E-2</c:v>
                </c:pt>
                <c:pt idx="180">
                  <c:v>9.1000108131678609E-2</c:v>
                </c:pt>
                <c:pt idx="181">
                  <c:v>8.7971430748896975E-2</c:v>
                </c:pt>
                <c:pt idx="182">
                  <c:v>8.5043554198963742E-2</c:v>
                </c:pt>
                <c:pt idx="183">
                  <c:v>8.2213123615507089E-2</c:v>
                </c:pt>
                <c:pt idx="184">
                  <c:v>7.9476895789251975E-2</c:v>
                </c:pt>
                <c:pt idx="185">
                  <c:v>7.6831735451834637E-2</c:v>
                </c:pt>
                <c:pt idx="186">
                  <c:v>7.4274611683298949E-2</c:v>
                </c:pt>
                <c:pt idx="187">
                  <c:v>7.1802594439159095E-2</c:v>
                </c:pt>
                <c:pt idx="188">
                  <c:v>6.9412851193049491E-2</c:v>
                </c:pt>
                <c:pt idx="189">
                  <c:v>6.71026436911136E-2</c:v>
                </c:pt>
                <c:pt idx="190">
                  <c:v>6.4869324814414528E-2</c:v>
                </c:pt>
                <c:pt idx="191">
                  <c:v>6.2710335545770587E-2</c:v>
                </c:pt>
                <c:pt idx="192">
                  <c:v>6.0623202037541166E-2</c:v>
                </c:pt>
                <c:pt idx="193">
                  <c:v>5.8605532777003339E-2</c:v>
                </c:pt>
                <c:pt idx="194">
                  <c:v>5.6655015846070286E-2</c:v>
                </c:pt>
                <c:pt idx="195">
                  <c:v>5.4769416272212212E-2</c:v>
                </c:pt>
                <c:pt idx="196">
                  <c:v>5.2946573467544646E-2</c:v>
                </c:pt>
                <c:pt idx="197">
                  <c:v>5.1184398753148688E-2</c:v>
                </c:pt>
                <c:pt idx="198">
                  <c:v>4.948087296578782E-2</c:v>
                </c:pt>
                <c:pt idx="199">
                  <c:v>4.7834044144277853E-2</c:v>
                </c:pt>
                <c:pt idx="200">
                  <c:v>4.6242025292859375E-2</c:v>
                </c:pt>
                <c:pt idx="201">
                  <c:v>4.4702992219010258E-2</c:v>
                </c:pt>
                <c:pt idx="202">
                  <c:v>4.3215181443220119E-2</c:v>
                </c:pt>
                <c:pt idx="203">
                  <c:v>4.1776888178332028E-2</c:v>
                </c:pt>
                <c:pt idx="204">
                  <c:v>4.0386464376135862E-2</c:v>
                </c:pt>
                <c:pt idx="205">
                  <c:v>3.9042316838975542E-2</c:v>
                </c:pt>
                <c:pt idx="206">
                  <c:v>3.7742905394205668E-2</c:v>
                </c:pt>
                <c:pt idx="207">
                  <c:v>3.648674112940628E-2</c:v>
                </c:pt>
                <c:pt idx="208">
                  <c:v>3.5272384686333313E-2</c:v>
                </c:pt>
                <c:pt idx="209">
                  <c:v>3.4098444611650236E-2</c:v>
                </c:pt>
                <c:pt idx="210">
                  <c:v>3.2963575762550643E-2</c:v>
                </c:pt>
                <c:pt idx="211">
                  <c:v>3.1866477765445177E-2</c:v>
                </c:pt>
                <c:pt idx="212">
                  <c:v>3.08058935259467E-2</c:v>
                </c:pt>
                <c:pt idx="213">
                  <c:v>2.9780607788446201E-2</c:v>
                </c:pt>
                <c:pt idx="214">
                  <c:v>2.8789445743629259E-2</c:v>
                </c:pt>
                <c:pt idx="215">
                  <c:v>2.7831271682337181E-2</c:v>
                </c:pt>
                <c:pt idx="216">
                  <c:v>2.6904987694230581E-2</c:v>
                </c:pt>
                <c:pt idx="217">
                  <c:v>2.6009532409764086E-2</c:v>
                </c:pt>
                <c:pt idx="218">
                  <c:v>2.5143879784031046E-2</c:v>
                </c:pt>
                <c:pt idx="219">
                  <c:v>2.4307037921084237E-2</c:v>
                </c:pt>
                <c:pt idx="220">
                  <c:v>2.3498047937385795E-2</c:v>
                </c:pt>
                <c:pt idx="221">
                  <c:v>2.2715982863083954E-2</c:v>
                </c:pt>
                <c:pt idx="222">
                  <c:v>2.1959946579857524E-2</c:v>
                </c:pt>
                <c:pt idx="223">
                  <c:v>2.1229072794111396E-2</c:v>
                </c:pt>
                <c:pt idx="224">
                  <c:v>2.0522524044346038E-2</c:v>
                </c:pt>
                <c:pt idx="225">
                  <c:v>1.9839490741564016E-2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Лист6!$P$5</c:f>
              <c:strCache>
                <c:ptCount val="1"/>
                <c:pt idx="0">
                  <c:v>diff V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Лист6!$P$6:$P$231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0.39605734097534651</c:v>
                </c:pt>
                <c:pt idx="2">
                  <c:v>0.77893305024141313</c:v>
                </c:pt>
                <c:pt idx="3">
                  <c:v>1.1490658405716854</c:v>
                </c:pt>
                <c:pt idx="4">
                  <c:v>1.5068798234443079</c:v>
                </c:pt>
                <c:pt idx="5">
                  <c:v>1.8527849950043009</c:v>
                </c:pt>
                <c:pt idx="6">
                  <c:v>2.187177705851882</c:v>
                </c:pt>
                <c:pt idx="7">
                  <c:v>2.5104411151952775</c:v>
                </c:pt>
                <c:pt idx="8">
                  <c:v>2.82294562988832</c:v>
                </c:pt>
                <c:pt idx="9">
                  <c:v>3.125049328855976</c:v>
                </c:pt>
                <c:pt idx="10">
                  <c:v>3.4170983733940563</c:v>
                </c:pt>
                <c:pt idx="11">
                  <c:v>3.699427403813301</c:v>
                </c:pt>
                <c:pt idx="12">
                  <c:v>3.9723599228822941</c:v>
                </c:pt>
                <c:pt idx="13">
                  <c:v>4.2362086665085847</c:v>
                </c:pt>
                <c:pt idx="14">
                  <c:v>4.4912759620827467</c:v>
                </c:pt>
                <c:pt idx="15">
                  <c:v>4.7378540748959965</c:v>
                </c:pt>
                <c:pt idx="16">
                  <c:v>4.976225543028276</c:v>
                </c:pt>
                <c:pt idx="17">
                  <c:v>5.2066635010905671</c:v>
                </c:pt>
                <c:pt idx="18">
                  <c:v>5.4294319931923596</c:v>
                </c:pt>
                <c:pt idx="19">
                  <c:v>5.6447862754928977</c:v>
                </c:pt>
                <c:pt idx="20">
                  <c:v>5.85297310868288</c:v>
                </c:pt>
                <c:pt idx="21">
                  <c:v>6.0542310407317448</c:v>
                </c:pt>
                <c:pt idx="22">
                  <c:v>6.2487906802245199</c:v>
                </c:pt>
                <c:pt idx="23">
                  <c:v>6.4368749606014433</c:v>
                </c:pt>
                <c:pt idx="24">
                  <c:v>6.6186993956031275</c:v>
                </c:pt>
                <c:pt idx="25">
                  <c:v>6.7944723262139624</c:v>
                </c:pt>
                <c:pt idx="26">
                  <c:v>6.9643951593867151</c:v>
                </c:pt>
                <c:pt idx="27">
                  <c:v>7.1286625988218715</c:v>
                </c:pt>
                <c:pt idx="28">
                  <c:v>7.287462868066144</c:v>
                </c:pt>
                <c:pt idx="29">
                  <c:v>7.4409779261857896</c:v>
                </c:pt>
                <c:pt idx="30">
                  <c:v>7.5893836762618614</c:v>
                </c:pt>
                <c:pt idx="31">
                  <c:v>7.7328501669462861</c:v>
                </c:pt>
                <c:pt idx="32">
                  <c:v>7.8715417873097424</c:v>
                </c:pt>
                <c:pt idx="33">
                  <c:v>8.0056174552045665</c:v>
                </c:pt>
                <c:pt idx="34">
                  <c:v>8.135230799358558</c:v>
                </c:pt>
                <c:pt idx="35">
                  <c:v>8.2605303354083013</c:v>
                </c:pt>
                <c:pt idx="36">
                  <c:v>8.3816596360737332</c:v>
                </c:pt>
                <c:pt idx="37">
                  <c:v>8.4987574956689329</c:v>
                </c:pt>
                <c:pt idx="38">
                  <c:v>8.6119580891376479</c:v>
                </c:pt>
                <c:pt idx="39">
                  <c:v>8.721391125795769</c:v>
                </c:pt>
                <c:pt idx="40">
                  <c:v>8.8271819979569432</c:v>
                </c:pt>
                <c:pt idx="41">
                  <c:v>8.9294519246115946</c:v>
                </c:pt>
                <c:pt idx="42">
                  <c:v>9.0283180903240137</c:v>
                </c:pt>
                <c:pt idx="43">
                  <c:v>9.123893779506643</c:v>
                </c:pt>
                <c:pt idx="44">
                  <c:v>9.2162885062254425</c:v>
                </c:pt>
                <c:pt idx="45">
                  <c:v>9.3056081396850505</c:v>
                </c:pt>
                <c:pt idx="46">
                  <c:v>9.3919550255375235</c:v>
                </c:pt>
                <c:pt idx="47">
                  <c:v>9.4754281031536749</c:v>
                </c:pt>
                <c:pt idx="48">
                  <c:v>9.5561230189913644</c:v>
                </c:pt>
                <c:pt idx="49">
                  <c:v>9.6341322361906609</c:v>
                </c:pt>
                <c:pt idx="50">
                  <c:v>9.7095451405214241</c:v>
                </c:pt>
                <c:pt idx="51">
                  <c:v>9.7824481428047534</c:v>
                </c:pt>
                <c:pt idx="52">
                  <c:v>9.8529247779256064</c:v>
                </c:pt>
                <c:pt idx="53">
                  <c:v>9.9210558005500857</c:v>
                </c:pt>
                <c:pt idx="54">
                  <c:v>9.9869192776570372</c:v>
                </c:pt>
                <c:pt idx="55">
                  <c:v>10.050590677990009</c:v>
                </c:pt>
                <c:pt idx="56">
                  <c:v>10.112142958532051</c:v>
                </c:pt>
                <c:pt idx="57">
                  <c:v>10.17164664810246</c:v>
                </c:pt>
                <c:pt idx="58">
                  <c:v>10.229169928171229</c:v>
                </c:pt>
                <c:pt idx="59">
                  <c:v>10.284778710983847</c:v>
                </c:pt>
                <c:pt idx="60">
                  <c:v>10.338536715085908</c:v>
                </c:pt>
                <c:pt idx="61">
                  <c:v>10.390505538334118</c:v>
                </c:pt>
                <c:pt idx="62">
                  <c:v>10.440744728477346</c:v>
                </c:pt>
                <c:pt idx="63">
                  <c:v>10.489311851388566</c:v>
                </c:pt>
                <c:pt idx="64">
                  <c:v>10.536262557025918</c:v>
                </c:pt>
                <c:pt idx="65">
                  <c:v>10.581650643198426</c:v>
                </c:pt>
                <c:pt idx="66">
                  <c:v>10.625528117209466</c:v>
                </c:pt>
                <c:pt idx="67">
                  <c:v>10.667945255448615</c:v>
                </c:pt>
                <c:pt idx="68">
                  <c:v>10.708950661000134</c:v>
                </c:pt>
                <c:pt idx="69">
                  <c:v>10.748591319334146</c:v>
                </c:pt>
                <c:pt idx="70">
                  <c:v>10.786912652144268</c:v>
                </c:pt>
                <c:pt idx="71">
                  <c:v>10.823958569393431</c:v>
                </c:pt>
                <c:pt idx="72">
                  <c:v>10.859771519627495</c:v>
                </c:pt>
                <c:pt idx="73">
                  <c:v>10.894392538614316</c:v>
                </c:pt>
                <c:pt idx="74">
                  <c:v>10.927861296364011</c:v>
                </c:pt>
                <c:pt idx="75">
                  <c:v>10.960216142584288</c:v>
                </c:pt>
                <c:pt idx="76">
                  <c:v>10.991494150622913</c:v>
                </c:pt>
                <c:pt idx="77">
                  <c:v>11.02173115994769</c:v>
                </c:pt>
                <c:pt idx="78">
                  <c:v>11.050961817212615</c:v>
                </c:pt>
                <c:pt idx="79">
                  <c:v>11.079219615957264</c:v>
                </c:pt>
                <c:pt idx="80">
                  <c:v>11.106536934984884</c:v>
                </c:pt>
                <c:pt idx="81">
                  <c:v>11.132945075463207</c:v>
                </c:pt>
                <c:pt idx="82">
                  <c:v>11.158474296790441</c:v>
                </c:pt>
                <c:pt idx="83">
                  <c:v>11.183153851267589</c:v>
                </c:pt>
                <c:pt idx="84">
                  <c:v>11.20701201761678</c:v>
                </c:pt>
                <c:pt idx="85">
                  <c:v>11.230076133384056</c:v>
                </c:pt>
                <c:pt idx="86">
                  <c:v>11.252372626263705</c:v>
                </c:pt>
                <c:pt idx="87">
                  <c:v>11.273927044380079</c:v>
                </c:pt>
                <c:pt idx="88">
                  <c:v>11.294764085561541</c:v>
                </c:pt>
                <c:pt idx="89">
                  <c:v>11.314907625640137</c:v>
                </c:pt>
                <c:pt idx="90">
                  <c:v>11.334380745809373</c:v>
                </c:pt>
                <c:pt idx="91">
                  <c:v>11.353205759071491</c:v>
                </c:pt>
                <c:pt idx="92">
                  <c:v>11.371404235804498</c:v>
                </c:pt>
                <c:pt idx="93">
                  <c:v>11.388997028478288</c:v>
                </c:pt>
                <c:pt idx="94">
                  <c:v>11.406004295548152</c:v>
                </c:pt>
                <c:pt idx="95">
                  <c:v>11.422445524553064</c:v>
                </c:pt>
                <c:pt idx="96">
                  <c:v>11.438339554445198</c:v>
                </c:pt>
                <c:pt idx="97">
                  <c:v>11.453704597176284</c:v>
                </c:pt>
                <c:pt idx="98">
                  <c:v>11.468558258565519</c:v>
                </c:pt>
                <c:pt idx="99">
                  <c:v>11.482917558472939</c:v>
                </c:pt>
                <c:pt idx="100">
                  <c:v>11.496798950301404</c:v>
                </c:pt>
                <c:pt idx="101">
                  <c:v>11.510218339849478</c:v>
                </c:pt>
                <c:pt idx="102">
                  <c:v>11.523191103536888</c:v>
                </c:pt>
                <c:pt idx="103">
                  <c:v>11.535732106023362</c:v>
                </c:pt>
                <c:pt idx="104">
                  <c:v>11.547855717241099</c:v>
                </c:pt>
                <c:pt idx="105">
                  <c:v>11.559575828860357</c:v>
                </c:pt>
                <c:pt idx="106">
                  <c:v>11.570905870207021</c:v>
                </c:pt>
                <c:pt idx="107">
                  <c:v>11.581858823650416</c:v>
                </c:pt>
                <c:pt idx="108">
                  <c:v>11.59244723947897</c:v>
                </c:pt>
                <c:pt idx="109">
                  <c:v>11.602683250280784</c:v>
                </c:pt>
                <c:pt idx="110">
                  <c:v>11.612578584845593</c:v>
                </c:pt>
                <c:pt idx="111">
                  <c:v>11.622144581604031</c:v>
                </c:pt>
                <c:pt idx="112">
                  <c:v>11.631392201619621</c:v>
                </c:pt>
                <c:pt idx="113">
                  <c:v>11.640332041148341</c:v>
                </c:pt>
                <c:pt idx="114">
                  <c:v>11.648974343780214</c:v>
                </c:pt>
                <c:pt idx="115">
                  <c:v>11.657329012176769</c:v>
                </c:pt>
                <c:pt idx="116">
                  <c:v>11.665405619417871</c:v>
                </c:pt>
                <c:pt idx="117">
                  <c:v>11.673213419970907</c:v>
                </c:pt>
                <c:pt idx="118">
                  <c:v>11.680761360294873</c:v>
                </c:pt>
                <c:pt idx="119">
                  <c:v>11.68805808909157</c:v>
                </c:pt>
                <c:pt idx="120">
                  <c:v>11.695111967215571</c:v>
                </c:pt>
                <c:pt idx="121">
                  <c:v>11.701931077254418</c:v>
                </c:pt>
                <c:pt idx="122">
                  <c:v>11.708523232789918</c:v>
                </c:pt>
                <c:pt idx="123">
                  <c:v>11.714895987351245</c:v>
                </c:pt>
                <c:pt idx="124">
                  <c:v>11.72105664307003</c:v>
                </c:pt>
                <c:pt idx="125">
                  <c:v>11.727012259047415</c:v>
                </c:pt>
                <c:pt idx="126">
                  <c:v>11.732769659442626</c:v>
                </c:pt>
                <c:pt idx="127">
                  <c:v>11.738335441292337</c:v>
                </c:pt>
                <c:pt idx="128">
                  <c:v>11.743715982069791</c:v>
                </c:pt>
                <c:pt idx="129">
                  <c:v>11.748917446992344</c:v>
                </c:pt>
                <c:pt idx="130">
                  <c:v>11.753945796085787</c:v>
                </c:pt>
                <c:pt idx="131">
                  <c:v>11.758806791013564</c:v>
                </c:pt>
                <c:pt idx="132">
                  <c:v>11.763506001678685</c:v>
                </c:pt>
                <c:pt idx="133">
                  <c:v>11.768048812605931</c:v>
                </c:pt>
                <c:pt idx="134">
                  <c:v>11.772440429111633</c:v>
                </c:pt>
                <c:pt idx="135">
                  <c:v>11.776685883268103</c:v>
                </c:pt>
                <c:pt idx="136">
                  <c:v>11.780790039669579</c:v>
                </c:pt>
                <c:pt idx="137">
                  <c:v>11.784757601006238</c:v>
                </c:pt>
                <c:pt idx="138">
                  <c:v>11.788593113452716</c:v>
                </c:pt>
                <c:pt idx="139">
                  <c:v>11.792300971877276</c:v>
                </c:pt>
                <c:pt idx="140">
                  <c:v>11.795885424877605</c:v>
                </c:pt>
                <c:pt idx="141">
                  <c:v>11.799350579649012</c:v>
                </c:pt>
                <c:pt idx="142">
                  <c:v>11.802700406690603</c:v>
                </c:pt>
                <c:pt idx="143">
                  <c:v>11.805938744354814</c:v>
                </c:pt>
                <c:pt idx="144">
                  <c:v>11.809069303245538</c:v>
                </c:pt>
                <c:pt idx="145">
                  <c:v>11.812095670469876</c:v>
                </c:pt>
                <c:pt idx="146">
                  <c:v>11.815021313748357</c:v>
                </c:pt>
                <c:pt idx="147">
                  <c:v>11.817849585388391</c:v>
                </c:pt>
                <c:pt idx="148">
                  <c:v>11.820583726125458</c:v>
                </c:pt>
                <c:pt idx="149">
                  <c:v>11.823226868836459</c:v>
                </c:pt>
                <c:pt idx="150">
                  <c:v>11.825782042129482</c:v>
                </c:pt>
                <c:pt idx="151">
                  <c:v>11.828252173814089</c:v>
                </c:pt>
                <c:pt idx="152">
                  <c:v>11.830640094256102</c:v>
                </c:pt>
                <c:pt idx="153">
                  <c:v>11.832948539620743</c:v>
                </c:pt>
                <c:pt idx="154">
                  <c:v>11.83518015500783</c:v>
                </c:pt>
                <c:pt idx="155">
                  <c:v>11.837337497482622</c:v>
                </c:pt>
                <c:pt idx="156">
                  <c:v>11.839423039005807</c:v>
                </c:pt>
                <c:pt idx="157">
                  <c:v>11.841439169265952</c:v>
                </c:pt>
                <c:pt idx="158">
                  <c:v>11.843388198417703</c:v>
                </c:pt>
                <c:pt idx="159">
                  <c:v>11.845272359728838</c:v>
                </c:pt>
                <c:pt idx="160">
                  <c:v>11.847093812139228</c:v>
                </c:pt>
                <c:pt idx="161">
                  <c:v>11.848854642734631</c:v>
                </c:pt>
                <c:pt idx="162">
                  <c:v>11.85055686913814</c:v>
                </c:pt>
                <c:pt idx="163">
                  <c:v>11.85220244182206</c:v>
                </c:pt>
                <c:pt idx="164">
                  <c:v>11.853793246342821</c:v>
                </c:pt>
                <c:pt idx="165">
                  <c:v>11.855331105501524</c:v>
                </c:pt>
                <c:pt idx="166">
                  <c:v>11.856817781432564</c:v>
                </c:pt>
                <c:pt idx="167">
                  <c:v>11.858254977622751</c:v>
                </c:pt>
                <c:pt idx="168">
                  <c:v>11.85964434086323</c:v>
                </c:pt>
                <c:pt idx="169">
                  <c:v>11.860987463136425</c:v>
                </c:pt>
                <c:pt idx="170">
                  <c:v>11.862285883440197</c:v>
                </c:pt>
                <c:pt idx="171">
                  <c:v>11.863541089551282</c:v>
                </c:pt>
                <c:pt idx="172">
                  <c:v>11.864754519730036</c:v>
                </c:pt>
                <c:pt idx="173">
                  <c:v>11.86592756436845</c:v>
                </c:pt>
                <c:pt idx="174">
                  <c:v>11.867061567583306</c:v>
                </c:pt>
                <c:pt idx="175">
                  <c:v>11.868157828756319</c:v>
                </c:pt>
                <c:pt idx="176">
                  <c:v>11.869217604023012</c:v>
                </c:pt>
                <c:pt idx="177">
                  <c:v>11.870242107712045</c:v>
                </c:pt>
                <c:pt idx="178">
                  <c:v>11.871232513736635</c:v>
                </c:pt>
                <c:pt idx="179">
                  <c:v>11.872189956939661</c:v>
                </c:pt>
                <c:pt idx="180">
                  <c:v>11.873115534394021</c:v>
                </c:pt>
                <c:pt idx="181">
                  <c:v>11.874010306659688</c:v>
                </c:pt>
                <c:pt idx="182">
                  <c:v>11.874875298998942</c:v>
                </c:pt>
                <c:pt idx="183">
                  <c:v>11.875711502551152</c:v>
                </c:pt>
                <c:pt idx="184">
                  <c:v>11.876519875468452</c:v>
                </c:pt>
                <c:pt idx="185">
                  <c:v>11.87730134401364</c:v>
                </c:pt>
                <c:pt idx="186">
                  <c:v>11.878056803621512</c:v>
                </c:pt>
                <c:pt idx="187">
                  <c:v>11.878787119924887</c:v>
                </c:pt>
                <c:pt idx="188">
                  <c:v>11.879493129746482</c:v>
                </c:pt>
                <c:pt idx="189">
                  <c:v>11.88017564205777</c:v>
                </c:pt>
                <c:pt idx="190">
                  <c:v>11.880835438905933</c:v>
                </c:pt>
                <c:pt idx="191">
                  <c:v>11.881473276309956</c:v>
                </c:pt>
                <c:pt idx="192">
                  <c:v>11.882089885126902</c:v>
                </c:pt>
                <c:pt idx="193">
                  <c:v>11.882685971889357</c:v>
                </c:pt>
                <c:pt idx="194">
                  <c:v>11.883262219614993</c:v>
                </c:pt>
                <c:pt idx="195">
                  <c:v>11.883819288589205</c:v>
                </c:pt>
                <c:pt idx="196">
                  <c:v>11.88435781712168</c:v>
                </c:pt>
                <c:pt idx="197">
                  <c:v>11.884878422277801</c:v>
                </c:pt>
                <c:pt idx="198">
                  <c:v>11.8853817005857</c:v>
                </c:pt>
                <c:pt idx="199">
                  <c:v>11.885868228719785</c:v>
                </c:pt>
                <c:pt idx="200">
                  <c:v>11.886338564161509</c:v>
                </c:pt>
                <c:pt idx="201">
                  <c:v>11.886793245838156</c:v>
                </c:pt>
                <c:pt idx="202">
                  <c:v>11.887232794740362</c:v>
                </c:pt>
                <c:pt idx="203">
                  <c:v>11.887657714519086</c:v>
                </c:pt>
                <c:pt idx="204">
                  <c:v>11.888068492062711</c:v>
                </c:pt>
                <c:pt idx="205">
                  <c:v>11.888465598054935</c:v>
                </c:pt>
                <c:pt idx="206">
                  <c:v>11.888849487514102</c:v>
                </c:pt>
                <c:pt idx="207">
                  <c:v>11.88922060031458</c:v>
                </c:pt>
                <c:pt idx="208">
                  <c:v>11.889579361690775</c:v>
                </c:pt>
                <c:pt idx="209">
                  <c:v>11.889926182724389</c:v>
                </c:pt>
                <c:pt idx="210">
                  <c:v>11.890261460815452</c:v>
                </c:pt>
                <c:pt idx="211">
                  <c:v>11.890585580137673</c:v>
                </c:pt>
                <c:pt idx="212">
                  <c:v>11.890898912078638</c:v>
                </c:pt>
                <c:pt idx="213">
                  <c:v>11.891201815665372</c:v>
                </c:pt>
                <c:pt idx="214">
                  <c:v>11.891494637975706</c:v>
                </c:pt>
                <c:pt idx="215">
                  <c:v>11.891777714535991</c:v>
                </c:pt>
                <c:pt idx="216">
                  <c:v>11.892051369705538</c:v>
                </c:pt>
                <c:pt idx="217">
                  <c:v>11.892315917048295</c:v>
                </c:pt>
                <c:pt idx="218">
                  <c:v>11.892571659692134</c:v>
                </c:pt>
                <c:pt idx="219">
                  <c:v>11.892818890676185</c:v>
                </c:pt>
                <c:pt idx="220">
                  <c:v>11.893057893286608</c:v>
                </c:pt>
                <c:pt idx="221">
                  <c:v>11.893288941381202</c:v>
                </c:pt>
                <c:pt idx="222">
                  <c:v>11.893512299703193</c:v>
                </c:pt>
                <c:pt idx="223">
                  <c:v>11.893728224184589</c:v>
                </c:pt>
                <c:pt idx="224">
                  <c:v>11.893936962239433</c:v>
                </c:pt>
                <c:pt idx="225">
                  <c:v>11.894138753047304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46720"/>
        <c:axId val="196848256"/>
      </c:scatterChart>
      <c:valAx>
        <c:axId val="196846720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96848256"/>
        <c:crosses val="autoZero"/>
        <c:crossBetween val="midCat"/>
      </c:valAx>
      <c:valAx>
        <c:axId val="196848256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96846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Лист6!$C$5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Лист6!$G$6:$G$231</c:f>
              <c:numCache>
                <c:formatCode>Основной</c:formatCode>
                <c:ptCount val="226"/>
                <c:pt idx="0">
                  <c:v>0</c:v>
                </c:pt>
                <c:pt idx="1">
                  <c:v>4.7910999999999995E-2</c:v>
                </c:pt>
                <c:pt idx="2">
                  <c:v>8.5890999999999995E-2</c:v>
                </c:pt>
                <c:pt idx="3">
                  <c:v>0.11845539999999999</c:v>
                </c:pt>
                <c:pt idx="4">
                  <c:v>0.14752399999999999</c:v>
                </c:pt>
                <c:pt idx="5">
                  <c:v>0.1741104</c:v>
                </c:pt>
                <c:pt idx="6">
                  <c:v>0.19882359999999999</c:v>
                </c:pt>
                <c:pt idx="7">
                  <c:v>0.2220616</c:v>
                </c:pt>
                <c:pt idx="8">
                  <c:v>0.24410100000000001</c:v>
                </c:pt>
                <c:pt idx="9">
                  <c:v>0.26514280000000001</c:v>
                </c:pt>
                <c:pt idx="10">
                  <c:v>0.2853386</c:v>
                </c:pt>
                <c:pt idx="11">
                  <c:v>0.30480560000000001</c:v>
                </c:pt>
                <c:pt idx="12">
                  <c:v>0.3236368</c:v>
                </c:pt>
                <c:pt idx="13">
                  <c:v>0.34190759999999998</c:v>
                </c:pt>
                <c:pt idx="14">
                  <c:v>0.35968</c:v>
                </c:pt>
                <c:pt idx="15">
                  <c:v>0.37700539999999999</c:v>
                </c:pt>
                <c:pt idx="16">
                  <c:v>0.39392719999999998</c:v>
                </c:pt>
                <c:pt idx="17">
                  <c:v>0.41048259999999998</c:v>
                </c:pt>
                <c:pt idx="18">
                  <c:v>0.42670339999999995</c:v>
                </c:pt>
                <c:pt idx="19">
                  <c:v>0.44261739999999994</c:v>
                </c:pt>
                <c:pt idx="20">
                  <c:v>0.45824879999999996</c:v>
                </c:pt>
                <c:pt idx="21">
                  <c:v>0.47361899999999996</c:v>
                </c:pt>
                <c:pt idx="22">
                  <c:v>0.48874679999999998</c:v>
                </c:pt>
                <c:pt idx="23">
                  <c:v>0.50364900000000001</c:v>
                </c:pt>
                <c:pt idx="24">
                  <c:v>0.51834060000000004</c:v>
                </c:pt>
                <c:pt idx="25">
                  <c:v>0.53283520000000006</c:v>
                </c:pt>
                <c:pt idx="26">
                  <c:v>0.5471450000000001</c:v>
                </c:pt>
                <c:pt idx="27">
                  <c:v>0.56128120000000015</c:v>
                </c:pt>
                <c:pt idx="28">
                  <c:v>0.57525380000000015</c:v>
                </c:pt>
                <c:pt idx="29">
                  <c:v>0.58907180000000015</c:v>
                </c:pt>
                <c:pt idx="30">
                  <c:v>0.60274380000000016</c:v>
                </c:pt>
                <c:pt idx="31">
                  <c:v>0.6162774000000002</c:v>
                </c:pt>
                <c:pt idx="32">
                  <c:v>0.62967980000000023</c:v>
                </c:pt>
                <c:pt idx="33">
                  <c:v>0.64295760000000024</c:v>
                </c:pt>
                <c:pt idx="34">
                  <c:v>0.65611700000000028</c:v>
                </c:pt>
                <c:pt idx="35">
                  <c:v>0.6691634000000003</c:v>
                </c:pt>
                <c:pt idx="36">
                  <c:v>0.68210220000000032</c:v>
                </c:pt>
                <c:pt idx="37">
                  <c:v>0.69493820000000028</c:v>
                </c:pt>
                <c:pt idx="38">
                  <c:v>0.7076760000000003</c:v>
                </c:pt>
                <c:pt idx="39">
                  <c:v>0.72031980000000029</c:v>
                </c:pt>
                <c:pt idx="40">
                  <c:v>0.73287360000000024</c:v>
                </c:pt>
                <c:pt idx="41">
                  <c:v>0.74534100000000025</c:v>
                </c:pt>
                <c:pt idx="42">
                  <c:v>0.75772580000000023</c:v>
                </c:pt>
                <c:pt idx="43">
                  <c:v>0.77003100000000024</c:v>
                </c:pt>
                <c:pt idx="44">
                  <c:v>0.78226000000000029</c:v>
                </c:pt>
                <c:pt idx="45">
                  <c:v>0.79441560000000033</c:v>
                </c:pt>
                <c:pt idx="46">
                  <c:v>0.80650040000000034</c:v>
                </c:pt>
                <c:pt idx="47">
                  <c:v>0.81851720000000039</c:v>
                </c:pt>
                <c:pt idx="48">
                  <c:v>0.83046860000000033</c:v>
                </c:pt>
                <c:pt idx="49">
                  <c:v>0.84235680000000035</c:v>
                </c:pt>
                <c:pt idx="50">
                  <c:v>0.85418400000000039</c:v>
                </c:pt>
                <c:pt idx="51">
                  <c:v>0.8659524000000004</c:v>
                </c:pt>
                <c:pt idx="52">
                  <c:v>0.87766380000000044</c:v>
                </c:pt>
                <c:pt idx="53">
                  <c:v>0.88932040000000045</c:v>
                </c:pt>
                <c:pt idx="54">
                  <c:v>0.9009238000000005</c:v>
                </c:pt>
                <c:pt idx="55">
                  <c:v>0.91247600000000051</c:v>
                </c:pt>
                <c:pt idx="56">
                  <c:v>0.92397840000000053</c:v>
                </c:pt>
                <c:pt idx="57">
                  <c:v>0.93543280000000051</c:v>
                </c:pt>
                <c:pt idx="58">
                  <c:v>0.94684060000000048</c:v>
                </c:pt>
                <c:pt idx="59">
                  <c:v>0.95820320000000048</c:v>
                </c:pt>
                <c:pt idx="60">
                  <c:v>0.96952200000000044</c:v>
                </c:pt>
                <c:pt idx="61">
                  <c:v>0.9807984000000004</c:v>
                </c:pt>
                <c:pt idx="62">
                  <c:v>0.9920336000000004</c:v>
                </c:pt>
                <c:pt idx="63">
                  <c:v>1.0032288000000005</c:v>
                </c:pt>
                <c:pt idx="64">
                  <c:v>1.0143852000000004</c:v>
                </c:pt>
                <c:pt idx="65">
                  <c:v>1.0255038000000005</c:v>
                </c:pt>
                <c:pt idx="66">
                  <c:v>1.0365858000000006</c:v>
                </c:pt>
                <c:pt idx="67">
                  <c:v>1.0476322000000005</c:v>
                </c:pt>
                <c:pt idx="68">
                  <c:v>1.0586442000000005</c:v>
                </c:pt>
                <c:pt idx="69">
                  <c:v>1.0696226000000004</c:v>
                </c:pt>
                <c:pt idx="70">
                  <c:v>1.0805682000000005</c:v>
                </c:pt>
                <c:pt idx="71">
                  <c:v>1.0914820000000005</c:v>
                </c:pt>
                <c:pt idx="72">
                  <c:v>1.1023648000000006</c:v>
                </c:pt>
                <c:pt idx="73">
                  <c:v>1.1132176000000007</c:v>
                </c:pt>
                <c:pt idx="74">
                  <c:v>1.1240410000000007</c:v>
                </c:pt>
                <c:pt idx="75">
                  <c:v>1.1348358000000007</c:v>
                </c:pt>
                <c:pt idx="76">
                  <c:v>1.1456028000000007</c:v>
                </c:pt>
                <c:pt idx="77">
                  <c:v>1.1563426000000008</c:v>
                </c:pt>
                <c:pt idx="78">
                  <c:v>1.1670560000000008</c:v>
                </c:pt>
                <c:pt idx="79">
                  <c:v>1.1777436000000008</c:v>
                </c:pt>
                <c:pt idx="80">
                  <c:v>1.1884062000000009</c:v>
                </c:pt>
                <c:pt idx="81">
                  <c:v>1.1990442000000008</c:v>
                </c:pt>
                <c:pt idx="82">
                  <c:v>1.2096584000000008</c:v>
                </c:pt>
                <c:pt idx="83">
                  <c:v>1.2202492000000007</c:v>
                </c:pt>
                <c:pt idx="84">
                  <c:v>1.2308174000000007</c:v>
                </c:pt>
                <c:pt idx="85">
                  <c:v>1.2413634000000007</c:v>
                </c:pt>
                <c:pt idx="86">
                  <c:v>1.2518878000000007</c:v>
                </c:pt>
                <c:pt idx="87">
                  <c:v>1.2623910000000007</c:v>
                </c:pt>
                <c:pt idx="88">
                  <c:v>1.2728736000000007</c:v>
                </c:pt>
                <c:pt idx="89">
                  <c:v>1.2833360000000007</c:v>
                </c:pt>
                <c:pt idx="90">
                  <c:v>1.2937786000000007</c:v>
                </c:pt>
                <c:pt idx="91">
                  <c:v>1.3042020000000007</c:v>
                </c:pt>
                <c:pt idx="92">
                  <c:v>1.3146066000000007</c:v>
                </c:pt>
                <c:pt idx="93">
                  <c:v>1.3249928000000006</c:v>
                </c:pt>
                <c:pt idx="94">
                  <c:v>1.3353612000000006</c:v>
                </c:pt>
                <c:pt idx="95">
                  <c:v>1.3457120000000007</c:v>
                </c:pt>
                <c:pt idx="96">
                  <c:v>1.3560456000000007</c:v>
                </c:pt>
                <c:pt idx="97">
                  <c:v>1.3663624000000008</c:v>
                </c:pt>
                <c:pt idx="98">
                  <c:v>1.3766628000000007</c:v>
                </c:pt>
                <c:pt idx="99">
                  <c:v>1.3869472000000007</c:v>
                </c:pt>
                <c:pt idx="100">
                  <c:v>1.3972160000000007</c:v>
                </c:pt>
                <c:pt idx="101">
                  <c:v>1.4074694000000008</c:v>
                </c:pt>
                <c:pt idx="102">
                  <c:v>1.4177078000000007</c:v>
                </c:pt>
                <c:pt idx="103">
                  <c:v>1.4279316000000006</c:v>
                </c:pt>
                <c:pt idx="104">
                  <c:v>1.4381410000000006</c:v>
                </c:pt>
                <c:pt idx="105">
                  <c:v>1.4483364000000005</c:v>
                </c:pt>
                <c:pt idx="106">
                  <c:v>1.4585180000000004</c:v>
                </c:pt>
                <c:pt idx="107">
                  <c:v>1.4686860000000004</c:v>
                </c:pt>
                <c:pt idx="108">
                  <c:v>1.4788408000000004</c:v>
                </c:pt>
                <c:pt idx="109">
                  <c:v>1.4889828000000005</c:v>
                </c:pt>
                <c:pt idx="110">
                  <c:v>1.4991122000000006</c:v>
                </c:pt>
                <c:pt idx="111">
                  <c:v>1.5092292000000005</c:v>
                </c:pt>
                <c:pt idx="112">
                  <c:v>1.5193340000000004</c:v>
                </c:pt>
                <c:pt idx="113">
                  <c:v>1.5294270000000003</c:v>
                </c:pt>
                <c:pt idx="114">
                  <c:v>1.5395084000000003</c:v>
                </c:pt>
                <c:pt idx="115">
                  <c:v>1.5495784000000004</c:v>
                </c:pt>
                <c:pt idx="116">
                  <c:v>1.5596372000000003</c:v>
                </c:pt>
                <c:pt idx="117">
                  <c:v>1.5696850000000002</c:v>
                </c:pt>
                <c:pt idx="118">
                  <c:v>1.5797222000000002</c:v>
                </c:pt>
                <c:pt idx="119">
                  <c:v>1.5897488000000002</c:v>
                </c:pt>
                <c:pt idx="120">
                  <c:v>1.5997652000000002</c:v>
                </c:pt>
                <c:pt idx="121">
                  <c:v>1.6097714000000003</c:v>
                </c:pt>
                <c:pt idx="122">
                  <c:v>1.6197678000000002</c:v>
                </c:pt>
                <c:pt idx="123">
                  <c:v>1.6297544000000002</c:v>
                </c:pt>
                <c:pt idx="124">
                  <c:v>1.6397316000000002</c:v>
                </c:pt>
                <c:pt idx="125">
                  <c:v>1.6496994000000003</c:v>
                </c:pt>
                <c:pt idx="126">
                  <c:v>1.6596582000000002</c:v>
                </c:pt>
                <c:pt idx="127">
                  <c:v>1.6696080000000002</c:v>
                </c:pt>
                <c:pt idx="128">
                  <c:v>1.6795490000000002</c:v>
                </c:pt>
                <c:pt idx="129">
                  <c:v>1.6894814000000002</c:v>
                </c:pt>
                <c:pt idx="130">
                  <c:v>1.6994054000000003</c:v>
                </c:pt>
                <c:pt idx="131">
                  <c:v>1.7093212000000002</c:v>
                </c:pt>
                <c:pt idx="132">
                  <c:v>1.7192288000000002</c:v>
                </c:pt>
                <c:pt idx="133">
                  <c:v>1.7291284000000002</c:v>
                </c:pt>
                <c:pt idx="134">
                  <c:v>1.7390202000000001</c:v>
                </c:pt>
                <c:pt idx="135">
                  <c:v>1.7489044</c:v>
                </c:pt>
                <c:pt idx="136">
                  <c:v>1.7587809999999999</c:v>
                </c:pt>
                <c:pt idx="137">
                  <c:v>1.7686502</c:v>
                </c:pt>
                <c:pt idx="138">
                  <c:v>1.7785122</c:v>
                </c:pt>
                <c:pt idx="139">
                  <c:v>1.7883671999999999</c:v>
                </c:pt>
                <c:pt idx="140">
                  <c:v>1.7982152</c:v>
                </c:pt>
                <c:pt idx="141">
                  <c:v>1.8080564000000001</c:v>
                </c:pt>
                <c:pt idx="142">
                  <c:v>1.8178908</c:v>
                </c:pt>
                <c:pt idx="143">
                  <c:v>1.8277186000000001</c:v>
                </c:pt>
                <c:pt idx="144">
                  <c:v>1.8375400000000002</c:v>
                </c:pt>
                <c:pt idx="145">
                  <c:v>1.8473550000000001</c:v>
                </c:pt>
                <c:pt idx="146">
                  <c:v>1.8571638000000001</c:v>
                </c:pt>
                <c:pt idx="147">
                  <c:v>1.8669666</c:v>
                </c:pt>
                <c:pt idx="148">
                  <c:v>1.8767634</c:v>
                </c:pt>
                <c:pt idx="149">
                  <c:v>1.8865542</c:v>
                </c:pt>
                <c:pt idx="150">
                  <c:v>1.8963391999999999</c:v>
                </c:pt>
                <c:pt idx="151">
                  <c:v>1.9061185999999999</c:v>
                </c:pt>
                <c:pt idx="152">
                  <c:v>1.9158923999999999</c:v>
                </c:pt>
                <c:pt idx="153">
                  <c:v>1.9256608</c:v>
                </c:pt>
                <c:pt idx="154">
                  <c:v>1.9354237999999999</c:v>
                </c:pt>
                <c:pt idx="155">
                  <c:v>1.9451816</c:v>
                </c:pt>
                <c:pt idx="156">
                  <c:v>1.9549341999999998</c:v>
                </c:pt>
                <c:pt idx="157">
                  <c:v>1.9646815999999998</c:v>
                </c:pt>
                <c:pt idx="158">
                  <c:v>1.9744239999999997</c:v>
                </c:pt>
                <c:pt idx="159">
                  <c:v>1.9841615999999997</c:v>
                </c:pt>
                <c:pt idx="160">
                  <c:v>1.9938943999999998</c:v>
                </c:pt>
                <c:pt idx="161">
                  <c:v>2.0036223999999998</c:v>
                </c:pt>
                <c:pt idx="162">
                  <c:v>2.0133457999999997</c:v>
                </c:pt>
                <c:pt idx="163">
                  <c:v>2.0230645999999997</c:v>
                </c:pt>
                <c:pt idx="164">
                  <c:v>2.0327789999999997</c:v>
                </c:pt>
                <c:pt idx="165">
                  <c:v>2.0424889999999998</c:v>
                </c:pt>
                <c:pt idx="166">
                  <c:v>2.0521946</c:v>
                </c:pt>
                <c:pt idx="167">
                  <c:v>2.061896</c:v>
                </c:pt>
                <c:pt idx="168">
                  <c:v>2.0715932000000001</c:v>
                </c:pt>
                <c:pt idx="169">
                  <c:v>2.0812864000000002</c:v>
                </c:pt>
                <c:pt idx="170">
                  <c:v>2.0909756000000002</c:v>
                </c:pt>
                <c:pt idx="171">
                  <c:v>2.1006608</c:v>
                </c:pt>
                <c:pt idx="172">
                  <c:v>2.1103420000000002</c:v>
                </c:pt>
                <c:pt idx="173">
                  <c:v>2.1200194000000003</c:v>
                </c:pt>
                <c:pt idx="174">
                  <c:v>2.1296932000000002</c:v>
                </c:pt>
                <c:pt idx="175">
                  <c:v>2.1393632</c:v>
                </c:pt>
                <c:pt idx="176">
                  <c:v>2.1490296</c:v>
                </c:pt>
                <c:pt idx="177">
                  <c:v>2.1586924000000001</c:v>
                </c:pt>
                <c:pt idx="178">
                  <c:v>2.1683517999999999</c:v>
                </c:pt>
                <c:pt idx="179">
                  <c:v>2.1780078</c:v>
                </c:pt>
                <c:pt idx="180">
                  <c:v>2.1876603999999999</c:v>
                </c:pt>
                <c:pt idx="181">
                  <c:v>2.1973096000000001</c:v>
                </c:pt>
                <c:pt idx="182">
                  <c:v>2.2069556000000001</c:v>
                </c:pt>
                <c:pt idx="183">
                  <c:v>2.2165984000000001</c:v>
                </c:pt>
                <c:pt idx="184">
                  <c:v>2.2262379999999999</c:v>
                </c:pt>
                <c:pt idx="185">
                  <c:v>2.2358745999999998</c:v>
                </c:pt>
                <c:pt idx="186">
                  <c:v>2.2455081999999997</c:v>
                </c:pt>
                <c:pt idx="187">
                  <c:v>2.2551387999999997</c:v>
                </c:pt>
                <c:pt idx="188">
                  <c:v>2.2647663999999996</c:v>
                </c:pt>
                <c:pt idx="189">
                  <c:v>2.2743911999999997</c:v>
                </c:pt>
                <c:pt idx="190">
                  <c:v>2.2840129999999998</c:v>
                </c:pt>
                <c:pt idx="191">
                  <c:v>2.2936321999999998</c:v>
                </c:pt>
                <c:pt idx="192">
                  <c:v>2.3032485999999999</c:v>
                </c:pt>
                <c:pt idx="193">
                  <c:v>2.3128621999999996</c:v>
                </c:pt>
                <c:pt idx="194">
                  <c:v>2.3224731999999997</c:v>
                </c:pt>
                <c:pt idx="195">
                  <c:v>2.3320815999999995</c:v>
                </c:pt>
                <c:pt idx="196">
                  <c:v>2.3416873999999996</c:v>
                </c:pt>
                <c:pt idx="197">
                  <c:v>2.3512907999999997</c:v>
                </c:pt>
                <c:pt idx="198">
                  <c:v>2.3608917999999997</c:v>
                </c:pt>
                <c:pt idx="199">
                  <c:v>2.3704901999999994</c:v>
                </c:pt>
                <c:pt idx="200">
                  <c:v>2.3800861999999996</c:v>
                </c:pt>
                <c:pt idx="201">
                  <c:v>2.3896799999999998</c:v>
                </c:pt>
                <c:pt idx="202">
                  <c:v>2.3992713999999999</c:v>
                </c:pt>
                <c:pt idx="203">
                  <c:v>2.4088606000000001</c:v>
                </c:pt>
                <c:pt idx="204">
                  <c:v>2.4184475999999999</c:v>
                </c:pt>
                <c:pt idx="205">
                  <c:v>2.4280323999999998</c:v>
                </c:pt>
                <c:pt idx="206">
                  <c:v>2.4376149999999996</c:v>
                </c:pt>
                <c:pt idx="207">
                  <c:v>2.4471953999999996</c:v>
                </c:pt>
                <c:pt idx="208">
                  <c:v>2.4567737999999997</c:v>
                </c:pt>
                <c:pt idx="209">
                  <c:v>2.4663501999999995</c:v>
                </c:pt>
                <c:pt idx="210">
                  <c:v>2.4759245999999995</c:v>
                </c:pt>
                <c:pt idx="211">
                  <c:v>2.4854969999999996</c:v>
                </c:pt>
                <c:pt idx="212">
                  <c:v>2.4950673999999995</c:v>
                </c:pt>
                <c:pt idx="213">
                  <c:v>2.5046359999999996</c:v>
                </c:pt>
                <c:pt idx="214">
                  <c:v>2.5142025999999995</c:v>
                </c:pt>
                <c:pt idx="215">
                  <c:v>2.5237673999999997</c:v>
                </c:pt>
                <c:pt idx="216">
                  <c:v>2.5333303999999996</c:v>
                </c:pt>
                <c:pt idx="217">
                  <c:v>2.5428915999999995</c:v>
                </c:pt>
                <c:pt idx="218">
                  <c:v>2.5524509999999996</c:v>
                </c:pt>
                <c:pt idx="219">
                  <c:v>2.5620085999999995</c:v>
                </c:pt>
                <c:pt idx="220">
                  <c:v>2.5715645999999994</c:v>
                </c:pt>
                <c:pt idx="221">
                  <c:v>2.5811189999999993</c:v>
                </c:pt>
                <c:pt idx="222">
                  <c:v>2.5906715999999994</c:v>
                </c:pt>
                <c:pt idx="223">
                  <c:v>2.6002225999999995</c:v>
                </c:pt>
                <c:pt idx="224">
                  <c:v>2.6097719999999995</c:v>
                </c:pt>
                <c:pt idx="225">
                  <c:v>2.6193199999999996</c:v>
                </c:pt>
              </c:numCache>
            </c:numRef>
          </c:xVal>
          <c:yVal>
            <c:numRef>
              <c:f>Лист6!$C$6:$C$231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0.1125</c:v>
                </c:pt>
                <c:pt idx="2">
                  <c:v>0.22500000000000001</c:v>
                </c:pt>
                <c:pt idx="3">
                  <c:v>0.33750000000000002</c:v>
                </c:pt>
                <c:pt idx="4">
                  <c:v>0.45</c:v>
                </c:pt>
                <c:pt idx="5">
                  <c:v>0.5625</c:v>
                </c:pt>
                <c:pt idx="6">
                  <c:v>0.67500000000000004</c:v>
                </c:pt>
                <c:pt idx="7">
                  <c:v>0.78750000000000009</c:v>
                </c:pt>
                <c:pt idx="8">
                  <c:v>0.90000000000000013</c:v>
                </c:pt>
                <c:pt idx="9">
                  <c:v>1.0125000000000002</c:v>
                </c:pt>
                <c:pt idx="10">
                  <c:v>1.1250000000000002</c:v>
                </c:pt>
                <c:pt idx="11">
                  <c:v>1.2375000000000003</c:v>
                </c:pt>
                <c:pt idx="12">
                  <c:v>1.3500000000000003</c:v>
                </c:pt>
                <c:pt idx="13">
                  <c:v>1.4625000000000004</c:v>
                </c:pt>
                <c:pt idx="14">
                  <c:v>1.5750000000000004</c:v>
                </c:pt>
                <c:pt idx="15">
                  <c:v>1.6875000000000004</c:v>
                </c:pt>
                <c:pt idx="16">
                  <c:v>1.8000000000000005</c:v>
                </c:pt>
                <c:pt idx="17">
                  <c:v>1.9125000000000005</c:v>
                </c:pt>
                <c:pt idx="18">
                  <c:v>2.0250000000000004</c:v>
                </c:pt>
                <c:pt idx="19">
                  <c:v>2.1375000000000002</c:v>
                </c:pt>
                <c:pt idx="20">
                  <c:v>2.25</c:v>
                </c:pt>
                <c:pt idx="21">
                  <c:v>2.3624999999999998</c:v>
                </c:pt>
                <c:pt idx="22">
                  <c:v>2.4749999999999996</c:v>
                </c:pt>
                <c:pt idx="23">
                  <c:v>2.5874999999999995</c:v>
                </c:pt>
                <c:pt idx="24">
                  <c:v>2.6999999999999993</c:v>
                </c:pt>
                <c:pt idx="25">
                  <c:v>2.8124999999999991</c:v>
                </c:pt>
                <c:pt idx="26">
                  <c:v>2.9249999999999989</c:v>
                </c:pt>
                <c:pt idx="27">
                  <c:v>3.0374999999999988</c:v>
                </c:pt>
                <c:pt idx="28">
                  <c:v>3.1499999999999986</c:v>
                </c:pt>
                <c:pt idx="29">
                  <c:v>3.2624999999999984</c:v>
                </c:pt>
                <c:pt idx="30">
                  <c:v>3.3749999999999982</c:v>
                </c:pt>
                <c:pt idx="31">
                  <c:v>3.487499999999998</c:v>
                </c:pt>
                <c:pt idx="32">
                  <c:v>3.5999999999999979</c:v>
                </c:pt>
                <c:pt idx="33">
                  <c:v>3.7124999999999977</c:v>
                </c:pt>
                <c:pt idx="34">
                  <c:v>3.8249999999999975</c:v>
                </c:pt>
                <c:pt idx="35">
                  <c:v>3.9374999999999973</c:v>
                </c:pt>
                <c:pt idx="36">
                  <c:v>4.0499999999999972</c:v>
                </c:pt>
                <c:pt idx="37">
                  <c:v>4.162499999999997</c:v>
                </c:pt>
                <c:pt idx="38">
                  <c:v>4.2749999999999968</c:v>
                </c:pt>
                <c:pt idx="39">
                  <c:v>4.3874999999999966</c:v>
                </c:pt>
                <c:pt idx="40">
                  <c:v>4.4999999999999964</c:v>
                </c:pt>
                <c:pt idx="41">
                  <c:v>4.6124999999999963</c:v>
                </c:pt>
                <c:pt idx="42">
                  <c:v>4.7249999999999961</c:v>
                </c:pt>
                <c:pt idx="43">
                  <c:v>4.8374999999999959</c:v>
                </c:pt>
                <c:pt idx="44">
                  <c:v>4.9499999999999957</c:v>
                </c:pt>
                <c:pt idx="45">
                  <c:v>5.0624999999999956</c:v>
                </c:pt>
                <c:pt idx="46">
                  <c:v>5.1749999999999954</c:v>
                </c:pt>
                <c:pt idx="47">
                  <c:v>5.2874999999999952</c:v>
                </c:pt>
                <c:pt idx="48">
                  <c:v>5.399999999999995</c:v>
                </c:pt>
                <c:pt idx="49">
                  <c:v>5.5124999999999948</c:v>
                </c:pt>
                <c:pt idx="50">
                  <c:v>5.6249999999999947</c:v>
                </c:pt>
                <c:pt idx="51">
                  <c:v>5.7374999999999945</c:v>
                </c:pt>
                <c:pt idx="52">
                  <c:v>5.8499999999999943</c:v>
                </c:pt>
                <c:pt idx="53">
                  <c:v>5.9624999999999941</c:v>
                </c:pt>
                <c:pt idx="54">
                  <c:v>6.074999999999994</c:v>
                </c:pt>
                <c:pt idx="55">
                  <c:v>6.1874999999999938</c:v>
                </c:pt>
                <c:pt idx="56">
                  <c:v>6.2999999999999936</c:v>
                </c:pt>
                <c:pt idx="57">
                  <c:v>6.4124999999999934</c:v>
                </c:pt>
                <c:pt idx="58">
                  <c:v>6.5249999999999932</c:v>
                </c:pt>
                <c:pt idx="59">
                  <c:v>6.6374999999999931</c:v>
                </c:pt>
                <c:pt idx="60">
                  <c:v>6.7499999999999929</c:v>
                </c:pt>
                <c:pt idx="61">
                  <c:v>6.8624999999999927</c:v>
                </c:pt>
                <c:pt idx="62">
                  <c:v>6.9749999999999925</c:v>
                </c:pt>
                <c:pt idx="63">
                  <c:v>7.0874999999999924</c:v>
                </c:pt>
                <c:pt idx="64">
                  <c:v>7.1999999999999922</c:v>
                </c:pt>
                <c:pt idx="65">
                  <c:v>7.312499999999992</c:v>
                </c:pt>
                <c:pt idx="66">
                  <c:v>7.4249999999999918</c:v>
                </c:pt>
                <c:pt idx="67">
                  <c:v>7.5374999999999917</c:v>
                </c:pt>
                <c:pt idx="68">
                  <c:v>7.6499999999999915</c:v>
                </c:pt>
                <c:pt idx="69">
                  <c:v>7.7624999999999913</c:v>
                </c:pt>
                <c:pt idx="70">
                  <c:v>7.8749999999999911</c:v>
                </c:pt>
                <c:pt idx="71">
                  <c:v>7.9874999999999909</c:v>
                </c:pt>
                <c:pt idx="72">
                  <c:v>8.0999999999999908</c:v>
                </c:pt>
                <c:pt idx="73">
                  <c:v>8.2124999999999915</c:v>
                </c:pt>
                <c:pt idx="74">
                  <c:v>8.3249999999999922</c:v>
                </c:pt>
                <c:pt idx="75">
                  <c:v>8.4374999999999929</c:v>
                </c:pt>
                <c:pt idx="76">
                  <c:v>8.5499999999999936</c:v>
                </c:pt>
                <c:pt idx="77">
                  <c:v>8.6624999999999943</c:v>
                </c:pt>
                <c:pt idx="78">
                  <c:v>8.774999999999995</c:v>
                </c:pt>
                <c:pt idx="79">
                  <c:v>8.8874999999999957</c:v>
                </c:pt>
                <c:pt idx="80">
                  <c:v>8.9999999999999964</c:v>
                </c:pt>
                <c:pt idx="81">
                  <c:v>9.1124999999999972</c:v>
                </c:pt>
                <c:pt idx="82">
                  <c:v>9.2249999999999979</c:v>
                </c:pt>
                <c:pt idx="83">
                  <c:v>9.3374999999999986</c:v>
                </c:pt>
                <c:pt idx="84">
                  <c:v>9.4499999999999993</c:v>
                </c:pt>
                <c:pt idx="85">
                  <c:v>9.5625</c:v>
                </c:pt>
                <c:pt idx="86">
                  <c:v>9.6750000000000007</c:v>
                </c:pt>
                <c:pt idx="87">
                  <c:v>9.7875000000000014</c:v>
                </c:pt>
                <c:pt idx="88">
                  <c:v>9.9000000000000021</c:v>
                </c:pt>
                <c:pt idx="89">
                  <c:v>10.012500000000003</c:v>
                </c:pt>
                <c:pt idx="90">
                  <c:v>10.125000000000004</c:v>
                </c:pt>
                <c:pt idx="91">
                  <c:v>10.237500000000004</c:v>
                </c:pt>
                <c:pt idx="92">
                  <c:v>10.350000000000005</c:v>
                </c:pt>
                <c:pt idx="93">
                  <c:v>10.462500000000006</c:v>
                </c:pt>
                <c:pt idx="94">
                  <c:v>10.575000000000006</c:v>
                </c:pt>
                <c:pt idx="95">
                  <c:v>10.687500000000007</c:v>
                </c:pt>
                <c:pt idx="96">
                  <c:v>10.800000000000008</c:v>
                </c:pt>
                <c:pt idx="97">
                  <c:v>10.912500000000009</c:v>
                </c:pt>
                <c:pt idx="98">
                  <c:v>11.025000000000009</c:v>
                </c:pt>
                <c:pt idx="99">
                  <c:v>11.13750000000001</c:v>
                </c:pt>
                <c:pt idx="100">
                  <c:v>11.250000000000011</c:v>
                </c:pt>
                <c:pt idx="101">
                  <c:v>11.362500000000011</c:v>
                </c:pt>
                <c:pt idx="102">
                  <c:v>11.475000000000012</c:v>
                </c:pt>
                <c:pt idx="103">
                  <c:v>11.587500000000013</c:v>
                </c:pt>
                <c:pt idx="104">
                  <c:v>11.700000000000014</c:v>
                </c:pt>
                <c:pt idx="105">
                  <c:v>11.812500000000014</c:v>
                </c:pt>
                <c:pt idx="106">
                  <c:v>11.925000000000015</c:v>
                </c:pt>
                <c:pt idx="107">
                  <c:v>12.037500000000016</c:v>
                </c:pt>
                <c:pt idx="108">
                  <c:v>12.150000000000016</c:v>
                </c:pt>
                <c:pt idx="109">
                  <c:v>12.262500000000017</c:v>
                </c:pt>
                <c:pt idx="110">
                  <c:v>12.375000000000018</c:v>
                </c:pt>
                <c:pt idx="111">
                  <c:v>12.487500000000018</c:v>
                </c:pt>
                <c:pt idx="112">
                  <c:v>12.600000000000019</c:v>
                </c:pt>
                <c:pt idx="113">
                  <c:v>12.71250000000002</c:v>
                </c:pt>
                <c:pt idx="114">
                  <c:v>12.825000000000021</c:v>
                </c:pt>
                <c:pt idx="115">
                  <c:v>12.937500000000021</c:v>
                </c:pt>
                <c:pt idx="116">
                  <c:v>13.050000000000022</c:v>
                </c:pt>
                <c:pt idx="117">
                  <c:v>13.162500000000023</c:v>
                </c:pt>
                <c:pt idx="118">
                  <c:v>13.275000000000023</c:v>
                </c:pt>
                <c:pt idx="119">
                  <c:v>13.387500000000024</c:v>
                </c:pt>
                <c:pt idx="120">
                  <c:v>13.500000000000025</c:v>
                </c:pt>
                <c:pt idx="121">
                  <c:v>13.612500000000026</c:v>
                </c:pt>
                <c:pt idx="122">
                  <c:v>13.725000000000026</c:v>
                </c:pt>
                <c:pt idx="123">
                  <c:v>13.837500000000027</c:v>
                </c:pt>
                <c:pt idx="124">
                  <c:v>13.950000000000028</c:v>
                </c:pt>
                <c:pt idx="125">
                  <c:v>14.062500000000028</c:v>
                </c:pt>
                <c:pt idx="126">
                  <c:v>14.175000000000029</c:v>
                </c:pt>
                <c:pt idx="127">
                  <c:v>14.28750000000003</c:v>
                </c:pt>
                <c:pt idx="128">
                  <c:v>14.400000000000031</c:v>
                </c:pt>
                <c:pt idx="129">
                  <c:v>14.512500000000031</c:v>
                </c:pt>
                <c:pt idx="130">
                  <c:v>14.625000000000032</c:v>
                </c:pt>
                <c:pt idx="131">
                  <c:v>14.737500000000033</c:v>
                </c:pt>
                <c:pt idx="132">
                  <c:v>14.850000000000033</c:v>
                </c:pt>
                <c:pt idx="133">
                  <c:v>14.962500000000034</c:v>
                </c:pt>
                <c:pt idx="134">
                  <c:v>15.075000000000035</c:v>
                </c:pt>
                <c:pt idx="135">
                  <c:v>15.187500000000036</c:v>
                </c:pt>
                <c:pt idx="136">
                  <c:v>15.300000000000036</c:v>
                </c:pt>
                <c:pt idx="137">
                  <c:v>15.412500000000037</c:v>
                </c:pt>
                <c:pt idx="138">
                  <c:v>15.525000000000038</c:v>
                </c:pt>
                <c:pt idx="139">
                  <c:v>15.637500000000038</c:v>
                </c:pt>
                <c:pt idx="140">
                  <c:v>15.750000000000039</c:v>
                </c:pt>
                <c:pt idx="141">
                  <c:v>15.86250000000004</c:v>
                </c:pt>
                <c:pt idx="142">
                  <c:v>15.975000000000041</c:v>
                </c:pt>
                <c:pt idx="143">
                  <c:v>16.087500000000041</c:v>
                </c:pt>
                <c:pt idx="144">
                  <c:v>16.200000000000042</c:v>
                </c:pt>
                <c:pt idx="145">
                  <c:v>16.312500000000043</c:v>
                </c:pt>
                <c:pt idx="146">
                  <c:v>16.425000000000043</c:v>
                </c:pt>
                <c:pt idx="147">
                  <c:v>16.537500000000044</c:v>
                </c:pt>
                <c:pt idx="148">
                  <c:v>16.650000000000045</c:v>
                </c:pt>
                <c:pt idx="149">
                  <c:v>16.762500000000045</c:v>
                </c:pt>
                <c:pt idx="150">
                  <c:v>16.875000000000046</c:v>
                </c:pt>
                <c:pt idx="151">
                  <c:v>16.987500000000047</c:v>
                </c:pt>
                <c:pt idx="152">
                  <c:v>17.100000000000048</c:v>
                </c:pt>
                <c:pt idx="153">
                  <c:v>17.212500000000048</c:v>
                </c:pt>
                <c:pt idx="154">
                  <c:v>17.325000000000049</c:v>
                </c:pt>
                <c:pt idx="155">
                  <c:v>17.43750000000005</c:v>
                </c:pt>
                <c:pt idx="156">
                  <c:v>17.55000000000005</c:v>
                </c:pt>
                <c:pt idx="157">
                  <c:v>17.662500000000051</c:v>
                </c:pt>
                <c:pt idx="158">
                  <c:v>17.775000000000052</c:v>
                </c:pt>
                <c:pt idx="159">
                  <c:v>17.887500000000053</c:v>
                </c:pt>
                <c:pt idx="160">
                  <c:v>18.000000000000053</c:v>
                </c:pt>
                <c:pt idx="161">
                  <c:v>18.112500000000054</c:v>
                </c:pt>
                <c:pt idx="162">
                  <c:v>18.225000000000055</c:v>
                </c:pt>
                <c:pt idx="163">
                  <c:v>18.337500000000055</c:v>
                </c:pt>
                <c:pt idx="164">
                  <c:v>18.450000000000056</c:v>
                </c:pt>
                <c:pt idx="165">
                  <c:v>18.562500000000057</c:v>
                </c:pt>
                <c:pt idx="166">
                  <c:v>18.675000000000058</c:v>
                </c:pt>
                <c:pt idx="167">
                  <c:v>18.787500000000058</c:v>
                </c:pt>
                <c:pt idx="168">
                  <c:v>18.900000000000059</c:v>
                </c:pt>
                <c:pt idx="169">
                  <c:v>19.01250000000006</c:v>
                </c:pt>
                <c:pt idx="170">
                  <c:v>19.12500000000006</c:v>
                </c:pt>
                <c:pt idx="171">
                  <c:v>19.237500000000061</c:v>
                </c:pt>
                <c:pt idx="172">
                  <c:v>19.350000000000062</c:v>
                </c:pt>
                <c:pt idx="173">
                  <c:v>19.462500000000063</c:v>
                </c:pt>
                <c:pt idx="174">
                  <c:v>19.575000000000063</c:v>
                </c:pt>
                <c:pt idx="175">
                  <c:v>19.687500000000064</c:v>
                </c:pt>
                <c:pt idx="176">
                  <c:v>19.800000000000065</c:v>
                </c:pt>
                <c:pt idx="177">
                  <c:v>19.912500000000065</c:v>
                </c:pt>
                <c:pt idx="178">
                  <c:v>20.025000000000066</c:v>
                </c:pt>
                <c:pt idx="179">
                  <c:v>20.137500000000067</c:v>
                </c:pt>
                <c:pt idx="180">
                  <c:v>20.250000000000068</c:v>
                </c:pt>
                <c:pt idx="181">
                  <c:v>20.362500000000068</c:v>
                </c:pt>
                <c:pt idx="182">
                  <c:v>20.475000000000069</c:v>
                </c:pt>
                <c:pt idx="183">
                  <c:v>20.58750000000007</c:v>
                </c:pt>
                <c:pt idx="184">
                  <c:v>20.70000000000007</c:v>
                </c:pt>
                <c:pt idx="185">
                  <c:v>20.812500000000071</c:v>
                </c:pt>
                <c:pt idx="186">
                  <c:v>20.925000000000072</c:v>
                </c:pt>
                <c:pt idx="187">
                  <c:v>21.037500000000072</c:v>
                </c:pt>
                <c:pt idx="188">
                  <c:v>21.150000000000073</c:v>
                </c:pt>
                <c:pt idx="189">
                  <c:v>21.262500000000074</c:v>
                </c:pt>
                <c:pt idx="190">
                  <c:v>21.375000000000075</c:v>
                </c:pt>
                <c:pt idx="191">
                  <c:v>21.487500000000075</c:v>
                </c:pt>
                <c:pt idx="192">
                  <c:v>21.600000000000076</c:v>
                </c:pt>
                <c:pt idx="193">
                  <c:v>21.712500000000077</c:v>
                </c:pt>
                <c:pt idx="194">
                  <c:v>21.825000000000077</c:v>
                </c:pt>
                <c:pt idx="195">
                  <c:v>21.937500000000078</c:v>
                </c:pt>
                <c:pt idx="196">
                  <c:v>22.050000000000079</c:v>
                </c:pt>
                <c:pt idx="197">
                  <c:v>22.16250000000008</c:v>
                </c:pt>
                <c:pt idx="198">
                  <c:v>22.27500000000008</c:v>
                </c:pt>
                <c:pt idx="199">
                  <c:v>22.387500000000081</c:v>
                </c:pt>
                <c:pt idx="200">
                  <c:v>22.500000000000082</c:v>
                </c:pt>
                <c:pt idx="201">
                  <c:v>22.612500000000082</c:v>
                </c:pt>
                <c:pt idx="202">
                  <c:v>22.725000000000083</c:v>
                </c:pt>
                <c:pt idx="203">
                  <c:v>22.837500000000084</c:v>
                </c:pt>
                <c:pt idx="204">
                  <c:v>22.950000000000085</c:v>
                </c:pt>
                <c:pt idx="205">
                  <c:v>23.062500000000085</c:v>
                </c:pt>
                <c:pt idx="206">
                  <c:v>23.175000000000086</c:v>
                </c:pt>
                <c:pt idx="207">
                  <c:v>23.287500000000087</c:v>
                </c:pt>
                <c:pt idx="208">
                  <c:v>23.400000000000087</c:v>
                </c:pt>
                <c:pt idx="209">
                  <c:v>23.512500000000088</c:v>
                </c:pt>
                <c:pt idx="210">
                  <c:v>23.625000000000089</c:v>
                </c:pt>
                <c:pt idx="211">
                  <c:v>23.73750000000009</c:v>
                </c:pt>
                <c:pt idx="212">
                  <c:v>23.85000000000009</c:v>
                </c:pt>
                <c:pt idx="213">
                  <c:v>23.962500000000091</c:v>
                </c:pt>
                <c:pt idx="214">
                  <c:v>24.075000000000092</c:v>
                </c:pt>
                <c:pt idx="215">
                  <c:v>24.187500000000092</c:v>
                </c:pt>
                <c:pt idx="216">
                  <c:v>24.300000000000093</c:v>
                </c:pt>
                <c:pt idx="217">
                  <c:v>24.412500000000094</c:v>
                </c:pt>
                <c:pt idx="218">
                  <c:v>24.525000000000095</c:v>
                </c:pt>
                <c:pt idx="219">
                  <c:v>24.637500000000095</c:v>
                </c:pt>
                <c:pt idx="220">
                  <c:v>24.750000000000096</c:v>
                </c:pt>
                <c:pt idx="221">
                  <c:v>24.862500000000097</c:v>
                </c:pt>
                <c:pt idx="222">
                  <c:v>24.975000000000097</c:v>
                </c:pt>
                <c:pt idx="223">
                  <c:v>25.087500000000098</c:v>
                </c:pt>
                <c:pt idx="224">
                  <c:v>25.200000000000099</c:v>
                </c:pt>
                <c:pt idx="225">
                  <c:v>25.312500000000099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Лист6!$D$5</c:f>
              <c:strCache>
                <c:ptCount val="1"/>
                <c:pt idx="0">
                  <c:v>V</c:v>
                </c:pt>
              </c:strCache>
            </c:strRef>
          </c:tx>
          <c:marker>
            <c:symbol val="none"/>
          </c:marker>
          <c:xVal>
            <c:numRef>
              <c:f>Лист6!$G$6:$G$231</c:f>
              <c:numCache>
                <c:formatCode>Основной</c:formatCode>
                <c:ptCount val="226"/>
                <c:pt idx="0">
                  <c:v>0</c:v>
                </c:pt>
                <c:pt idx="1">
                  <c:v>4.7910999999999995E-2</c:v>
                </c:pt>
                <c:pt idx="2">
                  <c:v>8.5890999999999995E-2</c:v>
                </c:pt>
                <c:pt idx="3">
                  <c:v>0.11845539999999999</c:v>
                </c:pt>
                <c:pt idx="4">
                  <c:v>0.14752399999999999</c:v>
                </c:pt>
                <c:pt idx="5">
                  <c:v>0.1741104</c:v>
                </c:pt>
                <c:pt idx="6">
                  <c:v>0.19882359999999999</c:v>
                </c:pt>
                <c:pt idx="7">
                  <c:v>0.2220616</c:v>
                </c:pt>
                <c:pt idx="8">
                  <c:v>0.24410100000000001</c:v>
                </c:pt>
                <c:pt idx="9">
                  <c:v>0.26514280000000001</c:v>
                </c:pt>
                <c:pt idx="10">
                  <c:v>0.2853386</c:v>
                </c:pt>
                <c:pt idx="11">
                  <c:v>0.30480560000000001</c:v>
                </c:pt>
                <c:pt idx="12">
                  <c:v>0.3236368</c:v>
                </c:pt>
                <c:pt idx="13">
                  <c:v>0.34190759999999998</c:v>
                </c:pt>
                <c:pt idx="14">
                  <c:v>0.35968</c:v>
                </c:pt>
                <c:pt idx="15">
                  <c:v>0.37700539999999999</c:v>
                </c:pt>
                <c:pt idx="16">
                  <c:v>0.39392719999999998</c:v>
                </c:pt>
                <c:pt idx="17">
                  <c:v>0.41048259999999998</c:v>
                </c:pt>
                <c:pt idx="18">
                  <c:v>0.42670339999999995</c:v>
                </c:pt>
                <c:pt idx="19">
                  <c:v>0.44261739999999994</c:v>
                </c:pt>
                <c:pt idx="20">
                  <c:v>0.45824879999999996</c:v>
                </c:pt>
                <c:pt idx="21">
                  <c:v>0.47361899999999996</c:v>
                </c:pt>
                <c:pt idx="22">
                  <c:v>0.48874679999999998</c:v>
                </c:pt>
                <c:pt idx="23">
                  <c:v>0.50364900000000001</c:v>
                </c:pt>
                <c:pt idx="24">
                  <c:v>0.51834060000000004</c:v>
                </c:pt>
                <c:pt idx="25">
                  <c:v>0.53283520000000006</c:v>
                </c:pt>
                <c:pt idx="26">
                  <c:v>0.5471450000000001</c:v>
                </c:pt>
                <c:pt idx="27">
                  <c:v>0.56128120000000015</c:v>
                </c:pt>
                <c:pt idx="28">
                  <c:v>0.57525380000000015</c:v>
                </c:pt>
                <c:pt idx="29">
                  <c:v>0.58907180000000015</c:v>
                </c:pt>
                <c:pt idx="30">
                  <c:v>0.60274380000000016</c:v>
                </c:pt>
                <c:pt idx="31">
                  <c:v>0.6162774000000002</c:v>
                </c:pt>
                <c:pt idx="32">
                  <c:v>0.62967980000000023</c:v>
                </c:pt>
                <c:pt idx="33">
                  <c:v>0.64295760000000024</c:v>
                </c:pt>
                <c:pt idx="34">
                  <c:v>0.65611700000000028</c:v>
                </c:pt>
                <c:pt idx="35">
                  <c:v>0.6691634000000003</c:v>
                </c:pt>
                <c:pt idx="36">
                  <c:v>0.68210220000000032</c:v>
                </c:pt>
                <c:pt idx="37">
                  <c:v>0.69493820000000028</c:v>
                </c:pt>
                <c:pt idx="38">
                  <c:v>0.7076760000000003</c:v>
                </c:pt>
                <c:pt idx="39">
                  <c:v>0.72031980000000029</c:v>
                </c:pt>
                <c:pt idx="40">
                  <c:v>0.73287360000000024</c:v>
                </c:pt>
                <c:pt idx="41">
                  <c:v>0.74534100000000025</c:v>
                </c:pt>
                <c:pt idx="42">
                  <c:v>0.75772580000000023</c:v>
                </c:pt>
                <c:pt idx="43">
                  <c:v>0.77003100000000024</c:v>
                </c:pt>
                <c:pt idx="44">
                  <c:v>0.78226000000000029</c:v>
                </c:pt>
                <c:pt idx="45">
                  <c:v>0.79441560000000033</c:v>
                </c:pt>
                <c:pt idx="46">
                  <c:v>0.80650040000000034</c:v>
                </c:pt>
                <c:pt idx="47">
                  <c:v>0.81851720000000039</c:v>
                </c:pt>
                <c:pt idx="48">
                  <c:v>0.83046860000000033</c:v>
                </c:pt>
                <c:pt idx="49">
                  <c:v>0.84235680000000035</c:v>
                </c:pt>
                <c:pt idx="50">
                  <c:v>0.85418400000000039</c:v>
                </c:pt>
                <c:pt idx="51">
                  <c:v>0.8659524000000004</c:v>
                </c:pt>
                <c:pt idx="52">
                  <c:v>0.87766380000000044</c:v>
                </c:pt>
                <c:pt idx="53">
                  <c:v>0.88932040000000045</c:v>
                </c:pt>
                <c:pt idx="54">
                  <c:v>0.9009238000000005</c:v>
                </c:pt>
                <c:pt idx="55">
                  <c:v>0.91247600000000051</c:v>
                </c:pt>
                <c:pt idx="56">
                  <c:v>0.92397840000000053</c:v>
                </c:pt>
                <c:pt idx="57">
                  <c:v>0.93543280000000051</c:v>
                </c:pt>
                <c:pt idx="58">
                  <c:v>0.94684060000000048</c:v>
                </c:pt>
                <c:pt idx="59">
                  <c:v>0.95820320000000048</c:v>
                </c:pt>
                <c:pt idx="60">
                  <c:v>0.96952200000000044</c:v>
                </c:pt>
                <c:pt idx="61">
                  <c:v>0.9807984000000004</c:v>
                </c:pt>
                <c:pt idx="62">
                  <c:v>0.9920336000000004</c:v>
                </c:pt>
                <c:pt idx="63">
                  <c:v>1.0032288000000005</c:v>
                </c:pt>
                <c:pt idx="64">
                  <c:v>1.0143852000000004</c:v>
                </c:pt>
                <c:pt idx="65">
                  <c:v>1.0255038000000005</c:v>
                </c:pt>
                <c:pt idx="66">
                  <c:v>1.0365858000000006</c:v>
                </c:pt>
                <c:pt idx="67">
                  <c:v>1.0476322000000005</c:v>
                </c:pt>
                <c:pt idx="68">
                  <c:v>1.0586442000000005</c:v>
                </c:pt>
                <c:pt idx="69">
                  <c:v>1.0696226000000004</c:v>
                </c:pt>
                <c:pt idx="70">
                  <c:v>1.0805682000000005</c:v>
                </c:pt>
                <c:pt idx="71">
                  <c:v>1.0914820000000005</c:v>
                </c:pt>
                <c:pt idx="72">
                  <c:v>1.1023648000000006</c:v>
                </c:pt>
                <c:pt idx="73">
                  <c:v>1.1132176000000007</c:v>
                </c:pt>
                <c:pt idx="74">
                  <c:v>1.1240410000000007</c:v>
                </c:pt>
                <c:pt idx="75">
                  <c:v>1.1348358000000007</c:v>
                </c:pt>
                <c:pt idx="76">
                  <c:v>1.1456028000000007</c:v>
                </c:pt>
                <c:pt idx="77">
                  <c:v>1.1563426000000008</c:v>
                </c:pt>
                <c:pt idx="78">
                  <c:v>1.1670560000000008</c:v>
                </c:pt>
                <c:pt idx="79">
                  <c:v>1.1777436000000008</c:v>
                </c:pt>
                <c:pt idx="80">
                  <c:v>1.1884062000000009</c:v>
                </c:pt>
                <c:pt idx="81">
                  <c:v>1.1990442000000008</c:v>
                </c:pt>
                <c:pt idx="82">
                  <c:v>1.2096584000000008</c:v>
                </c:pt>
                <c:pt idx="83">
                  <c:v>1.2202492000000007</c:v>
                </c:pt>
                <c:pt idx="84">
                  <c:v>1.2308174000000007</c:v>
                </c:pt>
                <c:pt idx="85">
                  <c:v>1.2413634000000007</c:v>
                </c:pt>
                <c:pt idx="86">
                  <c:v>1.2518878000000007</c:v>
                </c:pt>
                <c:pt idx="87">
                  <c:v>1.2623910000000007</c:v>
                </c:pt>
                <c:pt idx="88">
                  <c:v>1.2728736000000007</c:v>
                </c:pt>
                <c:pt idx="89">
                  <c:v>1.2833360000000007</c:v>
                </c:pt>
                <c:pt idx="90">
                  <c:v>1.2937786000000007</c:v>
                </c:pt>
                <c:pt idx="91">
                  <c:v>1.3042020000000007</c:v>
                </c:pt>
                <c:pt idx="92">
                  <c:v>1.3146066000000007</c:v>
                </c:pt>
                <c:pt idx="93">
                  <c:v>1.3249928000000006</c:v>
                </c:pt>
                <c:pt idx="94">
                  <c:v>1.3353612000000006</c:v>
                </c:pt>
                <c:pt idx="95">
                  <c:v>1.3457120000000007</c:v>
                </c:pt>
                <c:pt idx="96">
                  <c:v>1.3560456000000007</c:v>
                </c:pt>
                <c:pt idx="97">
                  <c:v>1.3663624000000008</c:v>
                </c:pt>
                <c:pt idx="98">
                  <c:v>1.3766628000000007</c:v>
                </c:pt>
                <c:pt idx="99">
                  <c:v>1.3869472000000007</c:v>
                </c:pt>
                <c:pt idx="100">
                  <c:v>1.3972160000000007</c:v>
                </c:pt>
                <c:pt idx="101">
                  <c:v>1.4074694000000008</c:v>
                </c:pt>
                <c:pt idx="102">
                  <c:v>1.4177078000000007</c:v>
                </c:pt>
                <c:pt idx="103">
                  <c:v>1.4279316000000006</c:v>
                </c:pt>
                <c:pt idx="104">
                  <c:v>1.4381410000000006</c:v>
                </c:pt>
                <c:pt idx="105">
                  <c:v>1.4483364000000005</c:v>
                </c:pt>
                <c:pt idx="106">
                  <c:v>1.4585180000000004</c:v>
                </c:pt>
                <c:pt idx="107">
                  <c:v>1.4686860000000004</c:v>
                </c:pt>
                <c:pt idx="108">
                  <c:v>1.4788408000000004</c:v>
                </c:pt>
                <c:pt idx="109">
                  <c:v>1.4889828000000005</c:v>
                </c:pt>
                <c:pt idx="110">
                  <c:v>1.4991122000000006</c:v>
                </c:pt>
                <c:pt idx="111">
                  <c:v>1.5092292000000005</c:v>
                </c:pt>
                <c:pt idx="112">
                  <c:v>1.5193340000000004</c:v>
                </c:pt>
                <c:pt idx="113">
                  <c:v>1.5294270000000003</c:v>
                </c:pt>
                <c:pt idx="114">
                  <c:v>1.5395084000000003</c:v>
                </c:pt>
                <c:pt idx="115">
                  <c:v>1.5495784000000004</c:v>
                </c:pt>
                <c:pt idx="116">
                  <c:v>1.5596372000000003</c:v>
                </c:pt>
                <c:pt idx="117">
                  <c:v>1.5696850000000002</c:v>
                </c:pt>
                <c:pt idx="118">
                  <c:v>1.5797222000000002</c:v>
                </c:pt>
                <c:pt idx="119">
                  <c:v>1.5897488000000002</c:v>
                </c:pt>
                <c:pt idx="120">
                  <c:v>1.5997652000000002</c:v>
                </c:pt>
                <c:pt idx="121">
                  <c:v>1.6097714000000003</c:v>
                </c:pt>
                <c:pt idx="122">
                  <c:v>1.6197678000000002</c:v>
                </c:pt>
                <c:pt idx="123">
                  <c:v>1.6297544000000002</c:v>
                </c:pt>
                <c:pt idx="124">
                  <c:v>1.6397316000000002</c:v>
                </c:pt>
                <c:pt idx="125">
                  <c:v>1.6496994000000003</c:v>
                </c:pt>
                <c:pt idx="126">
                  <c:v>1.6596582000000002</c:v>
                </c:pt>
                <c:pt idx="127">
                  <c:v>1.6696080000000002</c:v>
                </c:pt>
                <c:pt idx="128">
                  <c:v>1.6795490000000002</c:v>
                </c:pt>
                <c:pt idx="129">
                  <c:v>1.6894814000000002</c:v>
                </c:pt>
                <c:pt idx="130">
                  <c:v>1.6994054000000003</c:v>
                </c:pt>
                <c:pt idx="131">
                  <c:v>1.7093212000000002</c:v>
                </c:pt>
                <c:pt idx="132">
                  <c:v>1.7192288000000002</c:v>
                </c:pt>
                <c:pt idx="133">
                  <c:v>1.7291284000000002</c:v>
                </c:pt>
                <c:pt idx="134">
                  <c:v>1.7390202000000001</c:v>
                </c:pt>
                <c:pt idx="135">
                  <c:v>1.7489044</c:v>
                </c:pt>
                <c:pt idx="136">
                  <c:v>1.7587809999999999</c:v>
                </c:pt>
                <c:pt idx="137">
                  <c:v>1.7686502</c:v>
                </c:pt>
                <c:pt idx="138">
                  <c:v>1.7785122</c:v>
                </c:pt>
                <c:pt idx="139">
                  <c:v>1.7883671999999999</c:v>
                </c:pt>
                <c:pt idx="140">
                  <c:v>1.7982152</c:v>
                </c:pt>
                <c:pt idx="141">
                  <c:v>1.8080564000000001</c:v>
                </c:pt>
                <c:pt idx="142">
                  <c:v>1.8178908</c:v>
                </c:pt>
                <c:pt idx="143">
                  <c:v>1.8277186000000001</c:v>
                </c:pt>
                <c:pt idx="144">
                  <c:v>1.8375400000000002</c:v>
                </c:pt>
                <c:pt idx="145">
                  <c:v>1.8473550000000001</c:v>
                </c:pt>
                <c:pt idx="146">
                  <c:v>1.8571638000000001</c:v>
                </c:pt>
                <c:pt idx="147">
                  <c:v>1.8669666</c:v>
                </c:pt>
                <c:pt idx="148">
                  <c:v>1.8767634</c:v>
                </c:pt>
                <c:pt idx="149">
                  <c:v>1.8865542</c:v>
                </c:pt>
                <c:pt idx="150">
                  <c:v>1.8963391999999999</c:v>
                </c:pt>
                <c:pt idx="151">
                  <c:v>1.9061185999999999</c:v>
                </c:pt>
                <c:pt idx="152">
                  <c:v>1.9158923999999999</c:v>
                </c:pt>
                <c:pt idx="153">
                  <c:v>1.9256608</c:v>
                </c:pt>
                <c:pt idx="154">
                  <c:v>1.9354237999999999</c:v>
                </c:pt>
                <c:pt idx="155">
                  <c:v>1.9451816</c:v>
                </c:pt>
                <c:pt idx="156">
                  <c:v>1.9549341999999998</c:v>
                </c:pt>
                <c:pt idx="157">
                  <c:v>1.9646815999999998</c:v>
                </c:pt>
                <c:pt idx="158">
                  <c:v>1.9744239999999997</c:v>
                </c:pt>
                <c:pt idx="159">
                  <c:v>1.9841615999999997</c:v>
                </c:pt>
                <c:pt idx="160">
                  <c:v>1.9938943999999998</c:v>
                </c:pt>
                <c:pt idx="161">
                  <c:v>2.0036223999999998</c:v>
                </c:pt>
                <c:pt idx="162">
                  <c:v>2.0133457999999997</c:v>
                </c:pt>
                <c:pt idx="163">
                  <c:v>2.0230645999999997</c:v>
                </c:pt>
                <c:pt idx="164">
                  <c:v>2.0327789999999997</c:v>
                </c:pt>
                <c:pt idx="165">
                  <c:v>2.0424889999999998</c:v>
                </c:pt>
                <c:pt idx="166">
                  <c:v>2.0521946</c:v>
                </c:pt>
                <c:pt idx="167">
                  <c:v>2.061896</c:v>
                </c:pt>
                <c:pt idx="168">
                  <c:v>2.0715932000000001</c:v>
                </c:pt>
                <c:pt idx="169">
                  <c:v>2.0812864000000002</c:v>
                </c:pt>
                <c:pt idx="170">
                  <c:v>2.0909756000000002</c:v>
                </c:pt>
                <c:pt idx="171">
                  <c:v>2.1006608</c:v>
                </c:pt>
                <c:pt idx="172">
                  <c:v>2.1103420000000002</c:v>
                </c:pt>
                <c:pt idx="173">
                  <c:v>2.1200194000000003</c:v>
                </c:pt>
                <c:pt idx="174">
                  <c:v>2.1296932000000002</c:v>
                </c:pt>
                <c:pt idx="175">
                  <c:v>2.1393632</c:v>
                </c:pt>
                <c:pt idx="176">
                  <c:v>2.1490296</c:v>
                </c:pt>
                <c:pt idx="177">
                  <c:v>2.1586924000000001</c:v>
                </c:pt>
                <c:pt idx="178">
                  <c:v>2.1683517999999999</c:v>
                </c:pt>
                <c:pt idx="179">
                  <c:v>2.1780078</c:v>
                </c:pt>
                <c:pt idx="180">
                  <c:v>2.1876603999999999</c:v>
                </c:pt>
                <c:pt idx="181">
                  <c:v>2.1973096000000001</c:v>
                </c:pt>
                <c:pt idx="182">
                  <c:v>2.2069556000000001</c:v>
                </c:pt>
                <c:pt idx="183">
                  <c:v>2.2165984000000001</c:v>
                </c:pt>
                <c:pt idx="184">
                  <c:v>2.2262379999999999</c:v>
                </c:pt>
                <c:pt idx="185">
                  <c:v>2.2358745999999998</c:v>
                </c:pt>
                <c:pt idx="186">
                  <c:v>2.2455081999999997</c:v>
                </c:pt>
                <c:pt idx="187">
                  <c:v>2.2551387999999997</c:v>
                </c:pt>
                <c:pt idx="188">
                  <c:v>2.2647663999999996</c:v>
                </c:pt>
                <c:pt idx="189">
                  <c:v>2.2743911999999997</c:v>
                </c:pt>
                <c:pt idx="190">
                  <c:v>2.2840129999999998</c:v>
                </c:pt>
                <c:pt idx="191">
                  <c:v>2.2936321999999998</c:v>
                </c:pt>
                <c:pt idx="192">
                  <c:v>2.3032485999999999</c:v>
                </c:pt>
                <c:pt idx="193">
                  <c:v>2.3128621999999996</c:v>
                </c:pt>
                <c:pt idx="194">
                  <c:v>2.3224731999999997</c:v>
                </c:pt>
                <c:pt idx="195">
                  <c:v>2.3320815999999995</c:v>
                </c:pt>
                <c:pt idx="196">
                  <c:v>2.3416873999999996</c:v>
                </c:pt>
                <c:pt idx="197">
                  <c:v>2.3512907999999997</c:v>
                </c:pt>
                <c:pt idx="198">
                  <c:v>2.3608917999999997</c:v>
                </c:pt>
                <c:pt idx="199">
                  <c:v>2.3704901999999994</c:v>
                </c:pt>
                <c:pt idx="200">
                  <c:v>2.3800861999999996</c:v>
                </c:pt>
                <c:pt idx="201">
                  <c:v>2.3896799999999998</c:v>
                </c:pt>
                <c:pt idx="202">
                  <c:v>2.3992713999999999</c:v>
                </c:pt>
                <c:pt idx="203">
                  <c:v>2.4088606000000001</c:v>
                </c:pt>
                <c:pt idx="204">
                  <c:v>2.4184475999999999</c:v>
                </c:pt>
                <c:pt idx="205">
                  <c:v>2.4280323999999998</c:v>
                </c:pt>
                <c:pt idx="206">
                  <c:v>2.4376149999999996</c:v>
                </c:pt>
                <c:pt idx="207">
                  <c:v>2.4471953999999996</c:v>
                </c:pt>
                <c:pt idx="208">
                  <c:v>2.4567737999999997</c:v>
                </c:pt>
                <c:pt idx="209">
                  <c:v>2.4663501999999995</c:v>
                </c:pt>
                <c:pt idx="210">
                  <c:v>2.4759245999999995</c:v>
                </c:pt>
                <c:pt idx="211">
                  <c:v>2.4854969999999996</c:v>
                </c:pt>
                <c:pt idx="212">
                  <c:v>2.4950673999999995</c:v>
                </c:pt>
                <c:pt idx="213">
                  <c:v>2.5046359999999996</c:v>
                </c:pt>
                <c:pt idx="214">
                  <c:v>2.5142025999999995</c:v>
                </c:pt>
                <c:pt idx="215">
                  <c:v>2.5237673999999997</c:v>
                </c:pt>
                <c:pt idx="216">
                  <c:v>2.5333303999999996</c:v>
                </c:pt>
                <c:pt idx="217">
                  <c:v>2.5428915999999995</c:v>
                </c:pt>
                <c:pt idx="218">
                  <c:v>2.5524509999999996</c:v>
                </c:pt>
                <c:pt idx="219">
                  <c:v>2.5620085999999995</c:v>
                </c:pt>
                <c:pt idx="220">
                  <c:v>2.5715645999999994</c:v>
                </c:pt>
                <c:pt idx="221">
                  <c:v>2.5811189999999993</c:v>
                </c:pt>
                <c:pt idx="222">
                  <c:v>2.5906715999999994</c:v>
                </c:pt>
                <c:pt idx="223">
                  <c:v>2.6002225999999995</c:v>
                </c:pt>
                <c:pt idx="224">
                  <c:v>2.6097719999999995</c:v>
                </c:pt>
                <c:pt idx="225">
                  <c:v>2.6193199999999996</c:v>
                </c:pt>
              </c:numCache>
            </c:numRef>
          </c:xVal>
          <c:yVal>
            <c:numRef>
              <c:f>Лист6!$D$6:$D$231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1.5052373779595583</c:v>
                </c:pt>
                <c:pt idx="2">
                  <c:v>2.3481060261919771</c:v>
                </c:pt>
                <c:pt idx="3">
                  <c:v>2.9620867618284383</c:v>
                </c:pt>
                <c:pt idx="4">
                  <c:v>3.4546828686440767</c:v>
                </c:pt>
                <c:pt idx="5">
                  <c:v>3.8701625442855319</c:v>
                </c:pt>
                <c:pt idx="6">
                  <c:v>4.2314712197872302</c:v>
                </c:pt>
                <c:pt idx="7">
                  <c:v>4.5522109086562379</c:v>
                </c:pt>
                <c:pt idx="8">
                  <c:v>4.8411907285012115</c:v>
                </c:pt>
                <c:pt idx="9">
                  <c:v>5.1044856527233824</c:v>
                </c:pt>
                <c:pt idx="10">
                  <c:v>5.3464864997783286</c:v>
                </c:pt>
                <c:pt idx="11">
                  <c:v>5.5704845565640957</c:v>
                </c:pt>
                <c:pt idx="12">
                  <c:v>5.7790197281632905</c:v>
                </c:pt>
                <c:pt idx="13">
                  <c:v>5.9740992025122814</c:v>
                </c:pt>
                <c:pt idx="14">
                  <c:v>6.1573408584745115</c:v>
                </c:pt>
                <c:pt idx="15">
                  <c:v>6.3300707507107985</c:v>
                </c:pt>
                <c:pt idx="16">
                  <c:v>6.4933914096489769</c:v>
                </c:pt>
                <c:pt idx="17">
                  <c:v>6.6482309450511057</c:v>
                </c:pt>
                <c:pt idx="18">
                  <c:v>6.7953791449982344</c:v>
                </c:pt>
                <c:pt idx="19">
                  <c:v>6.9355145364625947</c:v>
                </c:pt>
                <c:pt idx="20">
                  <c:v>7.0692250215321746</c:v>
                </c:pt>
                <c:pt idx="21">
                  <c:v>7.1970238559353348</c:v>
                </c:pt>
                <c:pt idx="22">
                  <c:v>7.3193621906207866</c:v>
                </c:pt>
                <c:pt idx="23">
                  <c:v>7.4366390368158566</c:v>
                </c:pt>
                <c:pt idx="24">
                  <c:v>7.5492092718970039</c:v>
                </c:pt>
                <c:pt idx="25">
                  <c:v>7.6573901361656809</c:v>
                </c:pt>
                <c:pt idx="26">
                  <c:v>7.7614665535060521</c:v>
                </c:pt>
                <c:pt idx="27">
                  <c:v>7.8616955255522187</c:v>
                </c:pt>
                <c:pt idx="28">
                  <c:v>7.9583097887962806</c:v>
                </c:pt>
                <c:pt idx="29">
                  <c:v>8.051520880004075</c:v>
                </c:pt>
                <c:pt idx="30">
                  <c:v>8.1415217226445371</c:v>
                </c:pt>
                <c:pt idx="31">
                  <c:v>8.2284888225539721</c:v>
                </c:pt>
                <c:pt idx="32">
                  <c:v>8.3125841425023754</c:v>
                </c:pt>
                <c:pt idx="33">
                  <c:v>8.3939567111331996</c:v>
                </c:pt>
                <c:pt idx="34">
                  <c:v>8.4727440107832788</c:v>
                </c:pt>
                <c:pt idx="35">
                  <c:v>8.5490731801486994</c:v>
                </c:pt>
                <c:pt idx="36">
                  <c:v>8.6230620610590698</c:v>
                </c:pt>
                <c:pt idx="37">
                  <c:v>8.6948201133158722</c:v>
                </c:pt>
                <c:pt idx="38">
                  <c:v>8.7644492173250921</c:v>
                </c:pt>
                <c:pt idx="39">
                  <c:v>8.8320443808640601</c:v>
                </c:pt>
                <c:pt idx="40">
                  <c:v>8.8976943635878278</c:v>
                </c:pt>
                <c:pt idx="41">
                  <c:v>8.9614822306581754</c:v>
                </c:pt>
                <c:pt idx="42">
                  <c:v>9.0234858450642168</c:v>
                </c:pt>
                <c:pt idx="43">
                  <c:v>9.08377830671831</c:v>
                </c:pt>
                <c:pt idx="44">
                  <c:v>9.142428345179507</c:v>
                </c:pt>
                <c:pt idx="45">
                  <c:v>9.1995006718415322</c:v>
                </c:pt>
                <c:pt idx="46">
                  <c:v>9.2550562965734517</c:v>
                </c:pt>
                <c:pt idx="47">
                  <c:v>9.3091528130937604</c:v>
                </c:pt>
                <c:pt idx="48">
                  <c:v>9.3618446567618125</c:v>
                </c:pt>
                <c:pt idx="49">
                  <c:v>9.4131833379710219</c:v>
                </c:pt>
                <c:pt idx="50">
                  <c:v>9.4632176539014434</c:v>
                </c:pt>
                <c:pt idx="51">
                  <c:v>9.5119938810298255</c:v>
                </c:pt>
                <c:pt idx="52">
                  <c:v>9.5595559504876899</c:v>
                </c:pt>
                <c:pt idx="53">
                  <c:v>9.6059456080953982</c:v>
                </c:pt>
                <c:pt idx="54">
                  <c:v>9.651202560674065</c:v>
                </c:pt>
                <c:pt idx="55">
                  <c:v>9.6953646100437272</c:v>
                </c:pt>
                <c:pt idx="56">
                  <c:v>9.7384677759483722</c:v>
                </c:pt>
                <c:pt idx="57">
                  <c:v>9.7805464090048915</c:v>
                </c:pt>
                <c:pt idx="58">
                  <c:v>9.821633294644089</c:v>
                </c:pt>
                <c:pt idx="59">
                  <c:v>9.8617597489051914</c:v>
                </c:pt>
                <c:pt idx="60">
                  <c:v>9.9009557068518976</c:v>
                </c:pt>
                <c:pt idx="61">
                  <c:v>9.9392498042870088</c:v>
                </c:pt>
                <c:pt idx="62">
                  <c:v>9.976669453378566</c:v>
                </c:pt>
                <c:pt idx="63">
                  <c:v>10.013240912740313</c:v>
                </c:pt>
                <c:pt idx="64">
                  <c:v>10.04898935245528</c:v>
                </c:pt>
                <c:pt idx="65">
                  <c:v>10.083938914478688</c:v>
                </c:pt>
                <c:pt idx="66">
                  <c:v>10.118112768817211</c:v>
                </c:pt>
                <c:pt idx="67">
                  <c:v>10.151533165837069</c:v>
                </c:pt>
                <c:pt idx="68">
                  <c:v>10.184221485023119</c:v>
                </c:pt>
                <c:pt idx="69">
                  <c:v>10.216198280476538</c:v>
                </c:pt>
                <c:pt idx="70">
                  <c:v>10.24748332341535</c:v>
                </c:pt>
                <c:pt idx="71">
                  <c:v>10.278095641912694</c:v>
                </c:pt>
                <c:pt idx="72">
                  <c:v>10.308053558092217</c:v>
                </c:pt>
                <c:pt idx="73">
                  <c:v>10.33737472297169</c:v>
                </c:pt>
                <c:pt idx="74">
                  <c:v>10.366076149138355</c:v>
                </c:pt>
                <c:pt idx="75">
                  <c:v>10.394174241415495</c:v>
                </c:pt>
                <c:pt idx="76">
                  <c:v>10.421684825669328</c:v>
                </c:pt>
                <c:pt idx="77">
                  <c:v>10.448623175892866</c:v>
                </c:pt>
                <c:pt idx="78">
                  <c:v>10.47500403968991</c:v>
                </c:pt>
                <c:pt idx="79">
                  <c:v>10.500841662273878</c:v>
                </c:pt>
                <c:pt idx="80">
                  <c:v>10.52614980908402</c:v>
                </c:pt>
                <c:pt idx="81">
                  <c:v>10.550941787117941</c:v>
                </c:pt>
                <c:pt idx="82">
                  <c:v>10.575230465065045</c:v>
                </c:pt>
                <c:pt idx="83">
                  <c:v>10.599028292323807</c:v>
                </c:pt>
                <c:pt idx="84">
                  <c:v>10.622347316977834</c:v>
                </c:pt>
                <c:pt idx="85">
                  <c:v>10.645199202798761</c:v>
                </c:pt>
                <c:pt idx="86">
                  <c:v>10.667595245338131</c:v>
                </c:pt>
                <c:pt idx="87">
                  <c:v>10.689546387170315</c:v>
                </c:pt>
                <c:pt idx="88">
                  <c:v>10.711063232338796</c:v>
                </c:pt>
                <c:pt idx="89">
                  <c:v>10.732156060054267</c:v>
                </c:pt>
                <c:pt idx="90">
                  <c:v>10.752834837694987</c:v>
                </c:pt>
                <c:pt idx="91">
                  <c:v>10.773109233149148</c:v>
                </c:pt>
                <c:pt idx="92">
                  <c:v>10.792988626541666</c:v>
                </c:pt>
                <c:pt idx="93">
                  <c:v>10.812482121380263</c:v>
                </c:pt>
                <c:pt idx="94">
                  <c:v>10.831598555157491</c:v>
                </c:pt>
                <c:pt idx="95">
                  <c:v>10.850346509441332</c:v>
                </c:pt>
                <c:pt idx="96">
                  <c:v>10.868734319479312</c:v>
                </c:pt>
                <c:pt idx="97">
                  <c:v>10.886770083352676</c:v>
                </c:pt>
                <c:pt idx="98">
                  <c:v>10.904461670697978</c:v>
                </c:pt>
                <c:pt idx="99">
                  <c:v>10.921816731025505</c:v>
                </c:pt>
                <c:pt idx="100">
                  <c:v>10.938842701655496</c:v>
                </c:pt>
                <c:pt idx="101">
                  <c:v>10.955546815296508</c:v>
                </c:pt>
                <c:pt idx="102">
                  <c:v>10.97193610727634</c:v>
                </c:pt>
                <c:pt idx="103">
                  <c:v>10.988017422458666</c:v>
                </c:pt>
                <c:pt idx="104">
                  <c:v>11.003797421848917</c:v>
                </c:pt>
                <c:pt idx="105">
                  <c:v>11.019282588913434</c:v>
                </c:pt>
                <c:pt idx="106">
                  <c:v>11.034479235626248</c:v>
                </c:pt>
                <c:pt idx="107">
                  <c:v>11.0493935082555</c:v>
                </c:pt>
                <c:pt idx="108">
                  <c:v>11.064031392903564</c:v>
                </c:pt>
                <c:pt idx="109">
                  <c:v>11.07839872081674</c:v>
                </c:pt>
                <c:pt idx="110">
                  <c:v>11.092501173470476</c:v>
                </c:pt>
                <c:pt idx="111">
                  <c:v>11.106344287448108</c:v>
                </c:pt>
                <c:pt idx="112">
                  <c:v>11.119933459116373</c:v>
                </c:pt>
                <c:pt idx="113">
                  <c:v>11.133273949115223</c:v>
                </c:pt>
                <c:pt idx="114">
                  <c:v>11.146370886662446</c:v>
                </c:pt>
                <c:pt idx="115">
                  <c:v>11.159229273693072</c:v>
                </c:pt>
                <c:pt idx="116">
                  <c:v>11.171853988829053</c:v>
                </c:pt>
                <c:pt idx="117">
                  <c:v>11.184249791199727</c:v>
                </c:pt>
                <c:pt idx="118">
                  <c:v>11.196421324107012</c:v>
                </c:pt>
                <c:pt idx="119">
                  <c:v>11.20837311855685</c:v>
                </c:pt>
                <c:pt idx="120">
                  <c:v>11.220109596650978</c:v>
                </c:pt>
                <c:pt idx="121">
                  <c:v>11.231635074851946</c:v>
                </c:pt>
                <c:pt idx="122">
                  <c:v>11.24295376712749</c:v>
                </c:pt>
                <c:pt idx="123">
                  <c:v>11.254069787975542</c:v>
                </c:pt>
                <c:pt idx="124">
                  <c:v>11.264987155338062</c:v>
                </c:pt>
                <c:pt idx="125">
                  <c:v>11.275709793409215</c:v>
                </c:pt>
                <c:pt idx="126">
                  <c:v>11.286241535341494</c:v>
                </c:pt>
                <c:pt idx="127">
                  <c:v>11.296586125853546</c:v>
                </c:pt>
                <c:pt idx="128">
                  <c:v>11.306747223745965</c:v>
                </c:pt>
                <c:pt idx="129">
                  <c:v>11.316728404327497</c:v>
                </c:pt>
                <c:pt idx="130">
                  <c:v>11.326533161755648</c:v>
                </c:pt>
                <c:pt idx="131">
                  <c:v>11.336164911296267</c:v>
                </c:pt>
                <c:pt idx="132">
                  <c:v>11.345626991505835</c:v>
                </c:pt>
                <c:pt idx="133">
                  <c:v>11.354922666331733</c:v>
                </c:pt>
                <c:pt idx="134">
                  <c:v>11.364055127156687</c:v>
                </c:pt>
                <c:pt idx="135">
                  <c:v>11.373027494757043</c:v>
                </c:pt>
                <c:pt idx="136">
                  <c:v>11.3818428212023</c:v>
                </c:pt>
                <c:pt idx="137">
                  <c:v>11.390504091696638</c:v>
                </c:pt>
                <c:pt idx="138">
                  <c:v>11.399014226350236</c:v>
                </c:pt>
                <c:pt idx="139">
                  <c:v>11.407376081895961</c:v>
                </c:pt>
                <c:pt idx="140">
                  <c:v>11.41559245335398</c:v>
                </c:pt>
                <c:pt idx="141">
                  <c:v>11.423666075639073</c:v>
                </c:pt>
                <c:pt idx="142">
                  <c:v>11.43159962511208</c:v>
                </c:pt>
                <c:pt idx="143">
                  <c:v>11.439395721092492</c:v>
                </c:pt>
                <c:pt idx="144">
                  <c:v>11.447056927309426</c:v>
                </c:pt>
                <c:pt idx="145">
                  <c:v>11.454585753322053</c:v>
                </c:pt>
                <c:pt idx="146">
                  <c:v>11.461984655886049</c:v>
                </c:pt>
                <c:pt idx="147">
                  <c:v>11.469256040274184</c:v>
                </c:pt>
                <c:pt idx="148">
                  <c:v>11.476402261568079</c:v>
                </c:pt>
                <c:pt idx="149">
                  <c:v>11.483425625900297</c:v>
                </c:pt>
                <c:pt idx="150">
                  <c:v>11.490328391663269</c:v>
                </c:pt>
                <c:pt idx="151">
                  <c:v>11.497112770686066</c:v>
                </c:pt>
                <c:pt idx="152">
                  <c:v>11.503780929358832</c:v>
                </c:pt>
                <c:pt idx="153">
                  <c:v>11.510334989746912</c:v>
                </c:pt>
                <c:pt idx="154">
                  <c:v>11.516777030655565</c:v>
                </c:pt>
                <c:pt idx="155">
                  <c:v>11.523109088669115</c:v>
                </c:pt>
                <c:pt idx="156">
                  <c:v>11.529333159159471</c:v>
                </c:pt>
                <c:pt idx="157">
                  <c:v>11.535451197262359</c:v>
                </c:pt>
                <c:pt idx="158">
                  <c:v>11.541465118829711</c:v>
                </c:pt>
                <c:pt idx="159">
                  <c:v>11.547376801355725</c:v>
                </c:pt>
                <c:pt idx="160">
                  <c:v>11.553188084869083</c:v>
                </c:pt>
                <c:pt idx="161">
                  <c:v>11.558900772809752</c:v>
                </c:pt>
                <c:pt idx="162">
                  <c:v>11.564516632871134</c:v>
                </c:pt>
                <c:pt idx="163">
                  <c:v>11.570037397824342</c:v>
                </c:pt>
                <c:pt idx="164">
                  <c:v>11.57546476632152</c:v>
                </c:pt>
                <c:pt idx="165">
                  <c:v>11.580800403669675</c:v>
                </c:pt>
                <c:pt idx="166">
                  <c:v>11.586045942594337</c:v>
                </c:pt>
                <c:pt idx="167">
                  <c:v>11.591202983969614</c:v>
                </c:pt>
                <c:pt idx="168">
                  <c:v>11.596273097536475</c:v>
                </c:pt>
                <c:pt idx="169">
                  <c:v>11.601257822601035</c:v>
                </c:pt>
                <c:pt idx="170">
                  <c:v>11.606158668709535</c:v>
                </c:pt>
                <c:pt idx="171">
                  <c:v>11.610977116312441</c:v>
                </c:pt>
                <c:pt idx="172">
                  <c:v>11.615714617407463</c:v>
                </c:pt>
                <c:pt idx="173">
                  <c:v>11.620372596158587</c:v>
                </c:pt>
                <c:pt idx="174">
                  <c:v>11.624952449514808</c:v>
                </c:pt>
                <c:pt idx="175">
                  <c:v>11.629455547793631</c:v>
                </c:pt>
                <c:pt idx="176">
                  <c:v>11.63388323526803</c:v>
                </c:pt>
                <c:pt idx="177">
                  <c:v>11.6382368307249</c:v>
                </c:pt>
                <c:pt idx="178">
                  <c:v>11.642517628012861</c:v>
                </c:pt>
                <c:pt idx="179">
                  <c:v>11.646726896581262</c:v>
                </c:pt>
                <c:pt idx="180">
                  <c:v>11.650865881995305</c:v>
                </c:pt>
                <c:pt idx="181">
                  <c:v>11.65493580644546</c:v>
                </c:pt>
                <c:pt idx="182">
                  <c:v>11.658937869251398</c:v>
                </c:pt>
                <c:pt idx="183">
                  <c:v>11.662873247330721</c:v>
                </c:pt>
                <c:pt idx="184">
                  <c:v>11.666743095677635</c:v>
                </c:pt>
                <c:pt idx="185">
                  <c:v>11.670548547825115</c:v>
                </c:pt>
                <c:pt idx="186">
                  <c:v>11.674290716280769</c:v>
                </c:pt>
                <c:pt idx="187">
                  <c:v>11.677970692978986</c:v>
                </c:pt>
                <c:pt idx="188">
                  <c:v>11.681589549691067</c:v>
                </c:pt>
                <c:pt idx="189">
                  <c:v>11.685148338458959</c:v>
                </c:pt>
                <c:pt idx="190">
                  <c:v>11.688648091986501</c:v>
                </c:pt>
                <c:pt idx="191">
                  <c:v>11.692089824042172</c:v>
                </c:pt>
                <c:pt idx="192">
                  <c:v>11.695474529839023</c:v>
                </c:pt>
                <c:pt idx="193">
                  <c:v>11.698803186425511</c:v>
                </c:pt>
                <c:pt idx="194">
                  <c:v>11.70207675303941</c:v>
                </c:pt>
                <c:pt idx="195">
                  <c:v>11.705296171477841</c:v>
                </c:pt>
                <c:pt idx="196">
                  <c:v>11.708462366443133</c:v>
                </c:pt>
                <c:pt idx="197">
                  <c:v>11.711576245885059</c:v>
                </c:pt>
                <c:pt idx="198">
                  <c:v>11.714638701342972</c:v>
                </c:pt>
                <c:pt idx="199">
                  <c:v>11.717650608264529</c:v>
                </c:pt>
                <c:pt idx="200">
                  <c:v>11.720612826327773</c:v>
                </c:pt>
                <c:pt idx="201">
                  <c:v>11.723526199761329</c:v>
                </c:pt>
                <c:pt idx="202">
                  <c:v>11.72639155764397</c:v>
                </c:pt>
                <c:pt idx="203">
                  <c:v>11.729209714203273</c:v>
                </c:pt>
                <c:pt idx="204">
                  <c:v>11.731981469102134</c:v>
                </c:pt>
                <c:pt idx="205">
                  <c:v>11.734707607732739</c:v>
                </c:pt>
                <c:pt idx="206">
                  <c:v>11.737388901495921</c:v>
                </c:pt>
                <c:pt idx="207">
                  <c:v>11.740026108059663</c:v>
                </c:pt>
                <c:pt idx="208">
                  <c:v>11.742619971640437</c:v>
                </c:pt>
                <c:pt idx="209">
                  <c:v>11.745171223263895</c:v>
                </c:pt>
                <c:pt idx="210">
                  <c:v>11.747680581006</c:v>
                </c:pt>
                <c:pt idx="211">
                  <c:v>11.750148750251704</c:v>
                </c:pt>
                <c:pt idx="212">
                  <c:v>11.752576423945113</c:v>
                </c:pt>
                <c:pt idx="213">
                  <c:v>11.754964282813724</c:v>
                </c:pt>
                <c:pt idx="214">
                  <c:v>11.757312995609102</c:v>
                </c:pt>
                <c:pt idx="215">
                  <c:v>11.759623219336586</c:v>
                </c:pt>
                <c:pt idx="216">
                  <c:v>11.761895599476521</c:v>
                </c:pt>
                <c:pt idx="217">
                  <c:v>11.764130770201135</c:v>
                </c:pt>
                <c:pt idx="218">
                  <c:v>11.766329354592029</c:v>
                </c:pt>
                <c:pt idx="219">
                  <c:v>11.768491964843287</c:v>
                </c:pt>
                <c:pt idx="220">
                  <c:v>11.770619202472473</c:v>
                </c:pt>
                <c:pt idx="221">
                  <c:v>11.772711658518759</c:v>
                </c:pt>
                <c:pt idx="222">
                  <c:v>11.774769913738634</c:v>
                </c:pt>
                <c:pt idx="223">
                  <c:v>11.776794538801459</c:v>
                </c:pt>
                <c:pt idx="224">
                  <c:v>11.778786094471574</c:v>
                </c:pt>
                <c:pt idx="225">
                  <c:v>11.780745131797353</c:v>
                </c:pt>
              </c:numCache>
            </c:numRef>
          </c:yVal>
          <c:smooth val="0"/>
        </c:ser>
        <c:ser>
          <c:idx val="5"/>
          <c:order val="2"/>
          <c:tx>
            <c:strRef>
              <c:f>Лист6!$E$5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xVal>
            <c:numRef>
              <c:f>Лист6!$G$6:$G$231</c:f>
              <c:numCache>
                <c:formatCode>Основной</c:formatCode>
                <c:ptCount val="226"/>
                <c:pt idx="0">
                  <c:v>0</c:v>
                </c:pt>
                <c:pt idx="1">
                  <c:v>4.7910999999999995E-2</c:v>
                </c:pt>
                <c:pt idx="2">
                  <c:v>8.5890999999999995E-2</c:v>
                </c:pt>
                <c:pt idx="3">
                  <c:v>0.11845539999999999</c:v>
                </c:pt>
                <c:pt idx="4">
                  <c:v>0.14752399999999999</c:v>
                </c:pt>
                <c:pt idx="5">
                  <c:v>0.1741104</c:v>
                </c:pt>
                <c:pt idx="6">
                  <c:v>0.19882359999999999</c:v>
                </c:pt>
                <c:pt idx="7">
                  <c:v>0.2220616</c:v>
                </c:pt>
                <c:pt idx="8">
                  <c:v>0.24410100000000001</c:v>
                </c:pt>
                <c:pt idx="9">
                  <c:v>0.26514280000000001</c:v>
                </c:pt>
                <c:pt idx="10">
                  <c:v>0.2853386</c:v>
                </c:pt>
                <c:pt idx="11">
                  <c:v>0.30480560000000001</c:v>
                </c:pt>
                <c:pt idx="12">
                  <c:v>0.3236368</c:v>
                </c:pt>
                <c:pt idx="13">
                  <c:v>0.34190759999999998</c:v>
                </c:pt>
                <c:pt idx="14">
                  <c:v>0.35968</c:v>
                </c:pt>
                <c:pt idx="15">
                  <c:v>0.37700539999999999</c:v>
                </c:pt>
                <c:pt idx="16">
                  <c:v>0.39392719999999998</c:v>
                </c:pt>
                <c:pt idx="17">
                  <c:v>0.41048259999999998</c:v>
                </c:pt>
                <c:pt idx="18">
                  <c:v>0.42670339999999995</c:v>
                </c:pt>
                <c:pt idx="19">
                  <c:v>0.44261739999999994</c:v>
                </c:pt>
                <c:pt idx="20">
                  <c:v>0.45824879999999996</c:v>
                </c:pt>
                <c:pt idx="21">
                  <c:v>0.47361899999999996</c:v>
                </c:pt>
                <c:pt idx="22">
                  <c:v>0.48874679999999998</c:v>
                </c:pt>
                <c:pt idx="23">
                  <c:v>0.50364900000000001</c:v>
                </c:pt>
                <c:pt idx="24">
                  <c:v>0.51834060000000004</c:v>
                </c:pt>
                <c:pt idx="25">
                  <c:v>0.53283520000000006</c:v>
                </c:pt>
                <c:pt idx="26">
                  <c:v>0.5471450000000001</c:v>
                </c:pt>
                <c:pt idx="27">
                  <c:v>0.56128120000000015</c:v>
                </c:pt>
                <c:pt idx="28">
                  <c:v>0.57525380000000015</c:v>
                </c:pt>
                <c:pt idx="29">
                  <c:v>0.58907180000000015</c:v>
                </c:pt>
                <c:pt idx="30">
                  <c:v>0.60274380000000016</c:v>
                </c:pt>
                <c:pt idx="31">
                  <c:v>0.6162774000000002</c:v>
                </c:pt>
                <c:pt idx="32">
                  <c:v>0.62967980000000023</c:v>
                </c:pt>
                <c:pt idx="33">
                  <c:v>0.64295760000000024</c:v>
                </c:pt>
                <c:pt idx="34">
                  <c:v>0.65611700000000028</c:v>
                </c:pt>
                <c:pt idx="35">
                  <c:v>0.6691634000000003</c:v>
                </c:pt>
                <c:pt idx="36">
                  <c:v>0.68210220000000032</c:v>
                </c:pt>
                <c:pt idx="37">
                  <c:v>0.69493820000000028</c:v>
                </c:pt>
                <c:pt idx="38">
                  <c:v>0.7076760000000003</c:v>
                </c:pt>
                <c:pt idx="39">
                  <c:v>0.72031980000000029</c:v>
                </c:pt>
                <c:pt idx="40">
                  <c:v>0.73287360000000024</c:v>
                </c:pt>
                <c:pt idx="41">
                  <c:v>0.74534100000000025</c:v>
                </c:pt>
                <c:pt idx="42">
                  <c:v>0.75772580000000023</c:v>
                </c:pt>
                <c:pt idx="43">
                  <c:v>0.77003100000000024</c:v>
                </c:pt>
                <c:pt idx="44">
                  <c:v>0.78226000000000029</c:v>
                </c:pt>
                <c:pt idx="45">
                  <c:v>0.79441560000000033</c:v>
                </c:pt>
                <c:pt idx="46">
                  <c:v>0.80650040000000034</c:v>
                </c:pt>
                <c:pt idx="47">
                  <c:v>0.81851720000000039</c:v>
                </c:pt>
                <c:pt idx="48">
                  <c:v>0.83046860000000033</c:v>
                </c:pt>
                <c:pt idx="49">
                  <c:v>0.84235680000000035</c:v>
                </c:pt>
                <c:pt idx="50">
                  <c:v>0.85418400000000039</c:v>
                </c:pt>
                <c:pt idx="51">
                  <c:v>0.8659524000000004</c:v>
                </c:pt>
                <c:pt idx="52">
                  <c:v>0.87766380000000044</c:v>
                </c:pt>
                <c:pt idx="53">
                  <c:v>0.88932040000000045</c:v>
                </c:pt>
                <c:pt idx="54">
                  <c:v>0.9009238000000005</c:v>
                </c:pt>
                <c:pt idx="55">
                  <c:v>0.91247600000000051</c:v>
                </c:pt>
                <c:pt idx="56">
                  <c:v>0.92397840000000053</c:v>
                </c:pt>
                <c:pt idx="57">
                  <c:v>0.93543280000000051</c:v>
                </c:pt>
                <c:pt idx="58">
                  <c:v>0.94684060000000048</c:v>
                </c:pt>
                <c:pt idx="59">
                  <c:v>0.95820320000000048</c:v>
                </c:pt>
                <c:pt idx="60">
                  <c:v>0.96952200000000044</c:v>
                </c:pt>
                <c:pt idx="61">
                  <c:v>0.9807984000000004</c:v>
                </c:pt>
                <c:pt idx="62">
                  <c:v>0.9920336000000004</c:v>
                </c:pt>
                <c:pt idx="63">
                  <c:v>1.0032288000000005</c:v>
                </c:pt>
                <c:pt idx="64">
                  <c:v>1.0143852000000004</c:v>
                </c:pt>
                <c:pt idx="65">
                  <c:v>1.0255038000000005</c:v>
                </c:pt>
                <c:pt idx="66">
                  <c:v>1.0365858000000006</c:v>
                </c:pt>
                <c:pt idx="67">
                  <c:v>1.0476322000000005</c:v>
                </c:pt>
                <c:pt idx="68">
                  <c:v>1.0586442000000005</c:v>
                </c:pt>
                <c:pt idx="69">
                  <c:v>1.0696226000000004</c:v>
                </c:pt>
                <c:pt idx="70">
                  <c:v>1.0805682000000005</c:v>
                </c:pt>
                <c:pt idx="71">
                  <c:v>1.0914820000000005</c:v>
                </c:pt>
                <c:pt idx="72">
                  <c:v>1.1023648000000006</c:v>
                </c:pt>
                <c:pt idx="73">
                  <c:v>1.1132176000000007</c:v>
                </c:pt>
                <c:pt idx="74">
                  <c:v>1.1240410000000007</c:v>
                </c:pt>
                <c:pt idx="75">
                  <c:v>1.1348358000000007</c:v>
                </c:pt>
                <c:pt idx="76">
                  <c:v>1.1456028000000007</c:v>
                </c:pt>
                <c:pt idx="77">
                  <c:v>1.1563426000000008</c:v>
                </c:pt>
                <c:pt idx="78">
                  <c:v>1.1670560000000008</c:v>
                </c:pt>
                <c:pt idx="79">
                  <c:v>1.1777436000000008</c:v>
                </c:pt>
                <c:pt idx="80">
                  <c:v>1.1884062000000009</c:v>
                </c:pt>
                <c:pt idx="81">
                  <c:v>1.1990442000000008</c:v>
                </c:pt>
                <c:pt idx="82">
                  <c:v>1.2096584000000008</c:v>
                </c:pt>
                <c:pt idx="83">
                  <c:v>1.2202492000000007</c:v>
                </c:pt>
                <c:pt idx="84">
                  <c:v>1.2308174000000007</c:v>
                </c:pt>
                <c:pt idx="85">
                  <c:v>1.2413634000000007</c:v>
                </c:pt>
                <c:pt idx="86">
                  <c:v>1.2518878000000007</c:v>
                </c:pt>
                <c:pt idx="87">
                  <c:v>1.2623910000000007</c:v>
                </c:pt>
                <c:pt idx="88">
                  <c:v>1.2728736000000007</c:v>
                </c:pt>
                <c:pt idx="89">
                  <c:v>1.2833360000000007</c:v>
                </c:pt>
                <c:pt idx="90">
                  <c:v>1.2937786000000007</c:v>
                </c:pt>
                <c:pt idx="91">
                  <c:v>1.3042020000000007</c:v>
                </c:pt>
                <c:pt idx="92">
                  <c:v>1.3146066000000007</c:v>
                </c:pt>
                <c:pt idx="93">
                  <c:v>1.3249928000000006</c:v>
                </c:pt>
                <c:pt idx="94">
                  <c:v>1.3353612000000006</c:v>
                </c:pt>
                <c:pt idx="95">
                  <c:v>1.3457120000000007</c:v>
                </c:pt>
                <c:pt idx="96">
                  <c:v>1.3560456000000007</c:v>
                </c:pt>
                <c:pt idx="97">
                  <c:v>1.3663624000000008</c:v>
                </c:pt>
                <c:pt idx="98">
                  <c:v>1.3766628000000007</c:v>
                </c:pt>
                <c:pt idx="99">
                  <c:v>1.3869472000000007</c:v>
                </c:pt>
                <c:pt idx="100">
                  <c:v>1.3972160000000007</c:v>
                </c:pt>
                <c:pt idx="101">
                  <c:v>1.4074694000000008</c:v>
                </c:pt>
                <c:pt idx="102">
                  <c:v>1.4177078000000007</c:v>
                </c:pt>
                <c:pt idx="103">
                  <c:v>1.4279316000000006</c:v>
                </c:pt>
                <c:pt idx="104">
                  <c:v>1.4381410000000006</c:v>
                </c:pt>
                <c:pt idx="105">
                  <c:v>1.4483364000000005</c:v>
                </c:pt>
                <c:pt idx="106">
                  <c:v>1.4585180000000004</c:v>
                </c:pt>
                <c:pt idx="107">
                  <c:v>1.4686860000000004</c:v>
                </c:pt>
                <c:pt idx="108">
                  <c:v>1.4788408000000004</c:v>
                </c:pt>
                <c:pt idx="109">
                  <c:v>1.4889828000000005</c:v>
                </c:pt>
                <c:pt idx="110">
                  <c:v>1.4991122000000006</c:v>
                </c:pt>
                <c:pt idx="111">
                  <c:v>1.5092292000000005</c:v>
                </c:pt>
                <c:pt idx="112">
                  <c:v>1.5193340000000004</c:v>
                </c:pt>
                <c:pt idx="113">
                  <c:v>1.5294270000000003</c:v>
                </c:pt>
                <c:pt idx="114">
                  <c:v>1.5395084000000003</c:v>
                </c:pt>
                <c:pt idx="115">
                  <c:v>1.5495784000000004</c:v>
                </c:pt>
                <c:pt idx="116">
                  <c:v>1.5596372000000003</c:v>
                </c:pt>
                <c:pt idx="117">
                  <c:v>1.5696850000000002</c:v>
                </c:pt>
                <c:pt idx="118">
                  <c:v>1.5797222000000002</c:v>
                </c:pt>
                <c:pt idx="119">
                  <c:v>1.5897488000000002</c:v>
                </c:pt>
                <c:pt idx="120">
                  <c:v>1.5997652000000002</c:v>
                </c:pt>
                <c:pt idx="121">
                  <c:v>1.6097714000000003</c:v>
                </c:pt>
                <c:pt idx="122">
                  <c:v>1.6197678000000002</c:v>
                </c:pt>
                <c:pt idx="123">
                  <c:v>1.6297544000000002</c:v>
                </c:pt>
                <c:pt idx="124">
                  <c:v>1.6397316000000002</c:v>
                </c:pt>
                <c:pt idx="125">
                  <c:v>1.6496994000000003</c:v>
                </c:pt>
                <c:pt idx="126">
                  <c:v>1.6596582000000002</c:v>
                </c:pt>
                <c:pt idx="127">
                  <c:v>1.6696080000000002</c:v>
                </c:pt>
                <c:pt idx="128">
                  <c:v>1.6795490000000002</c:v>
                </c:pt>
                <c:pt idx="129">
                  <c:v>1.6894814000000002</c:v>
                </c:pt>
                <c:pt idx="130">
                  <c:v>1.6994054000000003</c:v>
                </c:pt>
                <c:pt idx="131">
                  <c:v>1.7093212000000002</c:v>
                </c:pt>
                <c:pt idx="132">
                  <c:v>1.7192288000000002</c:v>
                </c:pt>
                <c:pt idx="133">
                  <c:v>1.7291284000000002</c:v>
                </c:pt>
                <c:pt idx="134">
                  <c:v>1.7390202000000001</c:v>
                </c:pt>
                <c:pt idx="135">
                  <c:v>1.7489044</c:v>
                </c:pt>
                <c:pt idx="136">
                  <c:v>1.7587809999999999</c:v>
                </c:pt>
                <c:pt idx="137">
                  <c:v>1.7686502</c:v>
                </c:pt>
                <c:pt idx="138">
                  <c:v>1.7785122</c:v>
                </c:pt>
                <c:pt idx="139">
                  <c:v>1.7883671999999999</c:v>
                </c:pt>
                <c:pt idx="140">
                  <c:v>1.7982152</c:v>
                </c:pt>
                <c:pt idx="141">
                  <c:v>1.8080564000000001</c:v>
                </c:pt>
                <c:pt idx="142">
                  <c:v>1.8178908</c:v>
                </c:pt>
                <c:pt idx="143">
                  <c:v>1.8277186000000001</c:v>
                </c:pt>
                <c:pt idx="144">
                  <c:v>1.8375400000000002</c:v>
                </c:pt>
                <c:pt idx="145">
                  <c:v>1.8473550000000001</c:v>
                </c:pt>
                <c:pt idx="146">
                  <c:v>1.8571638000000001</c:v>
                </c:pt>
                <c:pt idx="147">
                  <c:v>1.8669666</c:v>
                </c:pt>
                <c:pt idx="148">
                  <c:v>1.8767634</c:v>
                </c:pt>
                <c:pt idx="149">
                  <c:v>1.8865542</c:v>
                </c:pt>
                <c:pt idx="150">
                  <c:v>1.8963391999999999</c:v>
                </c:pt>
                <c:pt idx="151">
                  <c:v>1.9061185999999999</c:v>
                </c:pt>
                <c:pt idx="152">
                  <c:v>1.9158923999999999</c:v>
                </c:pt>
                <c:pt idx="153">
                  <c:v>1.9256608</c:v>
                </c:pt>
                <c:pt idx="154">
                  <c:v>1.9354237999999999</c:v>
                </c:pt>
                <c:pt idx="155">
                  <c:v>1.9451816</c:v>
                </c:pt>
                <c:pt idx="156">
                  <c:v>1.9549341999999998</c:v>
                </c:pt>
                <c:pt idx="157">
                  <c:v>1.9646815999999998</c:v>
                </c:pt>
                <c:pt idx="158">
                  <c:v>1.9744239999999997</c:v>
                </c:pt>
                <c:pt idx="159">
                  <c:v>1.9841615999999997</c:v>
                </c:pt>
                <c:pt idx="160">
                  <c:v>1.9938943999999998</c:v>
                </c:pt>
                <c:pt idx="161">
                  <c:v>2.0036223999999998</c:v>
                </c:pt>
                <c:pt idx="162">
                  <c:v>2.0133457999999997</c:v>
                </c:pt>
                <c:pt idx="163">
                  <c:v>2.0230645999999997</c:v>
                </c:pt>
                <c:pt idx="164">
                  <c:v>2.0327789999999997</c:v>
                </c:pt>
                <c:pt idx="165">
                  <c:v>2.0424889999999998</c:v>
                </c:pt>
                <c:pt idx="166">
                  <c:v>2.0521946</c:v>
                </c:pt>
                <c:pt idx="167">
                  <c:v>2.061896</c:v>
                </c:pt>
                <c:pt idx="168">
                  <c:v>2.0715932000000001</c:v>
                </c:pt>
                <c:pt idx="169">
                  <c:v>2.0812864000000002</c:v>
                </c:pt>
                <c:pt idx="170">
                  <c:v>2.0909756000000002</c:v>
                </c:pt>
                <c:pt idx="171">
                  <c:v>2.1006608</c:v>
                </c:pt>
                <c:pt idx="172">
                  <c:v>2.1103420000000002</c:v>
                </c:pt>
                <c:pt idx="173">
                  <c:v>2.1200194000000003</c:v>
                </c:pt>
                <c:pt idx="174">
                  <c:v>2.1296932000000002</c:v>
                </c:pt>
                <c:pt idx="175">
                  <c:v>2.1393632</c:v>
                </c:pt>
                <c:pt idx="176">
                  <c:v>2.1490296</c:v>
                </c:pt>
                <c:pt idx="177">
                  <c:v>2.1586924000000001</c:v>
                </c:pt>
                <c:pt idx="178">
                  <c:v>2.1683517999999999</c:v>
                </c:pt>
                <c:pt idx="179">
                  <c:v>2.1780078</c:v>
                </c:pt>
                <c:pt idx="180">
                  <c:v>2.1876603999999999</c:v>
                </c:pt>
                <c:pt idx="181">
                  <c:v>2.1973096000000001</c:v>
                </c:pt>
                <c:pt idx="182">
                  <c:v>2.2069556000000001</c:v>
                </c:pt>
                <c:pt idx="183">
                  <c:v>2.2165984000000001</c:v>
                </c:pt>
                <c:pt idx="184">
                  <c:v>2.2262379999999999</c:v>
                </c:pt>
                <c:pt idx="185">
                  <c:v>2.2358745999999998</c:v>
                </c:pt>
                <c:pt idx="186">
                  <c:v>2.2455081999999997</c:v>
                </c:pt>
                <c:pt idx="187">
                  <c:v>2.2551387999999997</c:v>
                </c:pt>
                <c:pt idx="188">
                  <c:v>2.2647663999999996</c:v>
                </c:pt>
                <c:pt idx="189">
                  <c:v>2.2743911999999997</c:v>
                </c:pt>
                <c:pt idx="190">
                  <c:v>2.2840129999999998</c:v>
                </c:pt>
                <c:pt idx="191">
                  <c:v>2.2936321999999998</c:v>
                </c:pt>
                <c:pt idx="192">
                  <c:v>2.3032485999999999</c:v>
                </c:pt>
                <c:pt idx="193">
                  <c:v>2.3128621999999996</c:v>
                </c:pt>
                <c:pt idx="194">
                  <c:v>2.3224731999999997</c:v>
                </c:pt>
                <c:pt idx="195">
                  <c:v>2.3320815999999995</c:v>
                </c:pt>
                <c:pt idx="196">
                  <c:v>2.3416873999999996</c:v>
                </c:pt>
                <c:pt idx="197">
                  <c:v>2.3512907999999997</c:v>
                </c:pt>
                <c:pt idx="198">
                  <c:v>2.3608917999999997</c:v>
                </c:pt>
                <c:pt idx="199">
                  <c:v>2.3704901999999994</c:v>
                </c:pt>
                <c:pt idx="200">
                  <c:v>2.3800861999999996</c:v>
                </c:pt>
                <c:pt idx="201">
                  <c:v>2.3896799999999998</c:v>
                </c:pt>
                <c:pt idx="202">
                  <c:v>2.3992713999999999</c:v>
                </c:pt>
                <c:pt idx="203">
                  <c:v>2.4088606000000001</c:v>
                </c:pt>
                <c:pt idx="204">
                  <c:v>2.4184475999999999</c:v>
                </c:pt>
                <c:pt idx="205">
                  <c:v>2.4280323999999998</c:v>
                </c:pt>
                <c:pt idx="206">
                  <c:v>2.4376149999999996</c:v>
                </c:pt>
                <c:pt idx="207">
                  <c:v>2.4471953999999996</c:v>
                </c:pt>
                <c:pt idx="208">
                  <c:v>2.4567737999999997</c:v>
                </c:pt>
                <c:pt idx="209">
                  <c:v>2.4663501999999995</c:v>
                </c:pt>
                <c:pt idx="210">
                  <c:v>2.4759245999999995</c:v>
                </c:pt>
                <c:pt idx="211">
                  <c:v>2.4854969999999996</c:v>
                </c:pt>
                <c:pt idx="212">
                  <c:v>2.4950673999999995</c:v>
                </c:pt>
                <c:pt idx="213">
                  <c:v>2.5046359999999996</c:v>
                </c:pt>
                <c:pt idx="214">
                  <c:v>2.5142025999999995</c:v>
                </c:pt>
                <c:pt idx="215">
                  <c:v>2.5237673999999997</c:v>
                </c:pt>
                <c:pt idx="216">
                  <c:v>2.5333303999999996</c:v>
                </c:pt>
                <c:pt idx="217">
                  <c:v>2.5428915999999995</c:v>
                </c:pt>
                <c:pt idx="218">
                  <c:v>2.5524509999999996</c:v>
                </c:pt>
                <c:pt idx="219">
                  <c:v>2.5620085999999995</c:v>
                </c:pt>
                <c:pt idx="220">
                  <c:v>2.5715645999999994</c:v>
                </c:pt>
                <c:pt idx="221">
                  <c:v>2.5811189999999993</c:v>
                </c:pt>
                <c:pt idx="222">
                  <c:v>2.5906715999999994</c:v>
                </c:pt>
                <c:pt idx="223">
                  <c:v>2.6002225999999995</c:v>
                </c:pt>
                <c:pt idx="224">
                  <c:v>2.6097719999999995</c:v>
                </c:pt>
                <c:pt idx="225">
                  <c:v>2.6193199999999996</c:v>
                </c:pt>
              </c:numCache>
            </c:numRef>
          </c:xVal>
          <c:yVal>
            <c:numRef>
              <c:f>Лист6!$E$6:$E$231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35.184799150272504</c:v>
                </c:pt>
                <c:pt idx="2">
                  <c:v>32.331808160825744</c:v>
                </c:pt>
                <c:pt idx="3">
                  <c:v>30.253570335586701</c:v>
                </c:pt>
                <c:pt idx="4">
                  <c:v>28.586202285857034</c:v>
                </c:pt>
                <c:pt idx="5">
                  <c:v>27.179862432797897</c:v>
                </c:pt>
                <c:pt idx="6">
                  <c:v>25.956883742373236</c:v>
                </c:pt>
                <c:pt idx="7">
                  <c:v>24.871225325465424</c:v>
                </c:pt>
                <c:pt idx="8">
                  <c:v>23.893069566702028</c:v>
                </c:pt>
                <c:pt idx="9">
                  <c:v>23.001853541585639</c:v>
                </c:pt>
                <c:pt idx="10">
                  <c:v>22.18271495156436</c:v>
                </c:pt>
                <c:pt idx="11">
                  <c:v>21.424513256669716</c:v>
                </c:pt>
                <c:pt idx="12">
                  <c:v>20.718651237951967</c:v>
                </c:pt>
                <c:pt idx="13">
                  <c:v>20.058334848546757</c:v>
                </c:pt>
                <c:pt idx="14">
                  <c:v>19.438087797659431</c:v>
                </c:pt>
                <c:pt idx="15">
                  <c:v>18.853421578086923</c:v>
                </c:pt>
                <c:pt idx="16">
                  <c:v>18.300604280494614</c:v>
                </c:pt>
                <c:pt idx="17">
                  <c:v>17.77649438479639</c:v>
                </c:pt>
                <c:pt idx="18">
                  <c:v>17.278418570204334</c:v>
                </c:pt>
                <c:pt idx="19">
                  <c:v>16.804080119024725</c:v>
                </c:pt>
                <c:pt idx="20">
                  <c:v>16.351489065960813</c:v>
                </c:pt>
                <c:pt idx="21">
                  <c:v>15.918908113070188</c:v>
                </c:pt>
                <c:pt idx="22">
                  <c:v>15.50481017829296</c:v>
                </c:pt>
                <c:pt idx="23">
                  <c:v>15.107844665141016</c:v>
                </c:pt>
                <c:pt idx="24">
                  <c:v>14.726810363960251</c:v>
                </c:pt>
                <c:pt idx="25">
                  <c:v>14.360633461264506</c:v>
                </c:pt>
                <c:pt idx="26">
                  <c:v>14.008349530062805</c:v>
                </c:pt>
                <c:pt idx="27">
                  <c:v>13.669088656225707</c:v>
                </c:pt>
                <c:pt idx="28">
                  <c:v>13.342063059692496</c:v>
                </c:pt>
                <c:pt idx="29">
                  <c:v>13.026556718473113</c:v>
                </c:pt>
                <c:pt idx="30">
                  <c:v>12.721916613951098</c:v>
                </c:pt>
                <c:pt idx="31">
                  <c:v>12.427545298871035</c:v>
                </c:pt>
                <c:pt idx="32">
                  <c:v>12.142894552197063</c:v>
                </c:pt>
                <c:pt idx="33">
                  <c:v>11.867459933079683</c:v>
                </c:pt>
                <c:pt idx="34">
                  <c:v>11.600776083281847</c:v>
                </c:pt>
                <c:pt idx="35">
                  <c:v>11.342412656325372</c:v>
                </c:pt>
                <c:pt idx="36">
                  <c:v>11.091970774308272</c:v>
                </c:pt>
                <c:pt idx="37">
                  <c:v>10.849079931306534</c:v>
                </c:pt>
                <c:pt idx="38">
                  <c:v>10.613395276576348</c:v>
                </c:pt>
                <c:pt idx="39">
                  <c:v>10.384595222248457</c:v>
                </c:pt>
                <c:pt idx="40">
                  <c:v>10.162379329462517</c:v>
                </c:pt>
                <c:pt idx="41">
                  <c:v>9.9464664344113451</c:v>
                </c:pt>
                <c:pt idx="42">
                  <c:v>9.7365929819053854</c:v>
                </c:pt>
                <c:pt idx="43">
                  <c:v>9.5325115390952604</c:v>
                </c:pt>
                <c:pt idx="44">
                  <c:v>9.3339894661585063</c:v>
                </c:pt>
                <c:pt idx="45">
                  <c:v>9.1408077241931558</c:v>
                </c:pt>
                <c:pt idx="46">
                  <c:v>8.9527598034339206</c:v>
                </c:pt>
                <c:pt idx="47">
                  <c:v>8.7696507573013385</c:v>
                </c:pt>
                <c:pt idx="48">
                  <c:v>8.5912963298142699</c:v>
                </c:pt>
                <c:pt idx="49">
                  <c:v>8.4175221655870054</c:v>
                </c:pt>
                <c:pt idx="50">
                  <c:v>8.2481630930767409</c:v>
                </c:pt>
                <c:pt idx="51">
                  <c:v>8.083062472964329</c:v>
                </c:pt>
                <c:pt idx="52">
                  <c:v>7.9220716045920199</c:v>
                </c:pt>
                <c:pt idx="53">
                  <c:v>7.765049184270822</c:v>
                </c:pt>
                <c:pt idx="54">
                  <c:v>7.611860810035374</c:v>
                </c:pt>
                <c:pt idx="55">
                  <c:v>7.4623785280791353</c:v>
                </c:pt>
                <c:pt idx="56">
                  <c:v>7.3164804166705935</c:v>
                </c:pt>
                <c:pt idx="57">
                  <c:v>7.1740502038370266</c:v>
                </c:pt>
                <c:pt idx="58">
                  <c:v>7.0349769155389197</c:v>
                </c:pt>
                <c:pt idx="59">
                  <c:v>6.8991545514191372</c:v>
                </c:pt>
                <c:pt idx="60">
                  <c:v>6.7664817855270911</c:v>
                </c:pt>
                <c:pt idx="61">
                  <c:v>6.6368616897263024</c:v>
                </c:pt>
                <c:pt idx="62">
                  <c:v>6.5102014777106376</c:v>
                </c:pt>
                <c:pt idx="63">
                  <c:v>6.3864122677918829</c:v>
                </c:pt>
                <c:pt idx="64">
                  <c:v>6.2654088628040867</c:v>
                </c:pt>
                <c:pt idx="65">
                  <c:v>6.1471095456483269</c:v>
                </c:pt>
                <c:pt idx="66">
                  <c:v>6.0314358891338387</c:v>
                </c:pt>
                <c:pt idx="67">
                  <c:v>5.9183125789225173</c:v>
                </c:pt>
                <c:pt idx="68">
                  <c:v>5.8076672484863536</c:v>
                </c:pt>
                <c:pt idx="69">
                  <c:v>5.69943032510416</c:v>
                </c:pt>
                <c:pt idx="70">
                  <c:v>5.59353488600334</c:v>
                </c:pt>
                <c:pt idx="71">
                  <c:v>5.4899165238514769</c:v>
                </c:pt>
                <c:pt idx="72">
                  <c:v>5.3885132208551951</c:v>
                </c:pt>
                <c:pt idx="73">
                  <c:v>5.2892652308194386</c:v>
                </c:pt>
                <c:pt idx="74">
                  <c:v>5.1921149685460932</c:v>
                </c:pt>
                <c:pt idx="75">
                  <c:v>5.0970069060319148</c:v>
                </c:pt>
                <c:pt idx="76">
                  <c:v>5.003887474961374</c:v>
                </c:pt>
                <c:pt idx="77">
                  <c:v>4.9127049750315379</c:v>
                </c:pt>
                <c:pt idx="78">
                  <c:v>4.8234094876924019</c:v>
                </c:pt>
                <c:pt idx="79">
                  <c:v>4.7359527949142688</c:v>
                </c:pt>
                <c:pt idx="80">
                  <c:v>4.6502883026350119</c:v>
                </c:pt>
                <c:pt idx="81">
                  <c:v>4.5663709685525689</c:v>
                </c:pt>
                <c:pt idx="82">
                  <c:v>4.4841572339760347</c:v>
                </c:pt>
                <c:pt idx="83">
                  <c:v>4.403604959454924</c:v>
                </c:pt>
                <c:pt idx="84">
                  <c:v>4.3246733639327175</c:v>
                </c:pt>
                <c:pt idx="85">
                  <c:v>4.2473229671945134</c:v>
                </c:pt>
                <c:pt idx="86">
                  <c:v>4.1715155353982496</c:v>
                </c:pt>
                <c:pt idx="87">
                  <c:v>4.0972140294795949</c:v>
                </c:pt>
                <c:pt idx="88">
                  <c:v>4.0243825562533289</c:v>
                </c:pt>
                <c:pt idx="89">
                  <c:v>3.9529863220472166</c:v>
                </c:pt>
                <c:pt idx="90">
                  <c:v>3.8829915886976423</c:v>
                </c:pt>
                <c:pt idx="91">
                  <c:v>3.8143656317724393</c:v>
                </c:pt>
                <c:pt idx="92">
                  <c:v>3.7470767008773791</c:v>
                </c:pt>
                <c:pt idx="93">
                  <c:v>3.6810939819282638</c:v>
                </c:pt>
                <c:pt idx="94">
                  <c:v>3.6163875612645455</c:v>
                </c:pt>
                <c:pt idx="95">
                  <c:v>3.5529283914941061</c:v>
                </c:pt>
                <c:pt idx="96">
                  <c:v>3.4906882589846973</c:v>
                </c:pt>
                <c:pt idx="97">
                  <c:v>3.4296397528783089</c:v>
                </c:pt>
                <c:pt idx="98">
                  <c:v>3.3697562355698807</c:v>
                </c:pt>
                <c:pt idx="99">
                  <c:v>3.3110118145505751</c:v>
                </c:pt>
                <c:pt idx="100">
                  <c:v>3.2533813155448144</c:v>
                </c:pt>
                <c:pt idx="101">
                  <c:v>3.1968402568585716</c:v>
                </c:pt>
                <c:pt idx="102">
                  <c:v>3.1413648249037465</c:v>
                </c:pt>
                <c:pt idx="103">
                  <c:v>3.0869318507863142</c:v>
                </c:pt>
                <c:pt idx="104">
                  <c:v>3.0335187879463632</c:v>
                </c:pt>
                <c:pt idx="105">
                  <c:v>2.9811036907686557</c:v>
                </c:pt>
                <c:pt idx="106">
                  <c:v>2.929665194115131</c:v>
                </c:pt>
                <c:pt idx="107">
                  <c:v>2.8791824937386963</c:v>
                </c:pt>
                <c:pt idx="108">
                  <c:v>2.8296353275306956</c:v>
                </c:pt>
                <c:pt idx="109">
                  <c:v>2.7810039575483358</c:v>
                </c:pt>
                <c:pt idx="110">
                  <c:v>2.7332691528019737</c:v>
                </c:pt>
                <c:pt idx="111">
                  <c:v>2.6864121727412069</c:v>
                </c:pt>
                <c:pt idx="112">
                  <c:v>2.6404147514289917</c:v>
                </c:pt>
                <c:pt idx="113">
                  <c:v>2.5952590823442065</c:v>
                </c:pt>
                <c:pt idx="114">
                  <c:v>2.5509278038111489</c:v>
                </c:pt>
                <c:pt idx="115">
                  <c:v>2.5074039849882226</c:v>
                </c:pt>
                <c:pt idx="116">
                  <c:v>2.4646711124311267</c:v>
                </c:pt>
                <c:pt idx="117">
                  <c:v>2.4227130771611414</c:v>
                </c:pt>
                <c:pt idx="118">
                  <c:v>2.3815141622589664</c:v>
                </c:pt>
                <c:pt idx="119">
                  <c:v>2.3410590309112607</c:v>
                </c:pt>
                <c:pt idx="120">
                  <c:v>2.3013327149299911</c:v>
                </c:pt>
                <c:pt idx="121">
                  <c:v>2.2623206037008217</c:v>
                </c:pt>
                <c:pt idx="122">
                  <c:v>2.2240084335398222</c:v>
                </c:pt>
                <c:pt idx="123">
                  <c:v>2.1863822774542925</c:v>
                </c:pt>
                <c:pt idx="124">
                  <c:v>2.1494285352797888</c:v>
                </c:pt>
                <c:pt idx="125">
                  <c:v>2.1131339241749032</c:v>
                </c:pt>
                <c:pt idx="126">
                  <c:v>2.0774854694613722</c:v>
                </c:pt>
                <c:pt idx="127">
                  <c:v>2.0424704957969766</c:v>
                </c:pt>
                <c:pt idx="128">
                  <c:v>2.008076618659949</c:v>
                </c:pt>
                <c:pt idx="129">
                  <c:v>1.9742917361365926</c:v>
                </c:pt>
                <c:pt idx="130">
                  <c:v>1.9411040209986652</c:v>
                </c:pt>
                <c:pt idx="131">
                  <c:v>1.9085019130550194</c:v>
                </c:pt>
                <c:pt idx="132">
                  <c:v>1.8764741117648285</c:v>
                </c:pt>
                <c:pt idx="133">
                  <c:v>1.8450095691285213</c:v>
                </c:pt>
                <c:pt idx="134">
                  <c:v>1.8140974827676004</c:v>
                </c:pt>
                <c:pt idx="135">
                  <c:v>1.7837272892961735</c:v>
                </c:pt>
                <c:pt idx="136">
                  <c:v>1.7538886578912809</c:v>
                </c:pt>
                <c:pt idx="137">
                  <c:v>1.7245714840595952</c:v>
                </c:pt>
                <c:pt idx="138">
                  <c:v>1.6957658836417693</c:v>
                </c:pt>
                <c:pt idx="139">
                  <c:v>1.6674621870016821</c:v>
                </c:pt>
                <c:pt idx="140">
                  <c:v>1.6396509333919624</c:v>
                </c:pt>
                <c:pt idx="141">
                  <c:v>1.6123228655134483</c:v>
                </c:pt>
                <c:pt idx="142">
                  <c:v>1.5854689242637861</c:v>
                </c:pt>
                <c:pt idx="143">
                  <c:v>1.559080243617494</c:v>
                </c:pt>
                <c:pt idx="144">
                  <c:v>1.533148145714641</c:v>
                </c:pt>
                <c:pt idx="145">
                  <c:v>1.5076641360528953</c:v>
                </c:pt>
                <c:pt idx="146">
                  <c:v>1.4826198988622679</c:v>
                </c:pt>
                <c:pt idx="147">
                  <c:v>1.4580072926351235</c:v>
                </c:pt>
                <c:pt idx="148">
                  <c:v>1.4338183457537426</c:v>
                </c:pt>
                <c:pt idx="149">
                  <c:v>1.4100452522860465</c:v>
                </c:pt>
                <c:pt idx="150">
                  <c:v>1.3866803678935398</c:v>
                </c:pt>
                <c:pt idx="151">
                  <c:v>1.3637162058480925</c:v>
                </c:pt>
                <c:pt idx="152">
                  <c:v>1.3411454332259325</c:v>
                </c:pt>
                <c:pt idx="153">
                  <c:v>1.3189608671364326</c:v>
                </c:pt>
                <c:pt idx="154">
                  <c:v>1.2971554711182307</c:v>
                </c:pt>
                <c:pt idx="155">
                  <c:v>1.2757223516218588</c:v>
                </c:pt>
                <c:pt idx="156">
                  <c:v>1.2546547545960252</c:v>
                </c:pt>
                <c:pt idx="157">
                  <c:v>1.2339460621832288</c:v>
                </c:pt>
                <c:pt idx="158">
                  <c:v>1.2135897894960479</c:v>
                </c:pt>
                <c:pt idx="159">
                  <c:v>1.1935795814825525</c:v>
                </c:pt>
                <c:pt idx="160">
                  <c:v>1.1739092099062702</c:v>
                </c:pt>
                <c:pt idx="161">
                  <c:v>1.154572570378356</c:v>
                </c:pt>
                <c:pt idx="162">
                  <c:v>1.1355636795070225</c:v>
                </c:pt>
                <c:pt idx="163">
                  <c:v>1.1168766721074874</c:v>
                </c:pt>
                <c:pt idx="164">
                  <c:v>1.0985057984828401</c:v>
                </c:pt>
                <c:pt idx="165">
                  <c:v>1.0804454218047326</c:v>
                </c:pt>
                <c:pt idx="166">
                  <c:v>1.0626900155285171</c:v>
                </c:pt>
                <c:pt idx="167">
                  <c:v>1.0452341609220781</c:v>
                </c:pt>
                <c:pt idx="168">
                  <c:v>1.0280725446345826</c:v>
                </c:pt>
                <c:pt idx="169">
                  <c:v>1.0111999563328595</c:v>
                </c:pt>
                <c:pt idx="170">
                  <c:v>0.99461128641668495</c:v>
                </c:pt>
                <c:pt idx="171">
                  <c:v>0.97830152377093782</c:v>
                </c:pt>
                <c:pt idx="172">
                  <c:v>0.96226575358902977</c:v>
                </c:pt>
                <c:pt idx="173">
                  <c:v>0.94649915527758566</c:v>
                </c:pt>
                <c:pt idx="174">
                  <c:v>0.93099700036211885</c:v>
                </c:pt>
                <c:pt idx="175">
                  <c:v>0.91575465051197824</c:v>
                </c:pt>
                <c:pt idx="176">
                  <c:v>0.90076755555354282</c:v>
                </c:pt>
                <c:pt idx="177">
                  <c:v>0.88603125157997198</c:v>
                </c:pt>
                <c:pt idx="178">
                  <c:v>0.87154135909694475</c:v>
                </c:pt>
                <c:pt idx="179">
                  <c:v>0.85729358119822763</c:v>
                </c:pt>
                <c:pt idx="180">
                  <c:v>0.84328370182203116</c:v>
                </c:pt>
                <c:pt idx="181">
                  <c:v>0.82950758402672164</c:v>
                </c:pt>
                <c:pt idx="182">
                  <c:v>0.81596116828509224</c:v>
                </c:pt>
                <c:pt idx="183">
                  <c:v>0.80264047089775659</c:v>
                </c:pt>
                <c:pt idx="184">
                  <c:v>0.7895415823729266</c:v>
                </c:pt>
                <c:pt idx="185">
                  <c:v>0.77666066586203186</c:v>
                </c:pt>
                <c:pt idx="186">
                  <c:v>0.76399395568440553</c:v>
                </c:pt>
                <c:pt idx="187">
                  <c:v>0.7515377557967895</c:v>
                </c:pt>
                <c:pt idx="188">
                  <c:v>0.73928843840513991</c:v>
                </c:pt>
                <c:pt idx="189">
                  <c:v>0.72724244249648962</c:v>
                </c:pt>
                <c:pt idx="190">
                  <c:v>0.71539627251460303</c:v>
                </c:pt>
                <c:pt idx="191">
                  <c:v>0.7037464969967786</c:v>
                </c:pt>
                <c:pt idx="192">
                  <c:v>0.69228974728780202</c:v>
                </c:pt>
                <c:pt idx="193">
                  <c:v>0.68102271621702926</c:v>
                </c:pt>
                <c:pt idx="194">
                  <c:v>0.66994215690046843</c:v>
                </c:pt>
                <c:pt idx="195">
                  <c:v>0.65904488148827056</c:v>
                </c:pt>
                <c:pt idx="196">
                  <c:v>0.64832775999400383</c:v>
                </c:pt>
                <c:pt idx="197">
                  <c:v>0.6377877191363126</c:v>
                </c:pt>
                <c:pt idx="198">
                  <c:v>0.62742174118075411</c:v>
                </c:pt>
                <c:pt idx="199">
                  <c:v>0.61722686286100981</c:v>
                </c:pt>
                <c:pt idx="200">
                  <c:v>0.60720017428867834</c:v>
                </c:pt>
                <c:pt idx="201">
                  <c:v>0.59733881786942788</c:v>
                </c:pt>
                <c:pt idx="202">
                  <c:v>0.58763998728905875</c:v>
                </c:pt>
                <c:pt idx="203">
                  <c:v>0.57810092650253608</c:v>
                </c:pt>
                <c:pt idx="204">
                  <c:v>0.56871892876422692</c:v>
                </c:pt>
                <c:pt idx="205">
                  <c:v>0.55949133563283482</c:v>
                </c:pt>
                <c:pt idx="206">
                  <c:v>0.5504155360257883</c:v>
                </c:pt>
                <c:pt idx="207">
                  <c:v>0.54148896534429269</c:v>
                </c:pt>
                <c:pt idx="208">
                  <c:v>0.53270910452098974</c:v>
                </c:pt>
                <c:pt idx="209">
                  <c:v>0.5240734791376056</c:v>
                </c:pt>
                <c:pt idx="210">
                  <c:v>0.5155796586087078</c:v>
                </c:pt>
                <c:pt idx="211">
                  <c:v>0.50722525530613893</c:v>
                </c:pt>
                <c:pt idx="212">
                  <c:v>0.49900792371225577</c:v>
                </c:pt>
                <c:pt idx="213">
                  <c:v>0.49092535966089912</c:v>
                </c:pt>
                <c:pt idx="214">
                  <c:v>0.48297529952274942</c:v>
                </c:pt>
                <c:pt idx="215">
                  <c:v>0.47515551942777989</c:v>
                </c:pt>
                <c:pt idx="216">
                  <c:v>0.46746383451646523</c:v>
                </c:pt>
                <c:pt idx="217">
                  <c:v>0.45989809820562755</c:v>
                </c:pt>
                <c:pt idx="218">
                  <c:v>0.45245620145229992</c:v>
                </c:pt>
                <c:pt idx="219">
                  <c:v>0.44513607206623362</c:v>
                </c:pt>
                <c:pt idx="220">
                  <c:v>0.43793567399566058</c:v>
                </c:pt>
                <c:pt idx="221">
                  <c:v>0.43085300665669735</c:v>
                </c:pt>
                <c:pt idx="222">
                  <c:v>0.42388610427089901</c:v>
                </c:pt>
                <c:pt idx="223">
                  <c:v>0.41703303520330337</c:v>
                </c:pt>
                <c:pt idx="224">
                  <c:v>0.41029190134604931</c:v>
                </c:pt>
                <c:pt idx="225">
                  <c:v>0.40366083747843362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Лист6!$I$5</c:f>
              <c:strCache>
                <c:ptCount val="1"/>
                <c:pt idx="0">
                  <c:v>V</c:v>
                </c:pt>
              </c:strCache>
            </c:strRef>
          </c:tx>
          <c:marker>
            <c:symbol val="none"/>
          </c:marker>
          <c:xVal>
            <c:numRef>
              <c:f>Лист6!$B$6:$B$231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1.0700000000000007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1.1500000000000008</c:v>
                </c:pt>
                <c:pt idx="116">
                  <c:v>1.1600000000000008</c:v>
                </c:pt>
                <c:pt idx="117">
                  <c:v>1.1700000000000008</c:v>
                </c:pt>
                <c:pt idx="118">
                  <c:v>1.1800000000000008</c:v>
                </c:pt>
                <c:pt idx="119">
                  <c:v>1.1900000000000008</c:v>
                </c:pt>
                <c:pt idx="120">
                  <c:v>1.2000000000000008</c:v>
                </c:pt>
                <c:pt idx="121">
                  <c:v>1.2100000000000009</c:v>
                </c:pt>
                <c:pt idx="122">
                  <c:v>1.2200000000000009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1.2500000000000009</c:v>
                </c:pt>
                <c:pt idx="126">
                  <c:v>1.2600000000000009</c:v>
                </c:pt>
                <c:pt idx="127">
                  <c:v>1.2700000000000009</c:v>
                </c:pt>
                <c:pt idx="128">
                  <c:v>1.2800000000000009</c:v>
                </c:pt>
                <c:pt idx="129">
                  <c:v>1.2900000000000009</c:v>
                </c:pt>
                <c:pt idx="130">
                  <c:v>1.3000000000000009</c:v>
                </c:pt>
                <c:pt idx="131">
                  <c:v>1.3100000000000009</c:v>
                </c:pt>
                <c:pt idx="132">
                  <c:v>1.320000000000001</c:v>
                </c:pt>
                <c:pt idx="133">
                  <c:v>1.330000000000001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1.400000000000001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1.4500000000000011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1.5700000000000012</c:v>
                </c:pt>
                <c:pt idx="158">
                  <c:v>1.5800000000000012</c:v>
                </c:pt>
                <c:pt idx="159">
                  <c:v>1.5900000000000012</c:v>
                </c:pt>
                <c:pt idx="160">
                  <c:v>1.6000000000000012</c:v>
                </c:pt>
                <c:pt idx="161">
                  <c:v>1.6100000000000012</c:v>
                </c:pt>
                <c:pt idx="162">
                  <c:v>1.6200000000000012</c:v>
                </c:pt>
                <c:pt idx="163">
                  <c:v>1.6300000000000012</c:v>
                </c:pt>
                <c:pt idx="164">
                  <c:v>1.6400000000000012</c:v>
                </c:pt>
                <c:pt idx="165">
                  <c:v>1.6500000000000012</c:v>
                </c:pt>
                <c:pt idx="166">
                  <c:v>1.6600000000000013</c:v>
                </c:pt>
                <c:pt idx="167">
                  <c:v>1.6700000000000013</c:v>
                </c:pt>
                <c:pt idx="168">
                  <c:v>1.6800000000000013</c:v>
                </c:pt>
                <c:pt idx="169">
                  <c:v>1.6900000000000013</c:v>
                </c:pt>
                <c:pt idx="170">
                  <c:v>1.7000000000000013</c:v>
                </c:pt>
                <c:pt idx="171">
                  <c:v>1.7100000000000013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1.8000000000000014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1.8400000000000014</c:v>
                </c:pt>
                <c:pt idx="185">
                  <c:v>1.8500000000000014</c:v>
                </c:pt>
                <c:pt idx="186">
                  <c:v>1.8600000000000014</c:v>
                </c:pt>
                <c:pt idx="187">
                  <c:v>1.8700000000000014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1.9400000000000015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1.9700000000000015</c:v>
                </c:pt>
                <c:pt idx="198">
                  <c:v>1.9800000000000015</c:v>
                </c:pt>
                <c:pt idx="199">
                  <c:v>1.9900000000000015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2.0400000000000005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2.0799999999999996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</c:v>
                </c:pt>
                <c:pt idx="212">
                  <c:v>2.1199999999999988</c:v>
                </c:pt>
                <c:pt idx="213">
                  <c:v>2.1299999999999986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2.2099999999999969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2.2399999999999962</c:v>
                </c:pt>
                <c:pt idx="225">
                  <c:v>2.249999999999996</c:v>
                </c:pt>
              </c:numCache>
            </c:numRef>
          </c:xVal>
          <c:yVal>
            <c:numRef>
              <c:f>Лист6!$I$6:$I$231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0.38322885518696109</c:v>
                </c:pt>
                <c:pt idx="2">
                  <c:v>0.73054610641455553</c:v>
                </c:pt>
                <c:pt idx="3">
                  <c:v>1.0461977890863796</c:v>
                </c:pt>
                <c:pt idx="4">
                  <c:v>1.3337607571175356</c:v>
                </c:pt>
                <c:pt idx="5">
                  <c:v>1.5962679308216341</c:v>
                </c:pt>
                <c:pt idx="6">
                  <c:v>1.8363063121277496</c:v>
                </c:pt>
                <c:pt idx="7">
                  <c:v>2.056094423223366</c:v>
                </c:pt>
                <c:pt idx="8">
                  <c:v>2.2575440271185334</c:v>
                </c:pt>
                <c:pt idx="9">
                  <c:v>2.4423097192243781</c:v>
                </c:pt>
                <c:pt idx="10">
                  <c:v>2.6118290708229481</c:v>
                </c:pt>
                <c:pt idx="11">
                  <c:v>2.7673553475686705</c:v>
                </c:pt>
                <c:pt idx="12">
                  <c:v>2.9099843444107516</c:v>
                </c:pt>
                <c:pt idx="13">
                  <c:v>3.0406765217304752</c:v>
                </c:pt>
                <c:pt idx="14">
                  <c:v>3.1602753609100063</c:v>
                </c:pt>
                <c:pt idx="15">
                  <c:v>3.2695226564038031</c:v>
                </c:pt>
                <c:pt idx="16">
                  <c:v>3.3690713082698189</c:v>
                </c:pt>
                <c:pt idx="17">
                  <c:v>3.4594960615885251</c:v>
                </c:pt>
                <c:pt idx="18">
                  <c:v>3.5413025482593508</c:v>
                </c:pt>
                <c:pt idx="19">
                  <c:v>3.6149349157554926</c:v>
                </c:pt>
                <c:pt idx="20">
                  <c:v>3.6807822717085439</c:v>
                </c:pt>
                <c:pt idx="21">
                  <c:v>3.7391841290973646</c:v>
                </c:pt>
                <c:pt idx="22">
                  <c:v>3.7904350016439845</c:v>
                </c:pt>
                <c:pt idx="23">
                  <c:v>3.8347882707443643</c:v>
                </c:pt>
                <c:pt idx="24">
                  <c:v>3.8724594223379687</c:v>
                </c:pt>
                <c:pt idx="25">
                  <c:v>3.9036287333600361</c:v>
                </c:pt>
                <c:pt idx="26">
                  <c:v>3.9284434719032419</c:v>
                </c:pt>
                <c:pt idx="27">
                  <c:v>3.947019662219061</c:v>
                </c:pt>
                <c:pt idx="28">
                  <c:v>3.9594434546404527</c:v>
                </c:pt>
                <c:pt idx="29">
                  <c:v>3.96577213094417</c:v>
                </c:pt>
                <c:pt idx="30">
                  <c:v>3.9660347672126797</c:v>
                </c:pt>
                <c:pt idx="31">
                  <c:v>3.9602325685816693</c:v>
                </c:pt>
                <c:pt idx="32">
                  <c:v>3.9483388830895074</c:v>
                </c:pt>
                <c:pt idx="33">
                  <c:v>3.9302988949265529</c:v>
                </c:pt>
                <c:pt idx="34">
                  <c:v>3.9060289904739154</c:v>
                </c:pt>
                <c:pt idx="35">
                  <c:v>3.8754157833833207</c:v>
                </c:pt>
                <c:pt idx="36">
                  <c:v>3.8383147773299178</c:v>
                </c:pt>
                <c:pt idx="37">
                  <c:v>3.7945486366916086</c:v>
                </c:pt>
                <c:pt idx="38">
                  <c:v>3.7439050259549376</c:v>
                </c:pt>
                <c:pt idx="39">
                  <c:v>3.6861339677445875</c:v>
                </c:pt>
                <c:pt idx="40">
                  <c:v>3.620944656566794</c:v>
                </c:pt>
                <c:pt idx="41">
                  <c:v>3.5480016500844438</c:v>
                </c:pt>
                <c:pt idx="42">
                  <c:v>3.4669203412957614</c:v>
                </c:pt>
                <c:pt idx="43">
                  <c:v>3.3772615924681242</c:v>
                </c:pt>
                <c:pt idx="44">
                  <c:v>3.2785253839226289</c:v>
                </c:pt>
                <c:pt idx="45">
                  <c:v>3.170143296263471</c:v>
                </c:pt>
                <c:pt idx="46">
                  <c:v>3.0514696014181562</c:v>
                </c:pt>
                <c:pt idx="47">
                  <c:v>2.9217706832785528</c:v>
                </c:pt>
                <c:pt idx="48">
                  <c:v>2.7802124393119279</c:v>
                </c:pt>
                <c:pt idx="49">
                  <c:v>2.6258452255393507</c:v>
                </c:pt>
                <c:pt idx="50">
                  <c:v>2.457585792369485</c:v>
                </c:pt>
                <c:pt idx="51">
                  <c:v>2.2741955091803185</c:v>
                </c:pt>
                <c:pt idx="52">
                  <c:v>2.0742539791636392</c:v>
                </c:pt>
                <c:pt idx="53">
                  <c:v>1.8561268858913236</c:v>
                </c:pt>
                <c:pt idx="54">
                  <c:v>1.6179265654792625</c:v>
                </c:pt>
                <c:pt idx="55">
                  <c:v>1.3574633290627336</c:v>
                </c:pt>
                <c:pt idx="56">
                  <c:v>1.0721849203519191</c:v>
                </c:pt>
                <c:pt idx="57">
                  <c:v>0.75910061028003406</c:v>
                </c:pt>
                <c:pt idx="58">
                  <c:v>0.41468519828148914</c:v>
                </c:pt>
                <c:pt idx="59">
                  <c:v>3.475644647783771E-2</c:v>
                </c:pt>
                <c:pt idx="60">
                  <c:v>-0.38568302759168371</c:v>
                </c:pt>
                <c:pt idx="61">
                  <c:v>-0.85265201627398735</c:v>
                </c:pt>
                <c:pt idx="62">
                  <c:v>-1.3734631555297894</c:v>
                </c:pt>
                <c:pt idx="63">
                  <c:v>-1.9570876717110213</c:v>
                </c:pt>
                <c:pt idx="64">
                  <c:v>-2.6146511002912618</c:v>
                </c:pt>
                <c:pt idx="65">
                  <c:v>-3.3601183171440123</c:v>
                </c:pt>
                <c:pt idx="66">
                  <c:v>-4.2112579432639405</c:v>
                </c:pt>
                <c:pt idx="67">
                  <c:v>-5.1910287211444368</c:v>
                </c:pt>
                <c:pt idx="68">
                  <c:v>-6.3296201888130783</c:v>
                </c:pt>
                <c:pt idx="69">
                  <c:v>-7.6675386448251119</c:v>
                </c:pt>
                <c:pt idx="70">
                  <c:v>-9.2604213502556423</c:v>
                </c:pt>
                <c:pt idx="71">
                  <c:v>-11.186824363127764</c:v>
                </c:pt>
                <c:pt idx="72">
                  <c:v>-13.561372766909722</c:v>
                </c:pt>
                <c:pt idx="73">
                  <c:v>-16.558139416771031</c:v>
                </c:pt>
                <c:pt idx="74">
                  <c:v>-20.454916605045092</c:v>
                </c:pt>
                <c:pt idx="75">
                  <c:v>-25.723976247119118</c:v>
                </c:pt>
                <c:pt idx="76">
                  <c:v>-33.238352807376991</c:v>
                </c:pt>
                <c:pt idx="77">
                  <c:v>-44.811388169540479</c:v>
                </c:pt>
                <c:pt idx="78">
                  <c:v>-64.929129200081604</c:v>
                </c:pt>
                <c:pt idx="79">
                  <c:v>-108.54752153810468</c:v>
                </c:pt>
                <c:pt idx="80">
                  <c:v>-274.42245838347026</c:v>
                </c:pt>
                <c:pt idx="81">
                  <c:v>719.35420973530643</c:v>
                </c:pt>
                <c:pt idx="82">
                  <c:v>167.76318290146563</c:v>
                </c:pt>
                <c:pt idx="83">
                  <c:v>98.746813823808736</c:v>
                </c:pt>
                <c:pt idx="84">
                  <c:v>71.74637221765532</c:v>
                </c:pt>
                <c:pt idx="85">
                  <c:v>57.35319520151814</c:v>
                </c:pt>
                <c:pt idx="86">
                  <c:v>48.412159818910354</c:v>
                </c:pt>
                <c:pt idx="87">
                  <c:v>42.321121341913553</c:v>
                </c:pt>
                <c:pt idx="88">
                  <c:v>37.906490410726406</c:v>
                </c:pt>
                <c:pt idx="89">
                  <c:v>34.561214878245174</c:v>
                </c:pt>
                <c:pt idx="90">
                  <c:v>31.939734195074696</c:v>
                </c:pt>
                <c:pt idx="91">
                  <c:v>29.830870209037432</c:v>
                </c:pt>
                <c:pt idx="92">
                  <c:v>28.098292637189076</c:v>
                </c:pt>
                <c:pt idx="93">
                  <c:v>26.65005860592121</c:v>
                </c:pt>
                <c:pt idx="94">
                  <c:v>25.421908121600659</c:v>
                </c:pt>
                <c:pt idx="95">
                  <c:v>24.367575252839355</c:v>
                </c:pt>
                <c:pt idx="96">
                  <c:v>23.452902305082894</c:v>
                </c:pt>
                <c:pt idx="97">
                  <c:v>22.652122407654719</c:v>
                </c:pt>
                <c:pt idx="98">
                  <c:v>21.945432415800777</c:v>
                </c:pt>
                <c:pt idx="99">
                  <c:v>21.31736218958687</c:v>
                </c:pt>
                <c:pt idx="100">
                  <c:v>20.755651200153697</c:v>
                </c:pt>
                <c:pt idx="101">
                  <c:v>20.250457402963153</c:v>
                </c:pt>
                <c:pt idx="102">
                  <c:v>19.793789110949568</c:v>
                </c:pt>
                <c:pt idx="103">
                  <c:v>19.379089823880605</c:v>
                </c:pt>
                <c:pt idx="104">
                  <c:v>19.000930033919545</c:v>
                </c:pt>
                <c:pt idx="105">
                  <c:v>18.654775173494603</c:v>
                </c:pt>
                <c:pt idx="106">
                  <c:v>18.336808626788866</c:v>
                </c:pt>
                <c:pt idx="107">
                  <c:v>18.04379514132448</c:v>
                </c:pt>
                <c:pt idx="108">
                  <c:v>17.772974275309622</c:v>
                </c:pt>
                <c:pt idx="109">
                  <c:v>17.521976447705711</c:v>
                </c:pt>
                <c:pt idx="110">
                  <c:v>17.288756188437233</c:v>
                </c:pt>
                <c:pt idx="111">
                  <c:v>17.071538613246883</c:v>
                </c:pt>
                <c:pt idx="112">
                  <c:v>16.868776164253973</c:v>
                </c:pt>
                <c:pt idx="113">
                  <c:v>16.679113390456425</c:v>
                </c:pt>
                <c:pt idx="114">
                  <c:v>16.501358077359097</c:v>
                </c:pt>
                <c:pt idx="115">
                  <c:v>16.334457429432462</c:v>
                </c:pt>
                <c:pt idx="116">
                  <c:v>16.177478303001251</c:v>
                </c:pt>
                <c:pt idx="117">
                  <c:v>16.029590708163408</c:v>
                </c:pt>
                <c:pt idx="118">
                  <c:v>15.890053965996117</c:v>
                </c:pt>
                <c:pt idx="119">
                  <c:v>15.7582050355504</c:v>
                </c:pt>
                <c:pt idx="120">
                  <c:v>15.633448624001232</c:v>
                </c:pt>
                <c:pt idx="121">
                  <c:v>15.515248770098513</c:v>
                </c:pt>
                <c:pt idx="122">
                  <c:v>15.403121651106002</c:v>
                </c:pt>
                <c:pt idx="123">
                  <c:v>15.296629410677276</c:v>
                </c:pt>
                <c:pt idx="124">
                  <c:v>15.195374842553816</c:v>
                </c:pt>
                <c:pt idx="125">
                  <c:v>15.098996794797834</c:v>
                </c:pt>
                <c:pt idx="126">
                  <c:v>15.007166183172375</c:v>
                </c:pt>
                <c:pt idx="127">
                  <c:v>14.919582521533771</c:v>
                </c:pt>
                <c:pt idx="128">
                  <c:v>14.835970892690034</c:v>
                </c:pt>
                <c:pt idx="129">
                  <c:v>14.75607929586107</c:v>
                </c:pt>
                <c:pt idx="130">
                  <c:v>14.679676317243821</c:v>
                </c:pt>
                <c:pt idx="131">
                  <c:v>14.606549078696309</c:v>
                </c:pt>
                <c:pt idx="132">
                  <c:v>14.536501426572551</c:v>
                </c:pt>
                <c:pt idx="133">
                  <c:v>14.46935232854988</c:v>
                </c:pt>
                <c:pt idx="134">
                  <c:v>14.404934451118502</c:v>
                </c:pt>
                <c:pt idx="135">
                  <c:v>14.34309289443134</c:v>
                </c:pt>
                <c:pt idx="136">
                  <c:v>14.28368406458401</c:v>
                </c:pt>
                <c:pt idx="137">
                  <c:v>14.226574666228018</c:v>
                </c:pt>
                <c:pt idx="138">
                  <c:v>14.171640800808071</c:v>
                </c:pt>
                <c:pt idx="139">
                  <c:v>14.118767157733421</c:v>
                </c:pt>
                <c:pt idx="140">
                  <c:v>14.067846287505883</c:v>
                </c:pt>
                <c:pt idx="141">
                  <c:v>14.018777947284148</c:v>
                </c:pt>
                <c:pt idx="142">
                  <c:v>13.971468510606719</c:v>
                </c:pt>
                <c:pt idx="143">
                  <c:v>13.925830434059511</c:v>
                </c:pt>
                <c:pt idx="144">
                  <c:v>13.881781774585908</c:v>
                </c:pt>
                <c:pt idx="145">
                  <c:v>13.839245751921737</c:v>
                </c:pt>
                <c:pt idx="146">
                  <c:v>13.798150351313836</c:v>
                </c:pt>
                <c:pt idx="147">
                  <c:v>13.758427962265188</c:v>
                </c:pt>
                <c:pt idx="148">
                  <c:v>13.72001504955607</c:v>
                </c:pt>
                <c:pt idx="149">
                  <c:v>13.682851853230046</c:v>
                </c:pt>
                <c:pt idx="150">
                  <c:v>13.646882114616103</c:v>
                </c:pt>
                <c:pt idx="151">
                  <c:v>13.612052825791704</c:v>
                </c:pt>
                <c:pt idx="152">
                  <c:v>13.578314000182854</c:v>
                </c:pt>
                <c:pt idx="153">
                  <c:v>13.545618462252348</c:v>
                </c:pt>
                <c:pt idx="154">
                  <c:v>13.51392165445113</c:v>
                </c:pt>
                <c:pt idx="155">
                  <c:v>13.483181459804319</c:v>
                </c:pt>
                <c:pt idx="156">
                  <c:v>13.453358038676509</c:v>
                </c:pt>
                <c:pt idx="157">
                  <c:v>13.424413678413805</c:v>
                </c:pt>
                <c:pt idx="158">
                  <c:v>13.396312654694713</c:v>
                </c:pt>
                <c:pt idx="159">
                  <c:v>13.369021103541716</c:v>
                </c:pt>
                <c:pt idx="160">
                  <c:v>13.342506903050865</c:v>
                </c:pt>
                <c:pt idx="161">
                  <c:v>13.316739563990939</c:v>
                </c:pt>
                <c:pt idx="162">
                  <c:v>13.29169012850724</c:v>
                </c:pt>
                <c:pt idx="163">
                  <c:v>13.267331076239339</c:v>
                </c:pt>
                <c:pt idx="164">
                  <c:v>13.243636237228785</c:v>
                </c:pt>
                <c:pt idx="165">
                  <c:v>13.220580711051706</c:v>
                </c:pt>
                <c:pt idx="166">
                  <c:v>13.19814079166459</c:v>
                </c:pt>
                <c:pt idx="167">
                  <c:v>13.17629389749883</c:v>
                </c:pt>
                <c:pt idx="168">
                  <c:v>13.155018506382243</c:v>
                </c:pt>
                <c:pt idx="169">
                  <c:v>13.134294094904096</c:v>
                </c:pt>
                <c:pt idx="170">
                  <c:v>13.114101081874534</c:v>
                </c:pt>
                <c:pt idx="171">
                  <c:v>13.094420775560168</c:v>
                </c:pt>
                <c:pt idx="172">
                  <c:v>13.075235324405721</c:v>
                </c:pt>
                <c:pt idx="173">
                  <c:v>13.056527670976559</c:v>
                </c:pt>
                <c:pt idx="174">
                  <c:v>13.03828150887985</c:v>
                </c:pt>
                <c:pt idx="175">
                  <c:v>13.020481242442694</c:v>
                </c:pt>
                <c:pt idx="176">
                  <c:v>13.003111948944023</c:v>
                </c:pt>
                <c:pt idx="177">
                  <c:v>12.986159343214242</c:v>
                </c:pt>
                <c:pt idx="178">
                  <c:v>12.96960974443161</c:v>
                </c:pt>
                <c:pt idx="179">
                  <c:v>12.953450044958545</c:v>
                </c:pt>
                <c:pt idx="180">
                  <c:v>12.937667681073538</c:v>
                </c:pt>
                <c:pt idx="181">
                  <c:v>12.922250605465962</c:v>
                </c:pt>
                <c:pt idx="182">
                  <c:v>12.907187261371494</c:v>
                </c:pt>
                <c:pt idx="183">
                  <c:v>12.892466558235576</c:v>
                </c:pt>
                <c:pt idx="184">
                  <c:v>12.878077848800894</c:v>
                </c:pt>
                <c:pt idx="185">
                  <c:v>12.864010907523015</c:v>
                </c:pt>
                <c:pt idx="186">
                  <c:v>12.85025591022552</c:v>
                </c:pt>
                <c:pt idx="187">
                  <c:v>12.836803414912676</c:v>
                </c:pt>
                <c:pt idx="188">
                  <c:v>12.823644343663856</c:v>
                </c:pt>
                <c:pt idx="189">
                  <c:v>12.810769965539459</c:v>
                </c:pt>
                <c:pt idx="190">
                  <c:v>12.798171880433282</c:v>
                </c:pt>
                <c:pt idx="191">
                  <c:v>12.78584200381103</c:v>
                </c:pt>
                <c:pt idx="192">
                  <c:v>12.773772552278935</c:v>
                </c:pt>
                <c:pt idx="193">
                  <c:v>12.761956029930545</c:v>
                </c:pt>
                <c:pt idx="194">
                  <c:v>12.750385215423345</c:v>
                </c:pt>
                <c:pt idx="195">
                  <c:v>12.739053149740299</c:v>
                </c:pt>
                <c:pt idx="196">
                  <c:v>12.727953124594519</c:v>
                </c:pt>
                <c:pt idx="197">
                  <c:v>12.717078671438157</c:v>
                </c:pt>
                <c:pt idx="198">
                  <c:v>12.706423551039272</c:v>
                </c:pt>
                <c:pt idx="199">
                  <c:v>12.695981743592865</c:v>
                </c:pt>
                <c:pt idx="200">
                  <c:v>12.685747439334577</c:v>
                </c:pt>
                <c:pt idx="201">
                  <c:v>12.67571502962763</c:v>
                </c:pt>
                <c:pt idx="202">
                  <c:v>12.665879098495566</c:v>
                </c:pt>
                <c:pt idx="203">
                  <c:v>12.656234414575048</c:v>
                </c:pt>
                <c:pt idx="204">
                  <c:v>12.64677592346481</c:v>
                </c:pt>
                <c:pt idx="205">
                  <c:v>12.637498740448263</c:v>
                </c:pt>
                <c:pt idx="206">
                  <c:v>12.62839814356875</c:v>
                </c:pt>
                <c:pt idx="207">
                  <c:v>12.619469567037784</c:v>
                </c:pt>
                <c:pt idx="208">
                  <c:v>12.610708594957822</c:v>
                </c:pt>
                <c:pt idx="209">
                  <c:v>12.602110955342363</c:v>
                </c:pt>
                <c:pt idx="210">
                  <c:v>12.593672514417042</c:v>
                </c:pt>
                <c:pt idx="211">
                  <c:v>12.585389271186628</c:v>
                </c:pt>
                <c:pt idx="212">
                  <c:v>12.577257352253589</c:v>
                </c:pt>
                <c:pt idx="213">
                  <c:v>12.569273006874818</c:v>
                </c:pt>
                <c:pt idx="214">
                  <c:v>12.561432602243958</c:v>
                </c:pt>
                <c:pt idx="215">
                  <c:v>12.553732618987429</c:v>
                </c:pt>
                <c:pt idx="216">
                  <c:v>12.546169646863021</c:v>
                </c:pt>
                <c:pt idx="217">
                  <c:v>12.538740380650621</c:v>
                </c:pt>
                <c:pt idx="218">
                  <c:v>12.5314416162251</c:v>
                </c:pt>
                <c:pt idx="219">
                  <c:v>12.524270246802173</c:v>
                </c:pt>
                <c:pt idx="220">
                  <c:v>12.517223259348382</c:v>
                </c:pt>
                <c:pt idx="221">
                  <c:v>12.510297731146967</c:v>
                </c:pt>
                <c:pt idx="222">
                  <c:v>12.503490826511875</c:v>
                </c:pt>
                <c:pt idx="223">
                  <c:v>12.496799793642499</c:v>
                </c:pt>
                <c:pt idx="224">
                  <c:v>12.490221961612209</c:v>
                </c:pt>
                <c:pt idx="225">
                  <c:v>12.483754737484212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99872"/>
        <c:axId val="244001408"/>
      </c:scatterChart>
      <c:valAx>
        <c:axId val="243999872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244001408"/>
        <c:crosses val="autoZero"/>
        <c:crossBetween val="midCat"/>
      </c:valAx>
      <c:valAx>
        <c:axId val="244001408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2439998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strRef>
              <c:f>Лист6!$C$5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xVal>
            <c:numRef>
              <c:f>Лист6!$G$6:$G$231</c:f>
              <c:numCache>
                <c:formatCode>Основной</c:formatCode>
                <c:ptCount val="226"/>
                <c:pt idx="0">
                  <c:v>0</c:v>
                </c:pt>
                <c:pt idx="1">
                  <c:v>4.7910999999999995E-2</c:v>
                </c:pt>
                <c:pt idx="2">
                  <c:v>8.5890999999999995E-2</c:v>
                </c:pt>
                <c:pt idx="3">
                  <c:v>0.11845539999999999</c:v>
                </c:pt>
                <c:pt idx="4">
                  <c:v>0.14752399999999999</c:v>
                </c:pt>
                <c:pt idx="5">
                  <c:v>0.1741104</c:v>
                </c:pt>
                <c:pt idx="6">
                  <c:v>0.19882359999999999</c:v>
                </c:pt>
                <c:pt idx="7">
                  <c:v>0.2220616</c:v>
                </c:pt>
                <c:pt idx="8">
                  <c:v>0.24410100000000001</c:v>
                </c:pt>
                <c:pt idx="9">
                  <c:v>0.26514280000000001</c:v>
                </c:pt>
                <c:pt idx="10">
                  <c:v>0.2853386</c:v>
                </c:pt>
                <c:pt idx="11">
                  <c:v>0.30480560000000001</c:v>
                </c:pt>
                <c:pt idx="12">
                  <c:v>0.3236368</c:v>
                </c:pt>
                <c:pt idx="13">
                  <c:v>0.34190759999999998</c:v>
                </c:pt>
                <c:pt idx="14">
                  <c:v>0.35968</c:v>
                </c:pt>
                <c:pt idx="15">
                  <c:v>0.37700539999999999</c:v>
                </c:pt>
                <c:pt idx="16">
                  <c:v>0.39392719999999998</c:v>
                </c:pt>
                <c:pt idx="17">
                  <c:v>0.41048259999999998</c:v>
                </c:pt>
                <c:pt idx="18">
                  <c:v>0.42670339999999995</c:v>
                </c:pt>
                <c:pt idx="19">
                  <c:v>0.44261739999999994</c:v>
                </c:pt>
                <c:pt idx="20">
                  <c:v>0.45824879999999996</c:v>
                </c:pt>
                <c:pt idx="21">
                  <c:v>0.47361899999999996</c:v>
                </c:pt>
                <c:pt idx="22">
                  <c:v>0.48874679999999998</c:v>
                </c:pt>
                <c:pt idx="23">
                  <c:v>0.50364900000000001</c:v>
                </c:pt>
                <c:pt idx="24">
                  <c:v>0.51834060000000004</c:v>
                </c:pt>
                <c:pt idx="25">
                  <c:v>0.53283520000000006</c:v>
                </c:pt>
                <c:pt idx="26">
                  <c:v>0.5471450000000001</c:v>
                </c:pt>
                <c:pt idx="27">
                  <c:v>0.56128120000000015</c:v>
                </c:pt>
                <c:pt idx="28">
                  <c:v>0.57525380000000015</c:v>
                </c:pt>
                <c:pt idx="29">
                  <c:v>0.58907180000000015</c:v>
                </c:pt>
                <c:pt idx="30">
                  <c:v>0.60274380000000016</c:v>
                </c:pt>
                <c:pt idx="31">
                  <c:v>0.6162774000000002</c:v>
                </c:pt>
                <c:pt idx="32">
                  <c:v>0.62967980000000023</c:v>
                </c:pt>
                <c:pt idx="33">
                  <c:v>0.64295760000000024</c:v>
                </c:pt>
                <c:pt idx="34">
                  <c:v>0.65611700000000028</c:v>
                </c:pt>
                <c:pt idx="35">
                  <c:v>0.6691634000000003</c:v>
                </c:pt>
                <c:pt idx="36">
                  <c:v>0.68210220000000032</c:v>
                </c:pt>
                <c:pt idx="37">
                  <c:v>0.69493820000000028</c:v>
                </c:pt>
                <c:pt idx="38">
                  <c:v>0.7076760000000003</c:v>
                </c:pt>
                <c:pt idx="39">
                  <c:v>0.72031980000000029</c:v>
                </c:pt>
                <c:pt idx="40">
                  <c:v>0.73287360000000024</c:v>
                </c:pt>
                <c:pt idx="41">
                  <c:v>0.74534100000000025</c:v>
                </c:pt>
                <c:pt idx="42">
                  <c:v>0.75772580000000023</c:v>
                </c:pt>
                <c:pt idx="43">
                  <c:v>0.77003100000000024</c:v>
                </c:pt>
                <c:pt idx="44">
                  <c:v>0.78226000000000029</c:v>
                </c:pt>
                <c:pt idx="45">
                  <c:v>0.79441560000000033</c:v>
                </c:pt>
                <c:pt idx="46">
                  <c:v>0.80650040000000034</c:v>
                </c:pt>
                <c:pt idx="47">
                  <c:v>0.81851720000000039</c:v>
                </c:pt>
                <c:pt idx="48">
                  <c:v>0.83046860000000033</c:v>
                </c:pt>
                <c:pt idx="49">
                  <c:v>0.84235680000000035</c:v>
                </c:pt>
                <c:pt idx="50">
                  <c:v>0.85418400000000039</c:v>
                </c:pt>
                <c:pt idx="51">
                  <c:v>0.8659524000000004</c:v>
                </c:pt>
                <c:pt idx="52">
                  <c:v>0.87766380000000044</c:v>
                </c:pt>
                <c:pt idx="53">
                  <c:v>0.88932040000000045</c:v>
                </c:pt>
                <c:pt idx="54">
                  <c:v>0.9009238000000005</c:v>
                </c:pt>
                <c:pt idx="55">
                  <c:v>0.91247600000000051</c:v>
                </c:pt>
                <c:pt idx="56">
                  <c:v>0.92397840000000053</c:v>
                </c:pt>
                <c:pt idx="57">
                  <c:v>0.93543280000000051</c:v>
                </c:pt>
                <c:pt idx="58">
                  <c:v>0.94684060000000048</c:v>
                </c:pt>
                <c:pt idx="59">
                  <c:v>0.95820320000000048</c:v>
                </c:pt>
                <c:pt idx="60">
                  <c:v>0.96952200000000044</c:v>
                </c:pt>
                <c:pt idx="61">
                  <c:v>0.9807984000000004</c:v>
                </c:pt>
                <c:pt idx="62">
                  <c:v>0.9920336000000004</c:v>
                </c:pt>
                <c:pt idx="63">
                  <c:v>1.0032288000000005</c:v>
                </c:pt>
                <c:pt idx="64">
                  <c:v>1.0143852000000004</c:v>
                </c:pt>
                <c:pt idx="65">
                  <c:v>1.0255038000000005</c:v>
                </c:pt>
                <c:pt idx="66">
                  <c:v>1.0365858000000006</c:v>
                </c:pt>
                <c:pt idx="67">
                  <c:v>1.0476322000000005</c:v>
                </c:pt>
                <c:pt idx="68">
                  <c:v>1.0586442000000005</c:v>
                </c:pt>
                <c:pt idx="69">
                  <c:v>1.0696226000000004</c:v>
                </c:pt>
                <c:pt idx="70">
                  <c:v>1.0805682000000005</c:v>
                </c:pt>
                <c:pt idx="71">
                  <c:v>1.0914820000000005</c:v>
                </c:pt>
                <c:pt idx="72">
                  <c:v>1.1023648000000006</c:v>
                </c:pt>
                <c:pt idx="73">
                  <c:v>1.1132176000000007</c:v>
                </c:pt>
                <c:pt idx="74">
                  <c:v>1.1240410000000007</c:v>
                </c:pt>
                <c:pt idx="75">
                  <c:v>1.1348358000000007</c:v>
                </c:pt>
                <c:pt idx="76">
                  <c:v>1.1456028000000007</c:v>
                </c:pt>
                <c:pt idx="77">
                  <c:v>1.1563426000000008</c:v>
                </c:pt>
                <c:pt idx="78">
                  <c:v>1.1670560000000008</c:v>
                </c:pt>
                <c:pt idx="79">
                  <c:v>1.1777436000000008</c:v>
                </c:pt>
                <c:pt idx="80">
                  <c:v>1.1884062000000009</c:v>
                </c:pt>
                <c:pt idx="81">
                  <c:v>1.1990442000000008</c:v>
                </c:pt>
                <c:pt idx="82">
                  <c:v>1.2096584000000008</c:v>
                </c:pt>
                <c:pt idx="83">
                  <c:v>1.2202492000000007</c:v>
                </c:pt>
                <c:pt idx="84">
                  <c:v>1.2308174000000007</c:v>
                </c:pt>
                <c:pt idx="85">
                  <c:v>1.2413634000000007</c:v>
                </c:pt>
                <c:pt idx="86">
                  <c:v>1.2518878000000007</c:v>
                </c:pt>
                <c:pt idx="87">
                  <c:v>1.2623910000000007</c:v>
                </c:pt>
                <c:pt idx="88">
                  <c:v>1.2728736000000007</c:v>
                </c:pt>
                <c:pt idx="89">
                  <c:v>1.2833360000000007</c:v>
                </c:pt>
                <c:pt idx="90">
                  <c:v>1.2937786000000007</c:v>
                </c:pt>
                <c:pt idx="91">
                  <c:v>1.3042020000000007</c:v>
                </c:pt>
                <c:pt idx="92">
                  <c:v>1.3146066000000007</c:v>
                </c:pt>
                <c:pt idx="93">
                  <c:v>1.3249928000000006</c:v>
                </c:pt>
                <c:pt idx="94">
                  <c:v>1.3353612000000006</c:v>
                </c:pt>
                <c:pt idx="95">
                  <c:v>1.3457120000000007</c:v>
                </c:pt>
                <c:pt idx="96">
                  <c:v>1.3560456000000007</c:v>
                </c:pt>
                <c:pt idx="97">
                  <c:v>1.3663624000000008</c:v>
                </c:pt>
                <c:pt idx="98">
                  <c:v>1.3766628000000007</c:v>
                </c:pt>
                <c:pt idx="99">
                  <c:v>1.3869472000000007</c:v>
                </c:pt>
                <c:pt idx="100">
                  <c:v>1.3972160000000007</c:v>
                </c:pt>
                <c:pt idx="101">
                  <c:v>1.4074694000000008</c:v>
                </c:pt>
                <c:pt idx="102">
                  <c:v>1.4177078000000007</c:v>
                </c:pt>
                <c:pt idx="103">
                  <c:v>1.4279316000000006</c:v>
                </c:pt>
                <c:pt idx="104">
                  <c:v>1.4381410000000006</c:v>
                </c:pt>
                <c:pt idx="105">
                  <c:v>1.4483364000000005</c:v>
                </c:pt>
                <c:pt idx="106">
                  <c:v>1.4585180000000004</c:v>
                </c:pt>
                <c:pt idx="107">
                  <c:v>1.4686860000000004</c:v>
                </c:pt>
                <c:pt idx="108">
                  <c:v>1.4788408000000004</c:v>
                </c:pt>
                <c:pt idx="109">
                  <c:v>1.4889828000000005</c:v>
                </c:pt>
                <c:pt idx="110">
                  <c:v>1.4991122000000006</c:v>
                </c:pt>
                <c:pt idx="111">
                  <c:v>1.5092292000000005</c:v>
                </c:pt>
                <c:pt idx="112">
                  <c:v>1.5193340000000004</c:v>
                </c:pt>
                <c:pt idx="113">
                  <c:v>1.5294270000000003</c:v>
                </c:pt>
                <c:pt idx="114">
                  <c:v>1.5395084000000003</c:v>
                </c:pt>
                <c:pt idx="115">
                  <c:v>1.5495784000000004</c:v>
                </c:pt>
                <c:pt idx="116">
                  <c:v>1.5596372000000003</c:v>
                </c:pt>
                <c:pt idx="117">
                  <c:v>1.5696850000000002</c:v>
                </c:pt>
                <c:pt idx="118">
                  <c:v>1.5797222000000002</c:v>
                </c:pt>
                <c:pt idx="119">
                  <c:v>1.5897488000000002</c:v>
                </c:pt>
                <c:pt idx="120">
                  <c:v>1.5997652000000002</c:v>
                </c:pt>
                <c:pt idx="121">
                  <c:v>1.6097714000000003</c:v>
                </c:pt>
                <c:pt idx="122">
                  <c:v>1.6197678000000002</c:v>
                </c:pt>
                <c:pt idx="123">
                  <c:v>1.6297544000000002</c:v>
                </c:pt>
                <c:pt idx="124">
                  <c:v>1.6397316000000002</c:v>
                </c:pt>
                <c:pt idx="125">
                  <c:v>1.6496994000000003</c:v>
                </c:pt>
                <c:pt idx="126">
                  <c:v>1.6596582000000002</c:v>
                </c:pt>
                <c:pt idx="127">
                  <c:v>1.6696080000000002</c:v>
                </c:pt>
                <c:pt idx="128">
                  <c:v>1.6795490000000002</c:v>
                </c:pt>
                <c:pt idx="129">
                  <c:v>1.6894814000000002</c:v>
                </c:pt>
                <c:pt idx="130">
                  <c:v>1.6994054000000003</c:v>
                </c:pt>
                <c:pt idx="131">
                  <c:v>1.7093212000000002</c:v>
                </c:pt>
                <c:pt idx="132">
                  <c:v>1.7192288000000002</c:v>
                </c:pt>
                <c:pt idx="133">
                  <c:v>1.7291284000000002</c:v>
                </c:pt>
                <c:pt idx="134">
                  <c:v>1.7390202000000001</c:v>
                </c:pt>
                <c:pt idx="135">
                  <c:v>1.7489044</c:v>
                </c:pt>
                <c:pt idx="136">
                  <c:v>1.7587809999999999</c:v>
                </c:pt>
                <c:pt idx="137">
                  <c:v>1.7686502</c:v>
                </c:pt>
                <c:pt idx="138">
                  <c:v>1.7785122</c:v>
                </c:pt>
                <c:pt idx="139">
                  <c:v>1.7883671999999999</c:v>
                </c:pt>
                <c:pt idx="140">
                  <c:v>1.7982152</c:v>
                </c:pt>
                <c:pt idx="141">
                  <c:v>1.8080564000000001</c:v>
                </c:pt>
                <c:pt idx="142">
                  <c:v>1.8178908</c:v>
                </c:pt>
                <c:pt idx="143">
                  <c:v>1.8277186000000001</c:v>
                </c:pt>
                <c:pt idx="144">
                  <c:v>1.8375400000000002</c:v>
                </c:pt>
                <c:pt idx="145">
                  <c:v>1.8473550000000001</c:v>
                </c:pt>
                <c:pt idx="146">
                  <c:v>1.8571638000000001</c:v>
                </c:pt>
                <c:pt idx="147">
                  <c:v>1.8669666</c:v>
                </c:pt>
                <c:pt idx="148">
                  <c:v>1.8767634</c:v>
                </c:pt>
                <c:pt idx="149">
                  <c:v>1.8865542</c:v>
                </c:pt>
                <c:pt idx="150">
                  <c:v>1.8963391999999999</c:v>
                </c:pt>
                <c:pt idx="151">
                  <c:v>1.9061185999999999</c:v>
                </c:pt>
                <c:pt idx="152">
                  <c:v>1.9158923999999999</c:v>
                </c:pt>
                <c:pt idx="153">
                  <c:v>1.9256608</c:v>
                </c:pt>
                <c:pt idx="154">
                  <c:v>1.9354237999999999</c:v>
                </c:pt>
                <c:pt idx="155">
                  <c:v>1.9451816</c:v>
                </c:pt>
                <c:pt idx="156">
                  <c:v>1.9549341999999998</c:v>
                </c:pt>
                <c:pt idx="157">
                  <c:v>1.9646815999999998</c:v>
                </c:pt>
                <c:pt idx="158">
                  <c:v>1.9744239999999997</c:v>
                </c:pt>
                <c:pt idx="159">
                  <c:v>1.9841615999999997</c:v>
                </c:pt>
                <c:pt idx="160">
                  <c:v>1.9938943999999998</c:v>
                </c:pt>
                <c:pt idx="161">
                  <c:v>2.0036223999999998</c:v>
                </c:pt>
                <c:pt idx="162">
                  <c:v>2.0133457999999997</c:v>
                </c:pt>
                <c:pt idx="163">
                  <c:v>2.0230645999999997</c:v>
                </c:pt>
                <c:pt idx="164">
                  <c:v>2.0327789999999997</c:v>
                </c:pt>
                <c:pt idx="165">
                  <c:v>2.0424889999999998</c:v>
                </c:pt>
                <c:pt idx="166">
                  <c:v>2.0521946</c:v>
                </c:pt>
                <c:pt idx="167">
                  <c:v>2.061896</c:v>
                </c:pt>
                <c:pt idx="168">
                  <c:v>2.0715932000000001</c:v>
                </c:pt>
                <c:pt idx="169">
                  <c:v>2.0812864000000002</c:v>
                </c:pt>
                <c:pt idx="170">
                  <c:v>2.0909756000000002</c:v>
                </c:pt>
                <c:pt idx="171">
                  <c:v>2.1006608</c:v>
                </c:pt>
                <c:pt idx="172">
                  <c:v>2.1103420000000002</c:v>
                </c:pt>
                <c:pt idx="173">
                  <c:v>2.1200194000000003</c:v>
                </c:pt>
                <c:pt idx="174">
                  <c:v>2.1296932000000002</c:v>
                </c:pt>
                <c:pt idx="175">
                  <c:v>2.1393632</c:v>
                </c:pt>
                <c:pt idx="176">
                  <c:v>2.1490296</c:v>
                </c:pt>
                <c:pt idx="177">
                  <c:v>2.1586924000000001</c:v>
                </c:pt>
                <c:pt idx="178">
                  <c:v>2.1683517999999999</c:v>
                </c:pt>
                <c:pt idx="179">
                  <c:v>2.1780078</c:v>
                </c:pt>
                <c:pt idx="180">
                  <c:v>2.1876603999999999</c:v>
                </c:pt>
                <c:pt idx="181">
                  <c:v>2.1973096000000001</c:v>
                </c:pt>
                <c:pt idx="182">
                  <c:v>2.2069556000000001</c:v>
                </c:pt>
                <c:pt idx="183">
                  <c:v>2.2165984000000001</c:v>
                </c:pt>
                <c:pt idx="184">
                  <c:v>2.2262379999999999</c:v>
                </c:pt>
                <c:pt idx="185">
                  <c:v>2.2358745999999998</c:v>
                </c:pt>
                <c:pt idx="186">
                  <c:v>2.2455081999999997</c:v>
                </c:pt>
                <c:pt idx="187">
                  <c:v>2.2551387999999997</c:v>
                </c:pt>
                <c:pt idx="188">
                  <c:v>2.2647663999999996</c:v>
                </c:pt>
                <c:pt idx="189">
                  <c:v>2.2743911999999997</c:v>
                </c:pt>
                <c:pt idx="190">
                  <c:v>2.2840129999999998</c:v>
                </c:pt>
                <c:pt idx="191">
                  <c:v>2.2936321999999998</c:v>
                </c:pt>
                <c:pt idx="192">
                  <c:v>2.3032485999999999</c:v>
                </c:pt>
                <c:pt idx="193">
                  <c:v>2.3128621999999996</c:v>
                </c:pt>
                <c:pt idx="194">
                  <c:v>2.3224731999999997</c:v>
                </c:pt>
                <c:pt idx="195">
                  <c:v>2.3320815999999995</c:v>
                </c:pt>
                <c:pt idx="196">
                  <c:v>2.3416873999999996</c:v>
                </c:pt>
                <c:pt idx="197">
                  <c:v>2.3512907999999997</c:v>
                </c:pt>
                <c:pt idx="198">
                  <c:v>2.3608917999999997</c:v>
                </c:pt>
                <c:pt idx="199">
                  <c:v>2.3704901999999994</c:v>
                </c:pt>
                <c:pt idx="200">
                  <c:v>2.3800861999999996</c:v>
                </c:pt>
                <c:pt idx="201">
                  <c:v>2.3896799999999998</c:v>
                </c:pt>
                <c:pt idx="202">
                  <c:v>2.3992713999999999</c:v>
                </c:pt>
                <c:pt idx="203">
                  <c:v>2.4088606000000001</c:v>
                </c:pt>
                <c:pt idx="204">
                  <c:v>2.4184475999999999</c:v>
                </c:pt>
                <c:pt idx="205">
                  <c:v>2.4280323999999998</c:v>
                </c:pt>
                <c:pt idx="206">
                  <c:v>2.4376149999999996</c:v>
                </c:pt>
                <c:pt idx="207">
                  <c:v>2.4471953999999996</c:v>
                </c:pt>
                <c:pt idx="208">
                  <c:v>2.4567737999999997</c:v>
                </c:pt>
                <c:pt idx="209">
                  <c:v>2.4663501999999995</c:v>
                </c:pt>
                <c:pt idx="210">
                  <c:v>2.4759245999999995</c:v>
                </c:pt>
                <c:pt idx="211">
                  <c:v>2.4854969999999996</c:v>
                </c:pt>
                <c:pt idx="212">
                  <c:v>2.4950673999999995</c:v>
                </c:pt>
                <c:pt idx="213">
                  <c:v>2.5046359999999996</c:v>
                </c:pt>
                <c:pt idx="214">
                  <c:v>2.5142025999999995</c:v>
                </c:pt>
                <c:pt idx="215">
                  <c:v>2.5237673999999997</c:v>
                </c:pt>
                <c:pt idx="216">
                  <c:v>2.5333303999999996</c:v>
                </c:pt>
                <c:pt idx="217">
                  <c:v>2.5428915999999995</c:v>
                </c:pt>
                <c:pt idx="218">
                  <c:v>2.5524509999999996</c:v>
                </c:pt>
                <c:pt idx="219">
                  <c:v>2.5620085999999995</c:v>
                </c:pt>
                <c:pt idx="220">
                  <c:v>2.5715645999999994</c:v>
                </c:pt>
                <c:pt idx="221">
                  <c:v>2.5811189999999993</c:v>
                </c:pt>
                <c:pt idx="222">
                  <c:v>2.5906715999999994</c:v>
                </c:pt>
                <c:pt idx="223">
                  <c:v>2.6002225999999995</c:v>
                </c:pt>
                <c:pt idx="224">
                  <c:v>2.6097719999999995</c:v>
                </c:pt>
                <c:pt idx="225">
                  <c:v>2.6193199999999996</c:v>
                </c:pt>
              </c:numCache>
            </c:numRef>
          </c:xVal>
          <c:yVal>
            <c:numRef>
              <c:f>Лист6!$C$6:$C$231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0.1125</c:v>
                </c:pt>
                <c:pt idx="2">
                  <c:v>0.22500000000000001</c:v>
                </c:pt>
                <c:pt idx="3">
                  <c:v>0.33750000000000002</c:v>
                </c:pt>
                <c:pt idx="4">
                  <c:v>0.45</c:v>
                </c:pt>
                <c:pt idx="5">
                  <c:v>0.5625</c:v>
                </c:pt>
                <c:pt idx="6">
                  <c:v>0.67500000000000004</c:v>
                </c:pt>
                <c:pt idx="7">
                  <c:v>0.78750000000000009</c:v>
                </c:pt>
                <c:pt idx="8">
                  <c:v>0.90000000000000013</c:v>
                </c:pt>
                <c:pt idx="9">
                  <c:v>1.0125000000000002</c:v>
                </c:pt>
                <c:pt idx="10">
                  <c:v>1.1250000000000002</c:v>
                </c:pt>
                <c:pt idx="11">
                  <c:v>1.2375000000000003</c:v>
                </c:pt>
                <c:pt idx="12">
                  <c:v>1.3500000000000003</c:v>
                </c:pt>
                <c:pt idx="13">
                  <c:v>1.4625000000000004</c:v>
                </c:pt>
                <c:pt idx="14">
                  <c:v>1.5750000000000004</c:v>
                </c:pt>
                <c:pt idx="15">
                  <c:v>1.6875000000000004</c:v>
                </c:pt>
                <c:pt idx="16">
                  <c:v>1.8000000000000005</c:v>
                </c:pt>
                <c:pt idx="17">
                  <c:v>1.9125000000000005</c:v>
                </c:pt>
                <c:pt idx="18">
                  <c:v>2.0250000000000004</c:v>
                </c:pt>
                <c:pt idx="19">
                  <c:v>2.1375000000000002</c:v>
                </c:pt>
                <c:pt idx="20">
                  <c:v>2.25</c:v>
                </c:pt>
                <c:pt idx="21">
                  <c:v>2.3624999999999998</c:v>
                </c:pt>
                <c:pt idx="22">
                  <c:v>2.4749999999999996</c:v>
                </c:pt>
                <c:pt idx="23">
                  <c:v>2.5874999999999995</c:v>
                </c:pt>
                <c:pt idx="24">
                  <c:v>2.6999999999999993</c:v>
                </c:pt>
                <c:pt idx="25">
                  <c:v>2.8124999999999991</c:v>
                </c:pt>
                <c:pt idx="26">
                  <c:v>2.9249999999999989</c:v>
                </c:pt>
                <c:pt idx="27">
                  <c:v>3.0374999999999988</c:v>
                </c:pt>
                <c:pt idx="28">
                  <c:v>3.1499999999999986</c:v>
                </c:pt>
                <c:pt idx="29">
                  <c:v>3.2624999999999984</c:v>
                </c:pt>
                <c:pt idx="30">
                  <c:v>3.3749999999999982</c:v>
                </c:pt>
                <c:pt idx="31">
                  <c:v>3.487499999999998</c:v>
                </c:pt>
                <c:pt idx="32">
                  <c:v>3.5999999999999979</c:v>
                </c:pt>
                <c:pt idx="33">
                  <c:v>3.7124999999999977</c:v>
                </c:pt>
                <c:pt idx="34">
                  <c:v>3.8249999999999975</c:v>
                </c:pt>
                <c:pt idx="35">
                  <c:v>3.9374999999999973</c:v>
                </c:pt>
                <c:pt idx="36">
                  <c:v>4.0499999999999972</c:v>
                </c:pt>
                <c:pt idx="37">
                  <c:v>4.162499999999997</c:v>
                </c:pt>
                <c:pt idx="38">
                  <c:v>4.2749999999999968</c:v>
                </c:pt>
                <c:pt idx="39">
                  <c:v>4.3874999999999966</c:v>
                </c:pt>
                <c:pt idx="40">
                  <c:v>4.4999999999999964</c:v>
                </c:pt>
                <c:pt idx="41">
                  <c:v>4.6124999999999963</c:v>
                </c:pt>
                <c:pt idx="42">
                  <c:v>4.7249999999999961</c:v>
                </c:pt>
                <c:pt idx="43">
                  <c:v>4.8374999999999959</c:v>
                </c:pt>
                <c:pt idx="44">
                  <c:v>4.9499999999999957</c:v>
                </c:pt>
                <c:pt idx="45">
                  <c:v>5.0624999999999956</c:v>
                </c:pt>
                <c:pt idx="46">
                  <c:v>5.1749999999999954</c:v>
                </c:pt>
                <c:pt idx="47">
                  <c:v>5.2874999999999952</c:v>
                </c:pt>
                <c:pt idx="48">
                  <c:v>5.399999999999995</c:v>
                </c:pt>
                <c:pt idx="49">
                  <c:v>5.5124999999999948</c:v>
                </c:pt>
                <c:pt idx="50">
                  <c:v>5.6249999999999947</c:v>
                </c:pt>
                <c:pt idx="51">
                  <c:v>5.7374999999999945</c:v>
                </c:pt>
                <c:pt idx="52">
                  <c:v>5.8499999999999943</c:v>
                </c:pt>
                <c:pt idx="53">
                  <c:v>5.9624999999999941</c:v>
                </c:pt>
                <c:pt idx="54">
                  <c:v>6.074999999999994</c:v>
                </c:pt>
                <c:pt idx="55">
                  <c:v>6.1874999999999938</c:v>
                </c:pt>
                <c:pt idx="56">
                  <c:v>6.2999999999999936</c:v>
                </c:pt>
                <c:pt idx="57">
                  <c:v>6.4124999999999934</c:v>
                </c:pt>
                <c:pt idx="58">
                  <c:v>6.5249999999999932</c:v>
                </c:pt>
                <c:pt idx="59">
                  <c:v>6.6374999999999931</c:v>
                </c:pt>
                <c:pt idx="60">
                  <c:v>6.7499999999999929</c:v>
                </c:pt>
                <c:pt idx="61">
                  <c:v>6.8624999999999927</c:v>
                </c:pt>
                <c:pt idx="62">
                  <c:v>6.9749999999999925</c:v>
                </c:pt>
                <c:pt idx="63">
                  <c:v>7.0874999999999924</c:v>
                </c:pt>
                <c:pt idx="64">
                  <c:v>7.1999999999999922</c:v>
                </c:pt>
                <c:pt idx="65">
                  <c:v>7.312499999999992</c:v>
                </c:pt>
                <c:pt idx="66">
                  <c:v>7.4249999999999918</c:v>
                </c:pt>
                <c:pt idx="67">
                  <c:v>7.5374999999999917</c:v>
                </c:pt>
                <c:pt idx="68">
                  <c:v>7.6499999999999915</c:v>
                </c:pt>
                <c:pt idx="69">
                  <c:v>7.7624999999999913</c:v>
                </c:pt>
                <c:pt idx="70">
                  <c:v>7.8749999999999911</c:v>
                </c:pt>
                <c:pt idx="71">
                  <c:v>7.9874999999999909</c:v>
                </c:pt>
                <c:pt idx="72">
                  <c:v>8.0999999999999908</c:v>
                </c:pt>
                <c:pt idx="73">
                  <c:v>8.2124999999999915</c:v>
                </c:pt>
                <c:pt idx="74">
                  <c:v>8.3249999999999922</c:v>
                </c:pt>
                <c:pt idx="75">
                  <c:v>8.4374999999999929</c:v>
                </c:pt>
                <c:pt idx="76">
                  <c:v>8.5499999999999936</c:v>
                </c:pt>
                <c:pt idx="77">
                  <c:v>8.6624999999999943</c:v>
                </c:pt>
                <c:pt idx="78">
                  <c:v>8.774999999999995</c:v>
                </c:pt>
                <c:pt idx="79">
                  <c:v>8.8874999999999957</c:v>
                </c:pt>
                <c:pt idx="80">
                  <c:v>8.9999999999999964</c:v>
                </c:pt>
                <c:pt idx="81">
                  <c:v>9.1124999999999972</c:v>
                </c:pt>
                <c:pt idx="82">
                  <c:v>9.2249999999999979</c:v>
                </c:pt>
                <c:pt idx="83">
                  <c:v>9.3374999999999986</c:v>
                </c:pt>
                <c:pt idx="84">
                  <c:v>9.4499999999999993</c:v>
                </c:pt>
                <c:pt idx="85">
                  <c:v>9.5625</c:v>
                </c:pt>
                <c:pt idx="86">
                  <c:v>9.6750000000000007</c:v>
                </c:pt>
                <c:pt idx="87">
                  <c:v>9.7875000000000014</c:v>
                </c:pt>
                <c:pt idx="88">
                  <c:v>9.9000000000000021</c:v>
                </c:pt>
                <c:pt idx="89">
                  <c:v>10.012500000000003</c:v>
                </c:pt>
                <c:pt idx="90">
                  <c:v>10.125000000000004</c:v>
                </c:pt>
                <c:pt idx="91">
                  <c:v>10.237500000000004</c:v>
                </c:pt>
                <c:pt idx="92">
                  <c:v>10.350000000000005</c:v>
                </c:pt>
                <c:pt idx="93">
                  <c:v>10.462500000000006</c:v>
                </c:pt>
                <c:pt idx="94">
                  <c:v>10.575000000000006</c:v>
                </c:pt>
                <c:pt idx="95">
                  <c:v>10.687500000000007</c:v>
                </c:pt>
                <c:pt idx="96">
                  <c:v>10.800000000000008</c:v>
                </c:pt>
                <c:pt idx="97">
                  <c:v>10.912500000000009</c:v>
                </c:pt>
                <c:pt idx="98">
                  <c:v>11.025000000000009</c:v>
                </c:pt>
                <c:pt idx="99">
                  <c:v>11.13750000000001</c:v>
                </c:pt>
                <c:pt idx="100">
                  <c:v>11.250000000000011</c:v>
                </c:pt>
                <c:pt idx="101">
                  <c:v>11.362500000000011</c:v>
                </c:pt>
                <c:pt idx="102">
                  <c:v>11.475000000000012</c:v>
                </c:pt>
                <c:pt idx="103">
                  <c:v>11.587500000000013</c:v>
                </c:pt>
                <c:pt idx="104">
                  <c:v>11.700000000000014</c:v>
                </c:pt>
                <c:pt idx="105">
                  <c:v>11.812500000000014</c:v>
                </c:pt>
                <c:pt idx="106">
                  <c:v>11.925000000000015</c:v>
                </c:pt>
                <c:pt idx="107">
                  <c:v>12.037500000000016</c:v>
                </c:pt>
                <c:pt idx="108">
                  <c:v>12.150000000000016</c:v>
                </c:pt>
                <c:pt idx="109">
                  <c:v>12.262500000000017</c:v>
                </c:pt>
                <c:pt idx="110">
                  <c:v>12.375000000000018</c:v>
                </c:pt>
                <c:pt idx="111">
                  <c:v>12.487500000000018</c:v>
                </c:pt>
                <c:pt idx="112">
                  <c:v>12.600000000000019</c:v>
                </c:pt>
                <c:pt idx="113">
                  <c:v>12.71250000000002</c:v>
                </c:pt>
                <c:pt idx="114">
                  <c:v>12.825000000000021</c:v>
                </c:pt>
                <c:pt idx="115">
                  <c:v>12.937500000000021</c:v>
                </c:pt>
                <c:pt idx="116">
                  <c:v>13.050000000000022</c:v>
                </c:pt>
                <c:pt idx="117">
                  <c:v>13.162500000000023</c:v>
                </c:pt>
                <c:pt idx="118">
                  <c:v>13.275000000000023</c:v>
                </c:pt>
                <c:pt idx="119">
                  <c:v>13.387500000000024</c:v>
                </c:pt>
                <c:pt idx="120">
                  <c:v>13.500000000000025</c:v>
                </c:pt>
                <c:pt idx="121">
                  <c:v>13.612500000000026</c:v>
                </c:pt>
                <c:pt idx="122">
                  <c:v>13.725000000000026</c:v>
                </c:pt>
                <c:pt idx="123">
                  <c:v>13.837500000000027</c:v>
                </c:pt>
                <c:pt idx="124">
                  <c:v>13.950000000000028</c:v>
                </c:pt>
                <c:pt idx="125">
                  <c:v>14.062500000000028</c:v>
                </c:pt>
                <c:pt idx="126">
                  <c:v>14.175000000000029</c:v>
                </c:pt>
                <c:pt idx="127">
                  <c:v>14.28750000000003</c:v>
                </c:pt>
                <c:pt idx="128">
                  <c:v>14.400000000000031</c:v>
                </c:pt>
                <c:pt idx="129">
                  <c:v>14.512500000000031</c:v>
                </c:pt>
                <c:pt idx="130">
                  <c:v>14.625000000000032</c:v>
                </c:pt>
                <c:pt idx="131">
                  <c:v>14.737500000000033</c:v>
                </c:pt>
                <c:pt idx="132">
                  <c:v>14.850000000000033</c:v>
                </c:pt>
                <c:pt idx="133">
                  <c:v>14.962500000000034</c:v>
                </c:pt>
                <c:pt idx="134">
                  <c:v>15.075000000000035</c:v>
                </c:pt>
                <c:pt idx="135">
                  <c:v>15.187500000000036</c:v>
                </c:pt>
                <c:pt idx="136">
                  <c:v>15.300000000000036</c:v>
                </c:pt>
                <c:pt idx="137">
                  <c:v>15.412500000000037</c:v>
                </c:pt>
                <c:pt idx="138">
                  <c:v>15.525000000000038</c:v>
                </c:pt>
                <c:pt idx="139">
                  <c:v>15.637500000000038</c:v>
                </c:pt>
                <c:pt idx="140">
                  <c:v>15.750000000000039</c:v>
                </c:pt>
                <c:pt idx="141">
                  <c:v>15.86250000000004</c:v>
                </c:pt>
                <c:pt idx="142">
                  <c:v>15.975000000000041</c:v>
                </c:pt>
                <c:pt idx="143">
                  <c:v>16.087500000000041</c:v>
                </c:pt>
                <c:pt idx="144">
                  <c:v>16.200000000000042</c:v>
                </c:pt>
                <c:pt idx="145">
                  <c:v>16.312500000000043</c:v>
                </c:pt>
                <c:pt idx="146">
                  <c:v>16.425000000000043</c:v>
                </c:pt>
                <c:pt idx="147">
                  <c:v>16.537500000000044</c:v>
                </c:pt>
                <c:pt idx="148">
                  <c:v>16.650000000000045</c:v>
                </c:pt>
                <c:pt idx="149">
                  <c:v>16.762500000000045</c:v>
                </c:pt>
                <c:pt idx="150">
                  <c:v>16.875000000000046</c:v>
                </c:pt>
                <c:pt idx="151">
                  <c:v>16.987500000000047</c:v>
                </c:pt>
                <c:pt idx="152">
                  <c:v>17.100000000000048</c:v>
                </c:pt>
                <c:pt idx="153">
                  <c:v>17.212500000000048</c:v>
                </c:pt>
                <c:pt idx="154">
                  <c:v>17.325000000000049</c:v>
                </c:pt>
                <c:pt idx="155">
                  <c:v>17.43750000000005</c:v>
                </c:pt>
                <c:pt idx="156">
                  <c:v>17.55000000000005</c:v>
                </c:pt>
                <c:pt idx="157">
                  <c:v>17.662500000000051</c:v>
                </c:pt>
                <c:pt idx="158">
                  <c:v>17.775000000000052</c:v>
                </c:pt>
                <c:pt idx="159">
                  <c:v>17.887500000000053</c:v>
                </c:pt>
                <c:pt idx="160">
                  <c:v>18.000000000000053</c:v>
                </c:pt>
                <c:pt idx="161">
                  <c:v>18.112500000000054</c:v>
                </c:pt>
                <c:pt idx="162">
                  <c:v>18.225000000000055</c:v>
                </c:pt>
                <c:pt idx="163">
                  <c:v>18.337500000000055</c:v>
                </c:pt>
                <c:pt idx="164">
                  <c:v>18.450000000000056</c:v>
                </c:pt>
                <c:pt idx="165">
                  <c:v>18.562500000000057</c:v>
                </c:pt>
                <c:pt idx="166">
                  <c:v>18.675000000000058</c:v>
                </c:pt>
                <c:pt idx="167">
                  <c:v>18.787500000000058</c:v>
                </c:pt>
                <c:pt idx="168">
                  <c:v>18.900000000000059</c:v>
                </c:pt>
                <c:pt idx="169">
                  <c:v>19.01250000000006</c:v>
                </c:pt>
                <c:pt idx="170">
                  <c:v>19.12500000000006</c:v>
                </c:pt>
                <c:pt idx="171">
                  <c:v>19.237500000000061</c:v>
                </c:pt>
                <c:pt idx="172">
                  <c:v>19.350000000000062</c:v>
                </c:pt>
                <c:pt idx="173">
                  <c:v>19.462500000000063</c:v>
                </c:pt>
                <c:pt idx="174">
                  <c:v>19.575000000000063</c:v>
                </c:pt>
                <c:pt idx="175">
                  <c:v>19.687500000000064</c:v>
                </c:pt>
                <c:pt idx="176">
                  <c:v>19.800000000000065</c:v>
                </c:pt>
                <c:pt idx="177">
                  <c:v>19.912500000000065</c:v>
                </c:pt>
                <c:pt idx="178">
                  <c:v>20.025000000000066</c:v>
                </c:pt>
                <c:pt idx="179">
                  <c:v>20.137500000000067</c:v>
                </c:pt>
                <c:pt idx="180">
                  <c:v>20.250000000000068</c:v>
                </c:pt>
                <c:pt idx="181">
                  <c:v>20.362500000000068</c:v>
                </c:pt>
                <c:pt idx="182">
                  <c:v>20.475000000000069</c:v>
                </c:pt>
                <c:pt idx="183">
                  <c:v>20.58750000000007</c:v>
                </c:pt>
                <c:pt idx="184">
                  <c:v>20.70000000000007</c:v>
                </c:pt>
                <c:pt idx="185">
                  <c:v>20.812500000000071</c:v>
                </c:pt>
                <c:pt idx="186">
                  <c:v>20.925000000000072</c:v>
                </c:pt>
                <c:pt idx="187">
                  <c:v>21.037500000000072</c:v>
                </c:pt>
                <c:pt idx="188">
                  <c:v>21.150000000000073</c:v>
                </c:pt>
                <c:pt idx="189">
                  <c:v>21.262500000000074</c:v>
                </c:pt>
                <c:pt idx="190">
                  <c:v>21.375000000000075</c:v>
                </c:pt>
                <c:pt idx="191">
                  <c:v>21.487500000000075</c:v>
                </c:pt>
                <c:pt idx="192">
                  <c:v>21.600000000000076</c:v>
                </c:pt>
                <c:pt idx="193">
                  <c:v>21.712500000000077</c:v>
                </c:pt>
                <c:pt idx="194">
                  <c:v>21.825000000000077</c:v>
                </c:pt>
                <c:pt idx="195">
                  <c:v>21.937500000000078</c:v>
                </c:pt>
                <c:pt idx="196">
                  <c:v>22.050000000000079</c:v>
                </c:pt>
                <c:pt idx="197">
                  <c:v>22.16250000000008</c:v>
                </c:pt>
                <c:pt idx="198">
                  <c:v>22.27500000000008</c:v>
                </c:pt>
                <c:pt idx="199">
                  <c:v>22.387500000000081</c:v>
                </c:pt>
                <c:pt idx="200">
                  <c:v>22.500000000000082</c:v>
                </c:pt>
                <c:pt idx="201">
                  <c:v>22.612500000000082</c:v>
                </c:pt>
                <c:pt idx="202">
                  <c:v>22.725000000000083</c:v>
                </c:pt>
                <c:pt idx="203">
                  <c:v>22.837500000000084</c:v>
                </c:pt>
                <c:pt idx="204">
                  <c:v>22.950000000000085</c:v>
                </c:pt>
                <c:pt idx="205">
                  <c:v>23.062500000000085</c:v>
                </c:pt>
                <c:pt idx="206">
                  <c:v>23.175000000000086</c:v>
                </c:pt>
                <c:pt idx="207">
                  <c:v>23.287500000000087</c:v>
                </c:pt>
                <c:pt idx="208">
                  <c:v>23.400000000000087</c:v>
                </c:pt>
                <c:pt idx="209">
                  <c:v>23.512500000000088</c:v>
                </c:pt>
                <c:pt idx="210">
                  <c:v>23.625000000000089</c:v>
                </c:pt>
                <c:pt idx="211">
                  <c:v>23.73750000000009</c:v>
                </c:pt>
                <c:pt idx="212">
                  <c:v>23.85000000000009</c:v>
                </c:pt>
                <c:pt idx="213">
                  <c:v>23.962500000000091</c:v>
                </c:pt>
                <c:pt idx="214">
                  <c:v>24.075000000000092</c:v>
                </c:pt>
                <c:pt idx="215">
                  <c:v>24.187500000000092</c:v>
                </c:pt>
                <c:pt idx="216">
                  <c:v>24.300000000000093</c:v>
                </c:pt>
                <c:pt idx="217">
                  <c:v>24.412500000000094</c:v>
                </c:pt>
                <c:pt idx="218">
                  <c:v>24.525000000000095</c:v>
                </c:pt>
                <c:pt idx="219">
                  <c:v>24.637500000000095</c:v>
                </c:pt>
                <c:pt idx="220">
                  <c:v>24.750000000000096</c:v>
                </c:pt>
                <c:pt idx="221">
                  <c:v>24.862500000000097</c:v>
                </c:pt>
                <c:pt idx="222">
                  <c:v>24.975000000000097</c:v>
                </c:pt>
                <c:pt idx="223">
                  <c:v>25.087500000000098</c:v>
                </c:pt>
                <c:pt idx="224">
                  <c:v>25.200000000000099</c:v>
                </c:pt>
                <c:pt idx="225">
                  <c:v>25.312500000000099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Лист6!$D$5</c:f>
              <c:strCache>
                <c:ptCount val="1"/>
                <c:pt idx="0">
                  <c:v>V</c:v>
                </c:pt>
              </c:strCache>
            </c:strRef>
          </c:tx>
          <c:marker>
            <c:symbol val="none"/>
          </c:marker>
          <c:xVal>
            <c:numRef>
              <c:f>Лист6!$G$6:$G$231</c:f>
              <c:numCache>
                <c:formatCode>Основной</c:formatCode>
                <c:ptCount val="226"/>
                <c:pt idx="0">
                  <c:v>0</c:v>
                </c:pt>
                <c:pt idx="1">
                  <c:v>4.7910999999999995E-2</c:v>
                </c:pt>
                <c:pt idx="2">
                  <c:v>8.5890999999999995E-2</c:v>
                </c:pt>
                <c:pt idx="3">
                  <c:v>0.11845539999999999</c:v>
                </c:pt>
                <c:pt idx="4">
                  <c:v>0.14752399999999999</c:v>
                </c:pt>
                <c:pt idx="5">
                  <c:v>0.1741104</c:v>
                </c:pt>
                <c:pt idx="6">
                  <c:v>0.19882359999999999</c:v>
                </c:pt>
                <c:pt idx="7">
                  <c:v>0.2220616</c:v>
                </c:pt>
                <c:pt idx="8">
                  <c:v>0.24410100000000001</c:v>
                </c:pt>
                <c:pt idx="9">
                  <c:v>0.26514280000000001</c:v>
                </c:pt>
                <c:pt idx="10">
                  <c:v>0.2853386</c:v>
                </c:pt>
                <c:pt idx="11">
                  <c:v>0.30480560000000001</c:v>
                </c:pt>
                <c:pt idx="12">
                  <c:v>0.3236368</c:v>
                </c:pt>
                <c:pt idx="13">
                  <c:v>0.34190759999999998</c:v>
                </c:pt>
                <c:pt idx="14">
                  <c:v>0.35968</c:v>
                </c:pt>
                <c:pt idx="15">
                  <c:v>0.37700539999999999</c:v>
                </c:pt>
                <c:pt idx="16">
                  <c:v>0.39392719999999998</c:v>
                </c:pt>
                <c:pt idx="17">
                  <c:v>0.41048259999999998</c:v>
                </c:pt>
                <c:pt idx="18">
                  <c:v>0.42670339999999995</c:v>
                </c:pt>
                <c:pt idx="19">
                  <c:v>0.44261739999999994</c:v>
                </c:pt>
                <c:pt idx="20">
                  <c:v>0.45824879999999996</c:v>
                </c:pt>
                <c:pt idx="21">
                  <c:v>0.47361899999999996</c:v>
                </c:pt>
                <c:pt idx="22">
                  <c:v>0.48874679999999998</c:v>
                </c:pt>
                <c:pt idx="23">
                  <c:v>0.50364900000000001</c:v>
                </c:pt>
                <c:pt idx="24">
                  <c:v>0.51834060000000004</c:v>
                </c:pt>
                <c:pt idx="25">
                  <c:v>0.53283520000000006</c:v>
                </c:pt>
                <c:pt idx="26">
                  <c:v>0.5471450000000001</c:v>
                </c:pt>
                <c:pt idx="27">
                  <c:v>0.56128120000000015</c:v>
                </c:pt>
                <c:pt idx="28">
                  <c:v>0.57525380000000015</c:v>
                </c:pt>
                <c:pt idx="29">
                  <c:v>0.58907180000000015</c:v>
                </c:pt>
                <c:pt idx="30">
                  <c:v>0.60274380000000016</c:v>
                </c:pt>
                <c:pt idx="31">
                  <c:v>0.6162774000000002</c:v>
                </c:pt>
                <c:pt idx="32">
                  <c:v>0.62967980000000023</c:v>
                </c:pt>
                <c:pt idx="33">
                  <c:v>0.64295760000000024</c:v>
                </c:pt>
                <c:pt idx="34">
                  <c:v>0.65611700000000028</c:v>
                </c:pt>
                <c:pt idx="35">
                  <c:v>0.6691634000000003</c:v>
                </c:pt>
                <c:pt idx="36">
                  <c:v>0.68210220000000032</c:v>
                </c:pt>
                <c:pt idx="37">
                  <c:v>0.69493820000000028</c:v>
                </c:pt>
                <c:pt idx="38">
                  <c:v>0.7076760000000003</c:v>
                </c:pt>
                <c:pt idx="39">
                  <c:v>0.72031980000000029</c:v>
                </c:pt>
                <c:pt idx="40">
                  <c:v>0.73287360000000024</c:v>
                </c:pt>
                <c:pt idx="41">
                  <c:v>0.74534100000000025</c:v>
                </c:pt>
                <c:pt idx="42">
                  <c:v>0.75772580000000023</c:v>
                </c:pt>
                <c:pt idx="43">
                  <c:v>0.77003100000000024</c:v>
                </c:pt>
                <c:pt idx="44">
                  <c:v>0.78226000000000029</c:v>
                </c:pt>
                <c:pt idx="45">
                  <c:v>0.79441560000000033</c:v>
                </c:pt>
                <c:pt idx="46">
                  <c:v>0.80650040000000034</c:v>
                </c:pt>
                <c:pt idx="47">
                  <c:v>0.81851720000000039</c:v>
                </c:pt>
                <c:pt idx="48">
                  <c:v>0.83046860000000033</c:v>
                </c:pt>
                <c:pt idx="49">
                  <c:v>0.84235680000000035</c:v>
                </c:pt>
                <c:pt idx="50">
                  <c:v>0.85418400000000039</c:v>
                </c:pt>
                <c:pt idx="51">
                  <c:v>0.8659524000000004</c:v>
                </c:pt>
                <c:pt idx="52">
                  <c:v>0.87766380000000044</c:v>
                </c:pt>
                <c:pt idx="53">
                  <c:v>0.88932040000000045</c:v>
                </c:pt>
                <c:pt idx="54">
                  <c:v>0.9009238000000005</c:v>
                </c:pt>
                <c:pt idx="55">
                  <c:v>0.91247600000000051</c:v>
                </c:pt>
                <c:pt idx="56">
                  <c:v>0.92397840000000053</c:v>
                </c:pt>
                <c:pt idx="57">
                  <c:v>0.93543280000000051</c:v>
                </c:pt>
                <c:pt idx="58">
                  <c:v>0.94684060000000048</c:v>
                </c:pt>
                <c:pt idx="59">
                  <c:v>0.95820320000000048</c:v>
                </c:pt>
                <c:pt idx="60">
                  <c:v>0.96952200000000044</c:v>
                </c:pt>
                <c:pt idx="61">
                  <c:v>0.9807984000000004</c:v>
                </c:pt>
                <c:pt idx="62">
                  <c:v>0.9920336000000004</c:v>
                </c:pt>
                <c:pt idx="63">
                  <c:v>1.0032288000000005</c:v>
                </c:pt>
                <c:pt idx="64">
                  <c:v>1.0143852000000004</c:v>
                </c:pt>
                <c:pt idx="65">
                  <c:v>1.0255038000000005</c:v>
                </c:pt>
                <c:pt idx="66">
                  <c:v>1.0365858000000006</c:v>
                </c:pt>
                <c:pt idx="67">
                  <c:v>1.0476322000000005</c:v>
                </c:pt>
                <c:pt idx="68">
                  <c:v>1.0586442000000005</c:v>
                </c:pt>
                <c:pt idx="69">
                  <c:v>1.0696226000000004</c:v>
                </c:pt>
                <c:pt idx="70">
                  <c:v>1.0805682000000005</c:v>
                </c:pt>
                <c:pt idx="71">
                  <c:v>1.0914820000000005</c:v>
                </c:pt>
                <c:pt idx="72">
                  <c:v>1.1023648000000006</c:v>
                </c:pt>
                <c:pt idx="73">
                  <c:v>1.1132176000000007</c:v>
                </c:pt>
                <c:pt idx="74">
                  <c:v>1.1240410000000007</c:v>
                </c:pt>
                <c:pt idx="75">
                  <c:v>1.1348358000000007</c:v>
                </c:pt>
                <c:pt idx="76">
                  <c:v>1.1456028000000007</c:v>
                </c:pt>
                <c:pt idx="77">
                  <c:v>1.1563426000000008</c:v>
                </c:pt>
                <c:pt idx="78">
                  <c:v>1.1670560000000008</c:v>
                </c:pt>
                <c:pt idx="79">
                  <c:v>1.1777436000000008</c:v>
                </c:pt>
                <c:pt idx="80">
                  <c:v>1.1884062000000009</c:v>
                </c:pt>
                <c:pt idx="81">
                  <c:v>1.1990442000000008</c:v>
                </c:pt>
                <c:pt idx="82">
                  <c:v>1.2096584000000008</c:v>
                </c:pt>
                <c:pt idx="83">
                  <c:v>1.2202492000000007</c:v>
                </c:pt>
                <c:pt idx="84">
                  <c:v>1.2308174000000007</c:v>
                </c:pt>
                <c:pt idx="85">
                  <c:v>1.2413634000000007</c:v>
                </c:pt>
                <c:pt idx="86">
                  <c:v>1.2518878000000007</c:v>
                </c:pt>
                <c:pt idx="87">
                  <c:v>1.2623910000000007</c:v>
                </c:pt>
                <c:pt idx="88">
                  <c:v>1.2728736000000007</c:v>
                </c:pt>
                <c:pt idx="89">
                  <c:v>1.2833360000000007</c:v>
                </c:pt>
                <c:pt idx="90">
                  <c:v>1.2937786000000007</c:v>
                </c:pt>
                <c:pt idx="91">
                  <c:v>1.3042020000000007</c:v>
                </c:pt>
                <c:pt idx="92">
                  <c:v>1.3146066000000007</c:v>
                </c:pt>
                <c:pt idx="93">
                  <c:v>1.3249928000000006</c:v>
                </c:pt>
                <c:pt idx="94">
                  <c:v>1.3353612000000006</c:v>
                </c:pt>
                <c:pt idx="95">
                  <c:v>1.3457120000000007</c:v>
                </c:pt>
                <c:pt idx="96">
                  <c:v>1.3560456000000007</c:v>
                </c:pt>
                <c:pt idx="97">
                  <c:v>1.3663624000000008</c:v>
                </c:pt>
                <c:pt idx="98">
                  <c:v>1.3766628000000007</c:v>
                </c:pt>
                <c:pt idx="99">
                  <c:v>1.3869472000000007</c:v>
                </c:pt>
                <c:pt idx="100">
                  <c:v>1.3972160000000007</c:v>
                </c:pt>
                <c:pt idx="101">
                  <c:v>1.4074694000000008</c:v>
                </c:pt>
                <c:pt idx="102">
                  <c:v>1.4177078000000007</c:v>
                </c:pt>
                <c:pt idx="103">
                  <c:v>1.4279316000000006</c:v>
                </c:pt>
                <c:pt idx="104">
                  <c:v>1.4381410000000006</c:v>
                </c:pt>
                <c:pt idx="105">
                  <c:v>1.4483364000000005</c:v>
                </c:pt>
                <c:pt idx="106">
                  <c:v>1.4585180000000004</c:v>
                </c:pt>
                <c:pt idx="107">
                  <c:v>1.4686860000000004</c:v>
                </c:pt>
                <c:pt idx="108">
                  <c:v>1.4788408000000004</c:v>
                </c:pt>
                <c:pt idx="109">
                  <c:v>1.4889828000000005</c:v>
                </c:pt>
                <c:pt idx="110">
                  <c:v>1.4991122000000006</c:v>
                </c:pt>
                <c:pt idx="111">
                  <c:v>1.5092292000000005</c:v>
                </c:pt>
                <c:pt idx="112">
                  <c:v>1.5193340000000004</c:v>
                </c:pt>
                <c:pt idx="113">
                  <c:v>1.5294270000000003</c:v>
                </c:pt>
                <c:pt idx="114">
                  <c:v>1.5395084000000003</c:v>
                </c:pt>
                <c:pt idx="115">
                  <c:v>1.5495784000000004</c:v>
                </c:pt>
                <c:pt idx="116">
                  <c:v>1.5596372000000003</c:v>
                </c:pt>
                <c:pt idx="117">
                  <c:v>1.5696850000000002</c:v>
                </c:pt>
                <c:pt idx="118">
                  <c:v>1.5797222000000002</c:v>
                </c:pt>
                <c:pt idx="119">
                  <c:v>1.5897488000000002</c:v>
                </c:pt>
                <c:pt idx="120">
                  <c:v>1.5997652000000002</c:v>
                </c:pt>
                <c:pt idx="121">
                  <c:v>1.6097714000000003</c:v>
                </c:pt>
                <c:pt idx="122">
                  <c:v>1.6197678000000002</c:v>
                </c:pt>
                <c:pt idx="123">
                  <c:v>1.6297544000000002</c:v>
                </c:pt>
                <c:pt idx="124">
                  <c:v>1.6397316000000002</c:v>
                </c:pt>
                <c:pt idx="125">
                  <c:v>1.6496994000000003</c:v>
                </c:pt>
                <c:pt idx="126">
                  <c:v>1.6596582000000002</c:v>
                </c:pt>
                <c:pt idx="127">
                  <c:v>1.6696080000000002</c:v>
                </c:pt>
                <c:pt idx="128">
                  <c:v>1.6795490000000002</c:v>
                </c:pt>
                <c:pt idx="129">
                  <c:v>1.6894814000000002</c:v>
                </c:pt>
                <c:pt idx="130">
                  <c:v>1.6994054000000003</c:v>
                </c:pt>
                <c:pt idx="131">
                  <c:v>1.7093212000000002</c:v>
                </c:pt>
                <c:pt idx="132">
                  <c:v>1.7192288000000002</c:v>
                </c:pt>
                <c:pt idx="133">
                  <c:v>1.7291284000000002</c:v>
                </c:pt>
                <c:pt idx="134">
                  <c:v>1.7390202000000001</c:v>
                </c:pt>
                <c:pt idx="135">
                  <c:v>1.7489044</c:v>
                </c:pt>
                <c:pt idx="136">
                  <c:v>1.7587809999999999</c:v>
                </c:pt>
                <c:pt idx="137">
                  <c:v>1.7686502</c:v>
                </c:pt>
                <c:pt idx="138">
                  <c:v>1.7785122</c:v>
                </c:pt>
                <c:pt idx="139">
                  <c:v>1.7883671999999999</c:v>
                </c:pt>
                <c:pt idx="140">
                  <c:v>1.7982152</c:v>
                </c:pt>
                <c:pt idx="141">
                  <c:v>1.8080564000000001</c:v>
                </c:pt>
                <c:pt idx="142">
                  <c:v>1.8178908</c:v>
                </c:pt>
                <c:pt idx="143">
                  <c:v>1.8277186000000001</c:v>
                </c:pt>
                <c:pt idx="144">
                  <c:v>1.8375400000000002</c:v>
                </c:pt>
                <c:pt idx="145">
                  <c:v>1.8473550000000001</c:v>
                </c:pt>
                <c:pt idx="146">
                  <c:v>1.8571638000000001</c:v>
                </c:pt>
                <c:pt idx="147">
                  <c:v>1.8669666</c:v>
                </c:pt>
                <c:pt idx="148">
                  <c:v>1.8767634</c:v>
                </c:pt>
                <c:pt idx="149">
                  <c:v>1.8865542</c:v>
                </c:pt>
                <c:pt idx="150">
                  <c:v>1.8963391999999999</c:v>
                </c:pt>
                <c:pt idx="151">
                  <c:v>1.9061185999999999</c:v>
                </c:pt>
                <c:pt idx="152">
                  <c:v>1.9158923999999999</c:v>
                </c:pt>
                <c:pt idx="153">
                  <c:v>1.9256608</c:v>
                </c:pt>
                <c:pt idx="154">
                  <c:v>1.9354237999999999</c:v>
                </c:pt>
                <c:pt idx="155">
                  <c:v>1.9451816</c:v>
                </c:pt>
                <c:pt idx="156">
                  <c:v>1.9549341999999998</c:v>
                </c:pt>
                <c:pt idx="157">
                  <c:v>1.9646815999999998</c:v>
                </c:pt>
                <c:pt idx="158">
                  <c:v>1.9744239999999997</c:v>
                </c:pt>
                <c:pt idx="159">
                  <c:v>1.9841615999999997</c:v>
                </c:pt>
                <c:pt idx="160">
                  <c:v>1.9938943999999998</c:v>
                </c:pt>
                <c:pt idx="161">
                  <c:v>2.0036223999999998</c:v>
                </c:pt>
                <c:pt idx="162">
                  <c:v>2.0133457999999997</c:v>
                </c:pt>
                <c:pt idx="163">
                  <c:v>2.0230645999999997</c:v>
                </c:pt>
                <c:pt idx="164">
                  <c:v>2.0327789999999997</c:v>
                </c:pt>
                <c:pt idx="165">
                  <c:v>2.0424889999999998</c:v>
                </c:pt>
                <c:pt idx="166">
                  <c:v>2.0521946</c:v>
                </c:pt>
                <c:pt idx="167">
                  <c:v>2.061896</c:v>
                </c:pt>
                <c:pt idx="168">
                  <c:v>2.0715932000000001</c:v>
                </c:pt>
                <c:pt idx="169">
                  <c:v>2.0812864000000002</c:v>
                </c:pt>
                <c:pt idx="170">
                  <c:v>2.0909756000000002</c:v>
                </c:pt>
                <c:pt idx="171">
                  <c:v>2.1006608</c:v>
                </c:pt>
                <c:pt idx="172">
                  <c:v>2.1103420000000002</c:v>
                </c:pt>
                <c:pt idx="173">
                  <c:v>2.1200194000000003</c:v>
                </c:pt>
                <c:pt idx="174">
                  <c:v>2.1296932000000002</c:v>
                </c:pt>
                <c:pt idx="175">
                  <c:v>2.1393632</c:v>
                </c:pt>
                <c:pt idx="176">
                  <c:v>2.1490296</c:v>
                </c:pt>
                <c:pt idx="177">
                  <c:v>2.1586924000000001</c:v>
                </c:pt>
                <c:pt idx="178">
                  <c:v>2.1683517999999999</c:v>
                </c:pt>
                <c:pt idx="179">
                  <c:v>2.1780078</c:v>
                </c:pt>
                <c:pt idx="180">
                  <c:v>2.1876603999999999</c:v>
                </c:pt>
                <c:pt idx="181">
                  <c:v>2.1973096000000001</c:v>
                </c:pt>
                <c:pt idx="182">
                  <c:v>2.2069556000000001</c:v>
                </c:pt>
                <c:pt idx="183">
                  <c:v>2.2165984000000001</c:v>
                </c:pt>
                <c:pt idx="184">
                  <c:v>2.2262379999999999</c:v>
                </c:pt>
                <c:pt idx="185">
                  <c:v>2.2358745999999998</c:v>
                </c:pt>
                <c:pt idx="186">
                  <c:v>2.2455081999999997</c:v>
                </c:pt>
                <c:pt idx="187">
                  <c:v>2.2551387999999997</c:v>
                </c:pt>
                <c:pt idx="188">
                  <c:v>2.2647663999999996</c:v>
                </c:pt>
                <c:pt idx="189">
                  <c:v>2.2743911999999997</c:v>
                </c:pt>
                <c:pt idx="190">
                  <c:v>2.2840129999999998</c:v>
                </c:pt>
                <c:pt idx="191">
                  <c:v>2.2936321999999998</c:v>
                </c:pt>
                <c:pt idx="192">
                  <c:v>2.3032485999999999</c:v>
                </c:pt>
                <c:pt idx="193">
                  <c:v>2.3128621999999996</c:v>
                </c:pt>
                <c:pt idx="194">
                  <c:v>2.3224731999999997</c:v>
                </c:pt>
                <c:pt idx="195">
                  <c:v>2.3320815999999995</c:v>
                </c:pt>
                <c:pt idx="196">
                  <c:v>2.3416873999999996</c:v>
                </c:pt>
                <c:pt idx="197">
                  <c:v>2.3512907999999997</c:v>
                </c:pt>
                <c:pt idx="198">
                  <c:v>2.3608917999999997</c:v>
                </c:pt>
                <c:pt idx="199">
                  <c:v>2.3704901999999994</c:v>
                </c:pt>
                <c:pt idx="200">
                  <c:v>2.3800861999999996</c:v>
                </c:pt>
                <c:pt idx="201">
                  <c:v>2.3896799999999998</c:v>
                </c:pt>
                <c:pt idx="202">
                  <c:v>2.3992713999999999</c:v>
                </c:pt>
                <c:pt idx="203">
                  <c:v>2.4088606000000001</c:v>
                </c:pt>
                <c:pt idx="204">
                  <c:v>2.4184475999999999</c:v>
                </c:pt>
                <c:pt idx="205">
                  <c:v>2.4280323999999998</c:v>
                </c:pt>
                <c:pt idx="206">
                  <c:v>2.4376149999999996</c:v>
                </c:pt>
                <c:pt idx="207">
                  <c:v>2.4471953999999996</c:v>
                </c:pt>
                <c:pt idx="208">
                  <c:v>2.4567737999999997</c:v>
                </c:pt>
                <c:pt idx="209">
                  <c:v>2.4663501999999995</c:v>
                </c:pt>
                <c:pt idx="210">
                  <c:v>2.4759245999999995</c:v>
                </c:pt>
                <c:pt idx="211">
                  <c:v>2.4854969999999996</c:v>
                </c:pt>
                <c:pt idx="212">
                  <c:v>2.4950673999999995</c:v>
                </c:pt>
                <c:pt idx="213">
                  <c:v>2.5046359999999996</c:v>
                </c:pt>
                <c:pt idx="214">
                  <c:v>2.5142025999999995</c:v>
                </c:pt>
                <c:pt idx="215">
                  <c:v>2.5237673999999997</c:v>
                </c:pt>
                <c:pt idx="216">
                  <c:v>2.5333303999999996</c:v>
                </c:pt>
                <c:pt idx="217">
                  <c:v>2.5428915999999995</c:v>
                </c:pt>
                <c:pt idx="218">
                  <c:v>2.5524509999999996</c:v>
                </c:pt>
                <c:pt idx="219">
                  <c:v>2.5620085999999995</c:v>
                </c:pt>
                <c:pt idx="220">
                  <c:v>2.5715645999999994</c:v>
                </c:pt>
                <c:pt idx="221">
                  <c:v>2.5811189999999993</c:v>
                </c:pt>
                <c:pt idx="222">
                  <c:v>2.5906715999999994</c:v>
                </c:pt>
                <c:pt idx="223">
                  <c:v>2.6002225999999995</c:v>
                </c:pt>
                <c:pt idx="224">
                  <c:v>2.6097719999999995</c:v>
                </c:pt>
                <c:pt idx="225">
                  <c:v>2.6193199999999996</c:v>
                </c:pt>
              </c:numCache>
            </c:numRef>
          </c:xVal>
          <c:yVal>
            <c:numRef>
              <c:f>Лист6!$D$6:$D$231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1.5052373779595583</c:v>
                </c:pt>
                <c:pt idx="2">
                  <c:v>2.3481060261919771</c:v>
                </c:pt>
                <c:pt idx="3">
                  <c:v>2.9620867618284383</c:v>
                </c:pt>
                <c:pt idx="4">
                  <c:v>3.4546828686440767</c:v>
                </c:pt>
                <c:pt idx="5">
                  <c:v>3.8701625442855319</c:v>
                </c:pt>
                <c:pt idx="6">
                  <c:v>4.2314712197872302</c:v>
                </c:pt>
                <c:pt idx="7">
                  <c:v>4.5522109086562379</c:v>
                </c:pt>
                <c:pt idx="8">
                  <c:v>4.8411907285012115</c:v>
                </c:pt>
                <c:pt idx="9">
                  <c:v>5.1044856527233824</c:v>
                </c:pt>
                <c:pt idx="10">
                  <c:v>5.3464864997783286</c:v>
                </c:pt>
                <c:pt idx="11">
                  <c:v>5.5704845565640957</c:v>
                </c:pt>
                <c:pt idx="12">
                  <c:v>5.7790197281632905</c:v>
                </c:pt>
                <c:pt idx="13">
                  <c:v>5.9740992025122814</c:v>
                </c:pt>
                <c:pt idx="14">
                  <c:v>6.1573408584745115</c:v>
                </c:pt>
                <c:pt idx="15">
                  <c:v>6.3300707507107985</c:v>
                </c:pt>
                <c:pt idx="16">
                  <c:v>6.4933914096489769</c:v>
                </c:pt>
                <c:pt idx="17">
                  <c:v>6.6482309450511057</c:v>
                </c:pt>
                <c:pt idx="18">
                  <c:v>6.7953791449982344</c:v>
                </c:pt>
                <c:pt idx="19">
                  <c:v>6.9355145364625947</c:v>
                </c:pt>
                <c:pt idx="20">
                  <c:v>7.0692250215321746</c:v>
                </c:pt>
                <c:pt idx="21">
                  <c:v>7.1970238559353348</c:v>
                </c:pt>
                <c:pt idx="22">
                  <c:v>7.3193621906207866</c:v>
                </c:pt>
                <c:pt idx="23">
                  <c:v>7.4366390368158566</c:v>
                </c:pt>
                <c:pt idx="24">
                  <c:v>7.5492092718970039</c:v>
                </c:pt>
                <c:pt idx="25">
                  <c:v>7.6573901361656809</c:v>
                </c:pt>
                <c:pt idx="26">
                  <c:v>7.7614665535060521</c:v>
                </c:pt>
                <c:pt idx="27">
                  <c:v>7.8616955255522187</c:v>
                </c:pt>
                <c:pt idx="28">
                  <c:v>7.9583097887962806</c:v>
                </c:pt>
                <c:pt idx="29">
                  <c:v>8.051520880004075</c:v>
                </c:pt>
                <c:pt idx="30">
                  <c:v>8.1415217226445371</c:v>
                </c:pt>
                <c:pt idx="31">
                  <c:v>8.2284888225539721</c:v>
                </c:pt>
                <c:pt idx="32">
                  <c:v>8.3125841425023754</c:v>
                </c:pt>
                <c:pt idx="33">
                  <c:v>8.3939567111331996</c:v>
                </c:pt>
                <c:pt idx="34">
                  <c:v>8.4727440107832788</c:v>
                </c:pt>
                <c:pt idx="35">
                  <c:v>8.5490731801486994</c:v>
                </c:pt>
                <c:pt idx="36">
                  <c:v>8.6230620610590698</c:v>
                </c:pt>
                <c:pt idx="37">
                  <c:v>8.6948201133158722</c:v>
                </c:pt>
                <c:pt idx="38">
                  <c:v>8.7644492173250921</c:v>
                </c:pt>
                <c:pt idx="39">
                  <c:v>8.8320443808640601</c:v>
                </c:pt>
                <c:pt idx="40">
                  <c:v>8.8976943635878278</c:v>
                </c:pt>
                <c:pt idx="41">
                  <c:v>8.9614822306581754</c:v>
                </c:pt>
                <c:pt idx="42">
                  <c:v>9.0234858450642168</c:v>
                </c:pt>
                <c:pt idx="43">
                  <c:v>9.08377830671831</c:v>
                </c:pt>
                <c:pt idx="44">
                  <c:v>9.142428345179507</c:v>
                </c:pt>
                <c:pt idx="45">
                  <c:v>9.1995006718415322</c:v>
                </c:pt>
                <c:pt idx="46">
                  <c:v>9.2550562965734517</c:v>
                </c:pt>
                <c:pt idx="47">
                  <c:v>9.3091528130937604</c:v>
                </c:pt>
                <c:pt idx="48">
                  <c:v>9.3618446567618125</c:v>
                </c:pt>
                <c:pt idx="49">
                  <c:v>9.4131833379710219</c:v>
                </c:pt>
                <c:pt idx="50">
                  <c:v>9.4632176539014434</c:v>
                </c:pt>
                <c:pt idx="51">
                  <c:v>9.5119938810298255</c:v>
                </c:pt>
                <c:pt idx="52">
                  <c:v>9.5595559504876899</c:v>
                </c:pt>
                <c:pt idx="53">
                  <c:v>9.6059456080953982</c:v>
                </c:pt>
                <c:pt idx="54">
                  <c:v>9.651202560674065</c:v>
                </c:pt>
                <c:pt idx="55">
                  <c:v>9.6953646100437272</c:v>
                </c:pt>
                <c:pt idx="56">
                  <c:v>9.7384677759483722</c:v>
                </c:pt>
                <c:pt idx="57">
                  <c:v>9.7805464090048915</c:v>
                </c:pt>
                <c:pt idx="58">
                  <c:v>9.821633294644089</c:v>
                </c:pt>
                <c:pt idx="59">
                  <c:v>9.8617597489051914</c:v>
                </c:pt>
                <c:pt idx="60">
                  <c:v>9.9009557068518976</c:v>
                </c:pt>
                <c:pt idx="61">
                  <c:v>9.9392498042870088</c:v>
                </c:pt>
                <c:pt idx="62">
                  <c:v>9.976669453378566</c:v>
                </c:pt>
                <c:pt idx="63">
                  <c:v>10.013240912740313</c:v>
                </c:pt>
                <c:pt idx="64">
                  <c:v>10.04898935245528</c:v>
                </c:pt>
                <c:pt idx="65">
                  <c:v>10.083938914478688</c:v>
                </c:pt>
                <c:pt idx="66">
                  <c:v>10.118112768817211</c:v>
                </c:pt>
                <c:pt idx="67">
                  <c:v>10.151533165837069</c:v>
                </c:pt>
                <c:pt idx="68">
                  <c:v>10.184221485023119</c:v>
                </c:pt>
                <c:pt idx="69">
                  <c:v>10.216198280476538</c:v>
                </c:pt>
                <c:pt idx="70">
                  <c:v>10.24748332341535</c:v>
                </c:pt>
                <c:pt idx="71">
                  <c:v>10.278095641912694</c:v>
                </c:pt>
                <c:pt idx="72">
                  <c:v>10.308053558092217</c:v>
                </c:pt>
                <c:pt idx="73">
                  <c:v>10.33737472297169</c:v>
                </c:pt>
                <c:pt idx="74">
                  <c:v>10.366076149138355</c:v>
                </c:pt>
                <c:pt idx="75">
                  <c:v>10.394174241415495</c:v>
                </c:pt>
                <c:pt idx="76">
                  <c:v>10.421684825669328</c:v>
                </c:pt>
                <c:pt idx="77">
                  <c:v>10.448623175892866</c:v>
                </c:pt>
                <c:pt idx="78">
                  <c:v>10.47500403968991</c:v>
                </c:pt>
                <c:pt idx="79">
                  <c:v>10.500841662273878</c:v>
                </c:pt>
                <c:pt idx="80">
                  <c:v>10.52614980908402</c:v>
                </c:pt>
                <c:pt idx="81">
                  <c:v>10.550941787117941</c:v>
                </c:pt>
                <c:pt idx="82">
                  <c:v>10.575230465065045</c:v>
                </c:pt>
                <c:pt idx="83">
                  <c:v>10.599028292323807</c:v>
                </c:pt>
                <c:pt idx="84">
                  <c:v>10.622347316977834</c:v>
                </c:pt>
                <c:pt idx="85">
                  <c:v>10.645199202798761</c:v>
                </c:pt>
                <c:pt idx="86">
                  <c:v>10.667595245338131</c:v>
                </c:pt>
                <c:pt idx="87">
                  <c:v>10.689546387170315</c:v>
                </c:pt>
                <c:pt idx="88">
                  <c:v>10.711063232338796</c:v>
                </c:pt>
                <c:pt idx="89">
                  <c:v>10.732156060054267</c:v>
                </c:pt>
                <c:pt idx="90">
                  <c:v>10.752834837694987</c:v>
                </c:pt>
                <c:pt idx="91">
                  <c:v>10.773109233149148</c:v>
                </c:pt>
                <c:pt idx="92">
                  <c:v>10.792988626541666</c:v>
                </c:pt>
                <c:pt idx="93">
                  <c:v>10.812482121380263</c:v>
                </c:pt>
                <c:pt idx="94">
                  <c:v>10.831598555157491</c:v>
                </c:pt>
                <c:pt idx="95">
                  <c:v>10.850346509441332</c:v>
                </c:pt>
                <c:pt idx="96">
                  <c:v>10.868734319479312</c:v>
                </c:pt>
                <c:pt idx="97">
                  <c:v>10.886770083352676</c:v>
                </c:pt>
                <c:pt idx="98">
                  <c:v>10.904461670697978</c:v>
                </c:pt>
                <c:pt idx="99">
                  <c:v>10.921816731025505</c:v>
                </c:pt>
                <c:pt idx="100">
                  <c:v>10.938842701655496</c:v>
                </c:pt>
                <c:pt idx="101">
                  <c:v>10.955546815296508</c:v>
                </c:pt>
                <c:pt idx="102">
                  <c:v>10.97193610727634</c:v>
                </c:pt>
                <c:pt idx="103">
                  <c:v>10.988017422458666</c:v>
                </c:pt>
                <c:pt idx="104">
                  <c:v>11.003797421848917</c:v>
                </c:pt>
                <c:pt idx="105">
                  <c:v>11.019282588913434</c:v>
                </c:pt>
                <c:pt idx="106">
                  <c:v>11.034479235626248</c:v>
                </c:pt>
                <c:pt idx="107">
                  <c:v>11.0493935082555</c:v>
                </c:pt>
                <c:pt idx="108">
                  <c:v>11.064031392903564</c:v>
                </c:pt>
                <c:pt idx="109">
                  <c:v>11.07839872081674</c:v>
                </c:pt>
                <c:pt idx="110">
                  <c:v>11.092501173470476</c:v>
                </c:pt>
                <c:pt idx="111">
                  <c:v>11.106344287448108</c:v>
                </c:pt>
                <c:pt idx="112">
                  <c:v>11.119933459116373</c:v>
                </c:pt>
                <c:pt idx="113">
                  <c:v>11.133273949115223</c:v>
                </c:pt>
                <c:pt idx="114">
                  <c:v>11.146370886662446</c:v>
                </c:pt>
                <c:pt idx="115">
                  <c:v>11.159229273693072</c:v>
                </c:pt>
                <c:pt idx="116">
                  <c:v>11.171853988829053</c:v>
                </c:pt>
                <c:pt idx="117">
                  <c:v>11.184249791199727</c:v>
                </c:pt>
                <c:pt idx="118">
                  <c:v>11.196421324107012</c:v>
                </c:pt>
                <c:pt idx="119">
                  <c:v>11.20837311855685</c:v>
                </c:pt>
                <c:pt idx="120">
                  <c:v>11.220109596650978</c:v>
                </c:pt>
                <c:pt idx="121">
                  <c:v>11.231635074851946</c:v>
                </c:pt>
                <c:pt idx="122">
                  <c:v>11.24295376712749</c:v>
                </c:pt>
                <c:pt idx="123">
                  <c:v>11.254069787975542</c:v>
                </c:pt>
                <c:pt idx="124">
                  <c:v>11.264987155338062</c:v>
                </c:pt>
                <c:pt idx="125">
                  <c:v>11.275709793409215</c:v>
                </c:pt>
                <c:pt idx="126">
                  <c:v>11.286241535341494</c:v>
                </c:pt>
                <c:pt idx="127">
                  <c:v>11.296586125853546</c:v>
                </c:pt>
                <c:pt idx="128">
                  <c:v>11.306747223745965</c:v>
                </c:pt>
                <c:pt idx="129">
                  <c:v>11.316728404327497</c:v>
                </c:pt>
                <c:pt idx="130">
                  <c:v>11.326533161755648</c:v>
                </c:pt>
                <c:pt idx="131">
                  <c:v>11.336164911296267</c:v>
                </c:pt>
                <c:pt idx="132">
                  <c:v>11.345626991505835</c:v>
                </c:pt>
                <c:pt idx="133">
                  <c:v>11.354922666331733</c:v>
                </c:pt>
                <c:pt idx="134">
                  <c:v>11.364055127156687</c:v>
                </c:pt>
                <c:pt idx="135">
                  <c:v>11.373027494757043</c:v>
                </c:pt>
                <c:pt idx="136">
                  <c:v>11.3818428212023</c:v>
                </c:pt>
                <c:pt idx="137">
                  <c:v>11.390504091696638</c:v>
                </c:pt>
                <c:pt idx="138">
                  <c:v>11.399014226350236</c:v>
                </c:pt>
                <c:pt idx="139">
                  <c:v>11.407376081895961</c:v>
                </c:pt>
                <c:pt idx="140">
                  <c:v>11.41559245335398</c:v>
                </c:pt>
                <c:pt idx="141">
                  <c:v>11.423666075639073</c:v>
                </c:pt>
                <c:pt idx="142">
                  <c:v>11.43159962511208</c:v>
                </c:pt>
                <c:pt idx="143">
                  <c:v>11.439395721092492</c:v>
                </c:pt>
                <c:pt idx="144">
                  <c:v>11.447056927309426</c:v>
                </c:pt>
                <c:pt idx="145">
                  <c:v>11.454585753322053</c:v>
                </c:pt>
                <c:pt idx="146">
                  <c:v>11.461984655886049</c:v>
                </c:pt>
                <c:pt idx="147">
                  <c:v>11.469256040274184</c:v>
                </c:pt>
                <c:pt idx="148">
                  <c:v>11.476402261568079</c:v>
                </c:pt>
                <c:pt idx="149">
                  <c:v>11.483425625900297</c:v>
                </c:pt>
                <c:pt idx="150">
                  <c:v>11.490328391663269</c:v>
                </c:pt>
                <c:pt idx="151">
                  <c:v>11.497112770686066</c:v>
                </c:pt>
                <c:pt idx="152">
                  <c:v>11.503780929358832</c:v>
                </c:pt>
                <c:pt idx="153">
                  <c:v>11.510334989746912</c:v>
                </c:pt>
                <c:pt idx="154">
                  <c:v>11.516777030655565</c:v>
                </c:pt>
                <c:pt idx="155">
                  <c:v>11.523109088669115</c:v>
                </c:pt>
                <c:pt idx="156">
                  <c:v>11.529333159159471</c:v>
                </c:pt>
                <c:pt idx="157">
                  <c:v>11.535451197262359</c:v>
                </c:pt>
                <c:pt idx="158">
                  <c:v>11.541465118829711</c:v>
                </c:pt>
                <c:pt idx="159">
                  <c:v>11.547376801355725</c:v>
                </c:pt>
                <c:pt idx="160">
                  <c:v>11.553188084869083</c:v>
                </c:pt>
                <c:pt idx="161">
                  <c:v>11.558900772809752</c:v>
                </c:pt>
                <c:pt idx="162">
                  <c:v>11.564516632871134</c:v>
                </c:pt>
                <c:pt idx="163">
                  <c:v>11.570037397824342</c:v>
                </c:pt>
                <c:pt idx="164">
                  <c:v>11.57546476632152</c:v>
                </c:pt>
                <c:pt idx="165">
                  <c:v>11.580800403669675</c:v>
                </c:pt>
                <c:pt idx="166">
                  <c:v>11.586045942594337</c:v>
                </c:pt>
                <c:pt idx="167">
                  <c:v>11.591202983969614</c:v>
                </c:pt>
                <c:pt idx="168">
                  <c:v>11.596273097536475</c:v>
                </c:pt>
                <c:pt idx="169">
                  <c:v>11.601257822601035</c:v>
                </c:pt>
                <c:pt idx="170">
                  <c:v>11.606158668709535</c:v>
                </c:pt>
                <c:pt idx="171">
                  <c:v>11.610977116312441</c:v>
                </c:pt>
                <c:pt idx="172">
                  <c:v>11.615714617407463</c:v>
                </c:pt>
                <c:pt idx="173">
                  <c:v>11.620372596158587</c:v>
                </c:pt>
                <c:pt idx="174">
                  <c:v>11.624952449514808</c:v>
                </c:pt>
                <c:pt idx="175">
                  <c:v>11.629455547793631</c:v>
                </c:pt>
                <c:pt idx="176">
                  <c:v>11.63388323526803</c:v>
                </c:pt>
                <c:pt idx="177">
                  <c:v>11.6382368307249</c:v>
                </c:pt>
                <c:pt idx="178">
                  <c:v>11.642517628012861</c:v>
                </c:pt>
                <c:pt idx="179">
                  <c:v>11.646726896581262</c:v>
                </c:pt>
                <c:pt idx="180">
                  <c:v>11.650865881995305</c:v>
                </c:pt>
                <c:pt idx="181">
                  <c:v>11.65493580644546</c:v>
                </c:pt>
                <c:pt idx="182">
                  <c:v>11.658937869251398</c:v>
                </c:pt>
                <c:pt idx="183">
                  <c:v>11.662873247330721</c:v>
                </c:pt>
                <c:pt idx="184">
                  <c:v>11.666743095677635</c:v>
                </c:pt>
                <c:pt idx="185">
                  <c:v>11.670548547825115</c:v>
                </c:pt>
                <c:pt idx="186">
                  <c:v>11.674290716280769</c:v>
                </c:pt>
                <c:pt idx="187">
                  <c:v>11.677970692978986</c:v>
                </c:pt>
                <c:pt idx="188">
                  <c:v>11.681589549691067</c:v>
                </c:pt>
                <c:pt idx="189">
                  <c:v>11.685148338458959</c:v>
                </c:pt>
                <c:pt idx="190">
                  <c:v>11.688648091986501</c:v>
                </c:pt>
                <c:pt idx="191">
                  <c:v>11.692089824042172</c:v>
                </c:pt>
                <c:pt idx="192">
                  <c:v>11.695474529839023</c:v>
                </c:pt>
                <c:pt idx="193">
                  <c:v>11.698803186425511</c:v>
                </c:pt>
                <c:pt idx="194">
                  <c:v>11.70207675303941</c:v>
                </c:pt>
                <c:pt idx="195">
                  <c:v>11.705296171477841</c:v>
                </c:pt>
                <c:pt idx="196">
                  <c:v>11.708462366443133</c:v>
                </c:pt>
                <c:pt idx="197">
                  <c:v>11.711576245885059</c:v>
                </c:pt>
                <c:pt idx="198">
                  <c:v>11.714638701342972</c:v>
                </c:pt>
                <c:pt idx="199">
                  <c:v>11.717650608264529</c:v>
                </c:pt>
                <c:pt idx="200">
                  <c:v>11.720612826327773</c:v>
                </c:pt>
                <c:pt idx="201">
                  <c:v>11.723526199761329</c:v>
                </c:pt>
                <c:pt idx="202">
                  <c:v>11.72639155764397</c:v>
                </c:pt>
                <c:pt idx="203">
                  <c:v>11.729209714203273</c:v>
                </c:pt>
                <c:pt idx="204">
                  <c:v>11.731981469102134</c:v>
                </c:pt>
                <c:pt idx="205">
                  <c:v>11.734707607732739</c:v>
                </c:pt>
                <c:pt idx="206">
                  <c:v>11.737388901495921</c:v>
                </c:pt>
                <c:pt idx="207">
                  <c:v>11.740026108059663</c:v>
                </c:pt>
                <c:pt idx="208">
                  <c:v>11.742619971640437</c:v>
                </c:pt>
                <c:pt idx="209">
                  <c:v>11.745171223263895</c:v>
                </c:pt>
                <c:pt idx="210">
                  <c:v>11.747680581006</c:v>
                </c:pt>
                <c:pt idx="211">
                  <c:v>11.750148750251704</c:v>
                </c:pt>
                <c:pt idx="212">
                  <c:v>11.752576423945113</c:v>
                </c:pt>
                <c:pt idx="213">
                  <c:v>11.754964282813724</c:v>
                </c:pt>
                <c:pt idx="214">
                  <c:v>11.757312995609102</c:v>
                </c:pt>
                <c:pt idx="215">
                  <c:v>11.759623219336586</c:v>
                </c:pt>
                <c:pt idx="216">
                  <c:v>11.761895599476521</c:v>
                </c:pt>
                <c:pt idx="217">
                  <c:v>11.764130770201135</c:v>
                </c:pt>
                <c:pt idx="218">
                  <c:v>11.766329354592029</c:v>
                </c:pt>
                <c:pt idx="219">
                  <c:v>11.768491964843287</c:v>
                </c:pt>
                <c:pt idx="220">
                  <c:v>11.770619202472473</c:v>
                </c:pt>
                <c:pt idx="221">
                  <c:v>11.772711658518759</c:v>
                </c:pt>
                <c:pt idx="222">
                  <c:v>11.774769913738634</c:v>
                </c:pt>
                <c:pt idx="223">
                  <c:v>11.776794538801459</c:v>
                </c:pt>
                <c:pt idx="224">
                  <c:v>11.778786094471574</c:v>
                </c:pt>
                <c:pt idx="225">
                  <c:v>11.780745131797353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Лист6!$E$5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xVal>
            <c:numRef>
              <c:f>Лист6!$G$6:$G$231</c:f>
              <c:numCache>
                <c:formatCode>Основной</c:formatCode>
                <c:ptCount val="226"/>
                <c:pt idx="0">
                  <c:v>0</c:v>
                </c:pt>
                <c:pt idx="1">
                  <c:v>4.7910999999999995E-2</c:v>
                </c:pt>
                <c:pt idx="2">
                  <c:v>8.5890999999999995E-2</c:v>
                </c:pt>
                <c:pt idx="3">
                  <c:v>0.11845539999999999</c:v>
                </c:pt>
                <c:pt idx="4">
                  <c:v>0.14752399999999999</c:v>
                </c:pt>
                <c:pt idx="5">
                  <c:v>0.1741104</c:v>
                </c:pt>
                <c:pt idx="6">
                  <c:v>0.19882359999999999</c:v>
                </c:pt>
                <c:pt idx="7">
                  <c:v>0.2220616</c:v>
                </c:pt>
                <c:pt idx="8">
                  <c:v>0.24410100000000001</c:v>
                </c:pt>
                <c:pt idx="9">
                  <c:v>0.26514280000000001</c:v>
                </c:pt>
                <c:pt idx="10">
                  <c:v>0.2853386</c:v>
                </c:pt>
                <c:pt idx="11">
                  <c:v>0.30480560000000001</c:v>
                </c:pt>
                <c:pt idx="12">
                  <c:v>0.3236368</c:v>
                </c:pt>
                <c:pt idx="13">
                  <c:v>0.34190759999999998</c:v>
                </c:pt>
                <c:pt idx="14">
                  <c:v>0.35968</c:v>
                </c:pt>
                <c:pt idx="15">
                  <c:v>0.37700539999999999</c:v>
                </c:pt>
                <c:pt idx="16">
                  <c:v>0.39392719999999998</c:v>
                </c:pt>
                <c:pt idx="17">
                  <c:v>0.41048259999999998</c:v>
                </c:pt>
                <c:pt idx="18">
                  <c:v>0.42670339999999995</c:v>
                </c:pt>
                <c:pt idx="19">
                  <c:v>0.44261739999999994</c:v>
                </c:pt>
                <c:pt idx="20">
                  <c:v>0.45824879999999996</c:v>
                </c:pt>
                <c:pt idx="21">
                  <c:v>0.47361899999999996</c:v>
                </c:pt>
                <c:pt idx="22">
                  <c:v>0.48874679999999998</c:v>
                </c:pt>
                <c:pt idx="23">
                  <c:v>0.50364900000000001</c:v>
                </c:pt>
                <c:pt idx="24">
                  <c:v>0.51834060000000004</c:v>
                </c:pt>
                <c:pt idx="25">
                  <c:v>0.53283520000000006</c:v>
                </c:pt>
                <c:pt idx="26">
                  <c:v>0.5471450000000001</c:v>
                </c:pt>
                <c:pt idx="27">
                  <c:v>0.56128120000000015</c:v>
                </c:pt>
                <c:pt idx="28">
                  <c:v>0.57525380000000015</c:v>
                </c:pt>
                <c:pt idx="29">
                  <c:v>0.58907180000000015</c:v>
                </c:pt>
                <c:pt idx="30">
                  <c:v>0.60274380000000016</c:v>
                </c:pt>
                <c:pt idx="31">
                  <c:v>0.6162774000000002</c:v>
                </c:pt>
                <c:pt idx="32">
                  <c:v>0.62967980000000023</c:v>
                </c:pt>
                <c:pt idx="33">
                  <c:v>0.64295760000000024</c:v>
                </c:pt>
                <c:pt idx="34">
                  <c:v>0.65611700000000028</c:v>
                </c:pt>
                <c:pt idx="35">
                  <c:v>0.6691634000000003</c:v>
                </c:pt>
                <c:pt idx="36">
                  <c:v>0.68210220000000032</c:v>
                </c:pt>
                <c:pt idx="37">
                  <c:v>0.69493820000000028</c:v>
                </c:pt>
                <c:pt idx="38">
                  <c:v>0.7076760000000003</c:v>
                </c:pt>
                <c:pt idx="39">
                  <c:v>0.72031980000000029</c:v>
                </c:pt>
                <c:pt idx="40">
                  <c:v>0.73287360000000024</c:v>
                </c:pt>
                <c:pt idx="41">
                  <c:v>0.74534100000000025</c:v>
                </c:pt>
                <c:pt idx="42">
                  <c:v>0.75772580000000023</c:v>
                </c:pt>
                <c:pt idx="43">
                  <c:v>0.77003100000000024</c:v>
                </c:pt>
                <c:pt idx="44">
                  <c:v>0.78226000000000029</c:v>
                </c:pt>
                <c:pt idx="45">
                  <c:v>0.79441560000000033</c:v>
                </c:pt>
                <c:pt idx="46">
                  <c:v>0.80650040000000034</c:v>
                </c:pt>
                <c:pt idx="47">
                  <c:v>0.81851720000000039</c:v>
                </c:pt>
                <c:pt idx="48">
                  <c:v>0.83046860000000033</c:v>
                </c:pt>
                <c:pt idx="49">
                  <c:v>0.84235680000000035</c:v>
                </c:pt>
                <c:pt idx="50">
                  <c:v>0.85418400000000039</c:v>
                </c:pt>
                <c:pt idx="51">
                  <c:v>0.8659524000000004</c:v>
                </c:pt>
                <c:pt idx="52">
                  <c:v>0.87766380000000044</c:v>
                </c:pt>
                <c:pt idx="53">
                  <c:v>0.88932040000000045</c:v>
                </c:pt>
                <c:pt idx="54">
                  <c:v>0.9009238000000005</c:v>
                </c:pt>
                <c:pt idx="55">
                  <c:v>0.91247600000000051</c:v>
                </c:pt>
                <c:pt idx="56">
                  <c:v>0.92397840000000053</c:v>
                </c:pt>
                <c:pt idx="57">
                  <c:v>0.93543280000000051</c:v>
                </c:pt>
                <c:pt idx="58">
                  <c:v>0.94684060000000048</c:v>
                </c:pt>
                <c:pt idx="59">
                  <c:v>0.95820320000000048</c:v>
                </c:pt>
                <c:pt idx="60">
                  <c:v>0.96952200000000044</c:v>
                </c:pt>
                <c:pt idx="61">
                  <c:v>0.9807984000000004</c:v>
                </c:pt>
                <c:pt idx="62">
                  <c:v>0.9920336000000004</c:v>
                </c:pt>
                <c:pt idx="63">
                  <c:v>1.0032288000000005</c:v>
                </c:pt>
                <c:pt idx="64">
                  <c:v>1.0143852000000004</c:v>
                </c:pt>
                <c:pt idx="65">
                  <c:v>1.0255038000000005</c:v>
                </c:pt>
                <c:pt idx="66">
                  <c:v>1.0365858000000006</c:v>
                </c:pt>
                <c:pt idx="67">
                  <c:v>1.0476322000000005</c:v>
                </c:pt>
                <c:pt idx="68">
                  <c:v>1.0586442000000005</c:v>
                </c:pt>
                <c:pt idx="69">
                  <c:v>1.0696226000000004</c:v>
                </c:pt>
                <c:pt idx="70">
                  <c:v>1.0805682000000005</c:v>
                </c:pt>
                <c:pt idx="71">
                  <c:v>1.0914820000000005</c:v>
                </c:pt>
                <c:pt idx="72">
                  <c:v>1.1023648000000006</c:v>
                </c:pt>
                <c:pt idx="73">
                  <c:v>1.1132176000000007</c:v>
                </c:pt>
                <c:pt idx="74">
                  <c:v>1.1240410000000007</c:v>
                </c:pt>
                <c:pt idx="75">
                  <c:v>1.1348358000000007</c:v>
                </c:pt>
                <c:pt idx="76">
                  <c:v>1.1456028000000007</c:v>
                </c:pt>
                <c:pt idx="77">
                  <c:v>1.1563426000000008</c:v>
                </c:pt>
                <c:pt idx="78">
                  <c:v>1.1670560000000008</c:v>
                </c:pt>
                <c:pt idx="79">
                  <c:v>1.1777436000000008</c:v>
                </c:pt>
                <c:pt idx="80">
                  <c:v>1.1884062000000009</c:v>
                </c:pt>
                <c:pt idx="81">
                  <c:v>1.1990442000000008</c:v>
                </c:pt>
                <c:pt idx="82">
                  <c:v>1.2096584000000008</c:v>
                </c:pt>
                <c:pt idx="83">
                  <c:v>1.2202492000000007</c:v>
                </c:pt>
                <c:pt idx="84">
                  <c:v>1.2308174000000007</c:v>
                </c:pt>
                <c:pt idx="85">
                  <c:v>1.2413634000000007</c:v>
                </c:pt>
                <c:pt idx="86">
                  <c:v>1.2518878000000007</c:v>
                </c:pt>
                <c:pt idx="87">
                  <c:v>1.2623910000000007</c:v>
                </c:pt>
                <c:pt idx="88">
                  <c:v>1.2728736000000007</c:v>
                </c:pt>
                <c:pt idx="89">
                  <c:v>1.2833360000000007</c:v>
                </c:pt>
                <c:pt idx="90">
                  <c:v>1.2937786000000007</c:v>
                </c:pt>
                <c:pt idx="91">
                  <c:v>1.3042020000000007</c:v>
                </c:pt>
                <c:pt idx="92">
                  <c:v>1.3146066000000007</c:v>
                </c:pt>
                <c:pt idx="93">
                  <c:v>1.3249928000000006</c:v>
                </c:pt>
                <c:pt idx="94">
                  <c:v>1.3353612000000006</c:v>
                </c:pt>
                <c:pt idx="95">
                  <c:v>1.3457120000000007</c:v>
                </c:pt>
                <c:pt idx="96">
                  <c:v>1.3560456000000007</c:v>
                </c:pt>
                <c:pt idx="97">
                  <c:v>1.3663624000000008</c:v>
                </c:pt>
                <c:pt idx="98">
                  <c:v>1.3766628000000007</c:v>
                </c:pt>
                <c:pt idx="99">
                  <c:v>1.3869472000000007</c:v>
                </c:pt>
                <c:pt idx="100">
                  <c:v>1.3972160000000007</c:v>
                </c:pt>
                <c:pt idx="101">
                  <c:v>1.4074694000000008</c:v>
                </c:pt>
                <c:pt idx="102">
                  <c:v>1.4177078000000007</c:v>
                </c:pt>
                <c:pt idx="103">
                  <c:v>1.4279316000000006</c:v>
                </c:pt>
                <c:pt idx="104">
                  <c:v>1.4381410000000006</c:v>
                </c:pt>
                <c:pt idx="105">
                  <c:v>1.4483364000000005</c:v>
                </c:pt>
                <c:pt idx="106">
                  <c:v>1.4585180000000004</c:v>
                </c:pt>
                <c:pt idx="107">
                  <c:v>1.4686860000000004</c:v>
                </c:pt>
                <c:pt idx="108">
                  <c:v>1.4788408000000004</c:v>
                </c:pt>
                <c:pt idx="109">
                  <c:v>1.4889828000000005</c:v>
                </c:pt>
                <c:pt idx="110">
                  <c:v>1.4991122000000006</c:v>
                </c:pt>
                <c:pt idx="111">
                  <c:v>1.5092292000000005</c:v>
                </c:pt>
                <c:pt idx="112">
                  <c:v>1.5193340000000004</c:v>
                </c:pt>
                <c:pt idx="113">
                  <c:v>1.5294270000000003</c:v>
                </c:pt>
                <c:pt idx="114">
                  <c:v>1.5395084000000003</c:v>
                </c:pt>
                <c:pt idx="115">
                  <c:v>1.5495784000000004</c:v>
                </c:pt>
                <c:pt idx="116">
                  <c:v>1.5596372000000003</c:v>
                </c:pt>
                <c:pt idx="117">
                  <c:v>1.5696850000000002</c:v>
                </c:pt>
                <c:pt idx="118">
                  <c:v>1.5797222000000002</c:v>
                </c:pt>
                <c:pt idx="119">
                  <c:v>1.5897488000000002</c:v>
                </c:pt>
                <c:pt idx="120">
                  <c:v>1.5997652000000002</c:v>
                </c:pt>
                <c:pt idx="121">
                  <c:v>1.6097714000000003</c:v>
                </c:pt>
                <c:pt idx="122">
                  <c:v>1.6197678000000002</c:v>
                </c:pt>
                <c:pt idx="123">
                  <c:v>1.6297544000000002</c:v>
                </c:pt>
                <c:pt idx="124">
                  <c:v>1.6397316000000002</c:v>
                </c:pt>
                <c:pt idx="125">
                  <c:v>1.6496994000000003</c:v>
                </c:pt>
                <c:pt idx="126">
                  <c:v>1.6596582000000002</c:v>
                </c:pt>
                <c:pt idx="127">
                  <c:v>1.6696080000000002</c:v>
                </c:pt>
                <c:pt idx="128">
                  <c:v>1.6795490000000002</c:v>
                </c:pt>
                <c:pt idx="129">
                  <c:v>1.6894814000000002</c:v>
                </c:pt>
                <c:pt idx="130">
                  <c:v>1.6994054000000003</c:v>
                </c:pt>
                <c:pt idx="131">
                  <c:v>1.7093212000000002</c:v>
                </c:pt>
                <c:pt idx="132">
                  <c:v>1.7192288000000002</c:v>
                </c:pt>
                <c:pt idx="133">
                  <c:v>1.7291284000000002</c:v>
                </c:pt>
                <c:pt idx="134">
                  <c:v>1.7390202000000001</c:v>
                </c:pt>
                <c:pt idx="135">
                  <c:v>1.7489044</c:v>
                </c:pt>
                <c:pt idx="136">
                  <c:v>1.7587809999999999</c:v>
                </c:pt>
                <c:pt idx="137">
                  <c:v>1.7686502</c:v>
                </c:pt>
                <c:pt idx="138">
                  <c:v>1.7785122</c:v>
                </c:pt>
                <c:pt idx="139">
                  <c:v>1.7883671999999999</c:v>
                </c:pt>
                <c:pt idx="140">
                  <c:v>1.7982152</c:v>
                </c:pt>
                <c:pt idx="141">
                  <c:v>1.8080564000000001</c:v>
                </c:pt>
                <c:pt idx="142">
                  <c:v>1.8178908</c:v>
                </c:pt>
                <c:pt idx="143">
                  <c:v>1.8277186000000001</c:v>
                </c:pt>
                <c:pt idx="144">
                  <c:v>1.8375400000000002</c:v>
                </c:pt>
                <c:pt idx="145">
                  <c:v>1.8473550000000001</c:v>
                </c:pt>
                <c:pt idx="146">
                  <c:v>1.8571638000000001</c:v>
                </c:pt>
                <c:pt idx="147">
                  <c:v>1.8669666</c:v>
                </c:pt>
                <c:pt idx="148">
                  <c:v>1.8767634</c:v>
                </c:pt>
                <c:pt idx="149">
                  <c:v>1.8865542</c:v>
                </c:pt>
                <c:pt idx="150">
                  <c:v>1.8963391999999999</c:v>
                </c:pt>
                <c:pt idx="151">
                  <c:v>1.9061185999999999</c:v>
                </c:pt>
                <c:pt idx="152">
                  <c:v>1.9158923999999999</c:v>
                </c:pt>
                <c:pt idx="153">
                  <c:v>1.9256608</c:v>
                </c:pt>
                <c:pt idx="154">
                  <c:v>1.9354237999999999</c:v>
                </c:pt>
                <c:pt idx="155">
                  <c:v>1.9451816</c:v>
                </c:pt>
                <c:pt idx="156">
                  <c:v>1.9549341999999998</c:v>
                </c:pt>
                <c:pt idx="157">
                  <c:v>1.9646815999999998</c:v>
                </c:pt>
                <c:pt idx="158">
                  <c:v>1.9744239999999997</c:v>
                </c:pt>
                <c:pt idx="159">
                  <c:v>1.9841615999999997</c:v>
                </c:pt>
                <c:pt idx="160">
                  <c:v>1.9938943999999998</c:v>
                </c:pt>
                <c:pt idx="161">
                  <c:v>2.0036223999999998</c:v>
                </c:pt>
                <c:pt idx="162">
                  <c:v>2.0133457999999997</c:v>
                </c:pt>
                <c:pt idx="163">
                  <c:v>2.0230645999999997</c:v>
                </c:pt>
                <c:pt idx="164">
                  <c:v>2.0327789999999997</c:v>
                </c:pt>
                <c:pt idx="165">
                  <c:v>2.0424889999999998</c:v>
                </c:pt>
                <c:pt idx="166">
                  <c:v>2.0521946</c:v>
                </c:pt>
                <c:pt idx="167">
                  <c:v>2.061896</c:v>
                </c:pt>
                <c:pt idx="168">
                  <c:v>2.0715932000000001</c:v>
                </c:pt>
                <c:pt idx="169">
                  <c:v>2.0812864000000002</c:v>
                </c:pt>
                <c:pt idx="170">
                  <c:v>2.0909756000000002</c:v>
                </c:pt>
                <c:pt idx="171">
                  <c:v>2.1006608</c:v>
                </c:pt>
                <c:pt idx="172">
                  <c:v>2.1103420000000002</c:v>
                </c:pt>
                <c:pt idx="173">
                  <c:v>2.1200194000000003</c:v>
                </c:pt>
                <c:pt idx="174">
                  <c:v>2.1296932000000002</c:v>
                </c:pt>
                <c:pt idx="175">
                  <c:v>2.1393632</c:v>
                </c:pt>
                <c:pt idx="176">
                  <c:v>2.1490296</c:v>
                </c:pt>
                <c:pt idx="177">
                  <c:v>2.1586924000000001</c:v>
                </c:pt>
                <c:pt idx="178">
                  <c:v>2.1683517999999999</c:v>
                </c:pt>
                <c:pt idx="179">
                  <c:v>2.1780078</c:v>
                </c:pt>
                <c:pt idx="180">
                  <c:v>2.1876603999999999</c:v>
                </c:pt>
                <c:pt idx="181">
                  <c:v>2.1973096000000001</c:v>
                </c:pt>
                <c:pt idx="182">
                  <c:v>2.2069556000000001</c:v>
                </c:pt>
                <c:pt idx="183">
                  <c:v>2.2165984000000001</c:v>
                </c:pt>
                <c:pt idx="184">
                  <c:v>2.2262379999999999</c:v>
                </c:pt>
                <c:pt idx="185">
                  <c:v>2.2358745999999998</c:v>
                </c:pt>
                <c:pt idx="186">
                  <c:v>2.2455081999999997</c:v>
                </c:pt>
                <c:pt idx="187">
                  <c:v>2.2551387999999997</c:v>
                </c:pt>
                <c:pt idx="188">
                  <c:v>2.2647663999999996</c:v>
                </c:pt>
                <c:pt idx="189">
                  <c:v>2.2743911999999997</c:v>
                </c:pt>
                <c:pt idx="190">
                  <c:v>2.2840129999999998</c:v>
                </c:pt>
                <c:pt idx="191">
                  <c:v>2.2936321999999998</c:v>
                </c:pt>
                <c:pt idx="192">
                  <c:v>2.3032485999999999</c:v>
                </c:pt>
                <c:pt idx="193">
                  <c:v>2.3128621999999996</c:v>
                </c:pt>
                <c:pt idx="194">
                  <c:v>2.3224731999999997</c:v>
                </c:pt>
                <c:pt idx="195">
                  <c:v>2.3320815999999995</c:v>
                </c:pt>
                <c:pt idx="196">
                  <c:v>2.3416873999999996</c:v>
                </c:pt>
                <c:pt idx="197">
                  <c:v>2.3512907999999997</c:v>
                </c:pt>
                <c:pt idx="198">
                  <c:v>2.3608917999999997</c:v>
                </c:pt>
                <c:pt idx="199">
                  <c:v>2.3704901999999994</c:v>
                </c:pt>
                <c:pt idx="200">
                  <c:v>2.3800861999999996</c:v>
                </c:pt>
                <c:pt idx="201">
                  <c:v>2.3896799999999998</c:v>
                </c:pt>
                <c:pt idx="202">
                  <c:v>2.3992713999999999</c:v>
                </c:pt>
                <c:pt idx="203">
                  <c:v>2.4088606000000001</c:v>
                </c:pt>
                <c:pt idx="204">
                  <c:v>2.4184475999999999</c:v>
                </c:pt>
                <c:pt idx="205">
                  <c:v>2.4280323999999998</c:v>
                </c:pt>
                <c:pt idx="206">
                  <c:v>2.4376149999999996</c:v>
                </c:pt>
                <c:pt idx="207">
                  <c:v>2.4471953999999996</c:v>
                </c:pt>
                <c:pt idx="208">
                  <c:v>2.4567737999999997</c:v>
                </c:pt>
                <c:pt idx="209">
                  <c:v>2.4663501999999995</c:v>
                </c:pt>
                <c:pt idx="210">
                  <c:v>2.4759245999999995</c:v>
                </c:pt>
                <c:pt idx="211">
                  <c:v>2.4854969999999996</c:v>
                </c:pt>
                <c:pt idx="212">
                  <c:v>2.4950673999999995</c:v>
                </c:pt>
                <c:pt idx="213">
                  <c:v>2.5046359999999996</c:v>
                </c:pt>
                <c:pt idx="214">
                  <c:v>2.5142025999999995</c:v>
                </c:pt>
                <c:pt idx="215">
                  <c:v>2.5237673999999997</c:v>
                </c:pt>
                <c:pt idx="216">
                  <c:v>2.5333303999999996</c:v>
                </c:pt>
                <c:pt idx="217">
                  <c:v>2.5428915999999995</c:v>
                </c:pt>
                <c:pt idx="218">
                  <c:v>2.5524509999999996</c:v>
                </c:pt>
                <c:pt idx="219">
                  <c:v>2.5620085999999995</c:v>
                </c:pt>
                <c:pt idx="220">
                  <c:v>2.5715645999999994</c:v>
                </c:pt>
                <c:pt idx="221">
                  <c:v>2.5811189999999993</c:v>
                </c:pt>
                <c:pt idx="222">
                  <c:v>2.5906715999999994</c:v>
                </c:pt>
                <c:pt idx="223">
                  <c:v>2.6002225999999995</c:v>
                </c:pt>
                <c:pt idx="224">
                  <c:v>2.6097719999999995</c:v>
                </c:pt>
                <c:pt idx="225">
                  <c:v>2.6193199999999996</c:v>
                </c:pt>
              </c:numCache>
            </c:numRef>
          </c:xVal>
          <c:yVal>
            <c:numRef>
              <c:f>Лист6!$E$6:$E$231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35.184799150272504</c:v>
                </c:pt>
                <c:pt idx="2">
                  <c:v>32.331808160825744</c:v>
                </c:pt>
                <c:pt idx="3">
                  <c:v>30.253570335586701</c:v>
                </c:pt>
                <c:pt idx="4">
                  <c:v>28.586202285857034</c:v>
                </c:pt>
                <c:pt idx="5">
                  <c:v>27.179862432797897</c:v>
                </c:pt>
                <c:pt idx="6">
                  <c:v>25.956883742373236</c:v>
                </c:pt>
                <c:pt idx="7">
                  <c:v>24.871225325465424</c:v>
                </c:pt>
                <c:pt idx="8">
                  <c:v>23.893069566702028</c:v>
                </c:pt>
                <c:pt idx="9">
                  <c:v>23.001853541585639</c:v>
                </c:pt>
                <c:pt idx="10">
                  <c:v>22.18271495156436</c:v>
                </c:pt>
                <c:pt idx="11">
                  <c:v>21.424513256669716</c:v>
                </c:pt>
                <c:pt idx="12">
                  <c:v>20.718651237951967</c:v>
                </c:pt>
                <c:pt idx="13">
                  <c:v>20.058334848546757</c:v>
                </c:pt>
                <c:pt idx="14">
                  <c:v>19.438087797659431</c:v>
                </c:pt>
                <c:pt idx="15">
                  <c:v>18.853421578086923</c:v>
                </c:pt>
                <c:pt idx="16">
                  <c:v>18.300604280494614</c:v>
                </c:pt>
                <c:pt idx="17">
                  <c:v>17.77649438479639</c:v>
                </c:pt>
                <c:pt idx="18">
                  <c:v>17.278418570204334</c:v>
                </c:pt>
                <c:pt idx="19">
                  <c:v>16.804080119024725</c:v>
                </c:pt>
                <c:pt idx="20">
                  <c:v>16.351489065960813</c:v>
                </c:pt>
                <c:pt idx="21">
                  <c:v>15.918908113070188</c:v>
                </c:pt>
                <c:pt idx="22">
                  <c:v>15.50481017829296</c:v>
                </c:pt>
                <c:pt idx="23">
                  <c:v>15.107844665141016</c:v>
                </c:pt>
                <c:pt idx="24">
                  <c:v>14.726810363960251</c:v>
                </c:pt>
                <c:pt idx="25">
                  <c:v>14.360633461264506</c:v>
                </c:pt>
                <c:pt idx="26">
                  <c:v>14.008349530062805</c:v>
                </c:pt>
                <c:pt idx="27">
                  <c:v>13.669088656225707</c:v>
                </c:pt>
                <c:pt idx="28">
                  <c:v>13.342063059692496</c:v>
                </c:pt>
                <c:pt idx="29">
                  <c:v>13.026556718473113</c:v>
                </c:pt>
                <c:pt idx="30">
                  <c:v>12.721916613951098</c:v>
                </c:pt>
                <c:pt idx="31">
                  <c:v>12.427545298871035</c:v>
                </c:pt>
                <c:pt idx="32">
                  <c:v>12.142894552197063</c:v>
                </c:pt>
                <c:pt idx="33">
                  <c:v>11.867459933079683</c:v>
                </c:pt>
                <c:pt idx="34">
                  <c:v>11.600776083281847</c:v>
                </c:pt>
                <c:pt idx="35">
                  <c:v>11.342412656325372</c:v>
                </c:pt>
                <c:pt idx="36">
                  <c:v>11.091970774308272</c:v>
                </c:pt>
                <c:pt idx="37">
                  <c:v>10.849079931306534</c:v>
                </c:pt>
                <c:pt idx="38">
                  <c:v>10.613395276576348</c:v>
                </c:pt>
                <c:pt idx="39">
                  <c:v>10.384595222248457</c:v>
                </c:pt>
                <c:pt idx="40">
                  <c:v>10.162379329462517</c:v>
                </c:pt>
                <c:pt idx="41">
                  <c:v>9.9464664344113451</c:v>
                </c:pt>
                <c:pt idx="42">
                  <c:v>9.7365929819053854</c:v>
                </c:pt>
                <c:pt idx="43">
                  <c:v>9.5325115390952604</c:v>
                </c:pt>
                <c:pt idx="44">
                  <c:v>9.3339894661585063</c:v>
                </c:pt>
                <c:pt idx="45">
                  <c:v>9.1408077241931558</c:v>
                </c:pt>
                <c:pt idx="46">
                  <c:v>8.9527598034339206</c:v>
                </c:pt>
                <c:pt idx="47">
                  <c:v>8.7696507573013385</c:v>
                </c:pt>
                <c:pt idx="48">
                  <c:v>8.5912963298142699</c:v>
                </c:pt>
                <c:pt idx="49">
                  <c:v>8.4175221655870054</c:v>
                </c:pt>
                <c:pt idx="50">
                  <c:v>8.2481630930767409</c:v>
                </c:pt>
                <c:pt idx="51">
                  <c:v>8.083062472964329</c:v>
                </c:pt>
                <c:pt idx="52">
                  <c:v>7.9220716045920199</c:v>
                </c:pt>
                <c:pt idx="53">
                  <c:v>7.765049184270822</c:v>
                </c:pt>
                <c:pt idx="54">
                  <c:v>7.611860810035374</c:v>
                </c:pt>
                <c:pt idx="55">
                  <c:v>7.4623785280791353</c:v>
                </c:pt>
                <c:pt idx="56">
                  <c:v>7.3164804166705935</c:v>
                </c:pt>
                <c:pt idx="57">
                  <c:v>7.1740502038370266</c:v>
                </c:pt>
                <c:pt idx="58">
                  <c:v>7.0349769155389197</c:v>
                </c:pt>
                <c:pt idx="59">
                  <c:v>6.8991545514191372</c:v>
                </c:pt>
                <c:pt idx="60">
                  <c:v>6.7664817855270911</c:v>
                </c:pt>
                <c:pt idx="61">
                  <c:v>6.6368616897263024</c:v>
                </c:pt>
                <c:pt idx="62">
                  <c:v>6.5102014777106376</c:v>
                </c:pt>
                <c:pt idx="63">
                  <c:v>6.3864122677918829</c:v>
                </c:pt>
                <c:pt idx="64">
                  <c:v>6.2654088628040867</c:v>
                </c:pt>
                <c:pt idx="65">
                  <c:v>6.1471095456483269</c:v>
                </c:pt>
                <c:pt idx="66">
                  <c:v>6.0314358891338387</c:v>
                </c:pt>
                <c:pt idx="67">
                  <c:v>5.9183125789225173</c:v>
                </c:pt>
                <c:pt idx="68">
                  <c:v>5.8076672484863536</c:v>
                </c:pt>
                <c:pt idx="69">
                  <c:v>5.69943032510416</c:v>
                </c:pt>
                <c:pt idx="70">
                  <c:v>5.59353488600334</c:v>
                </c:pt>
                <c:pt idx="71">
                  <c:v>5.4899165238514769</c:v>
                </c:pt>
                <c:pt idx="72">
                  <c:v>5.3885132208551951</c:v>
                </c:pt>
                <c:pt idx="73">
                  <c:v>5.2892652308194386</c:v>
                </c:pt>
                <c:pt idx="74">
                  <c:v>5.1921149685460932</c:v>
                </c:pt>
                <c:pt idx="75">
                  <c:v>5.0970069060319148</c:v>
                </c:pt>
                <c:pt idx="76">
                  <c:v>5.003887474961374</c:v>
                </c:pt>
                <c:pt idx="77">
                  <c:v>4.9127049750315379</c:v>
                </c:pt>
                <c:pt idx="78">
                  <c:v>4.8234094876924019</c:v>
                </c:pt>
                <c:pt idx="79">
                  <c:v>4.7359527949142688</c:v>
                </c:pt>
                <c:pt idx="80">
                  <c:v>4.6502883026350119</c:v>
                </c:pt>
                <c:pt idx="81">
                  <c:v>4.5663709685525689</c:v>
                </c:pt>
                <c:pt idx="82">
                  <c:v>4.4841572339760347</c:v>
                </c:pt>
                <c:pt idx="83">
                  <c:v>4.403604959454924</c:v>
                </c:pt>
                <c:pt idx="84">
                  <c:v>4.3246733639327175</c:v>
                </c:pt>
                <c:pt idx="85">
                  <c:v>4.2473229671945134</c:v>
                </c:pt>
                <c:pt idx="86">
                  <c:v>4.1715155353982496</c:v>
                </c:pt>
                <c:pt idx="87">
                  <c:v>4.0972140294795949</c:v>
                </c:pt>
                <c:pt idx="88">
                  <c:v>4.0243825562533289</c:v>
                </c:pt>
                <c:pt idx="89">
                  <c:v>3.9529863220472166</c:v>
                </c:pt>
                <c:pt idx="90">
                  <c:v>3.8829915886976423</c:v>
                </c:pt>
                <c:pt idx="91">
                  <c:v>3.8143656317724393</c:v>
                </c:pt>
                <c:pt idx="92">
                  <c:v>3.7470767008773791</c:v>
                </c:pt>
                <c:pt idx="93">
                  <c:v>3.6810939819282638</c:v>
                </c:pt>
                <c:pt idx="94">
                  <c:v>3.6163875612645455</c:v>
                </c:pt>
                <c:pt idx="95">
                  <c:v>3.5529283914941061</c:v>
                </c:pt>
                <c:pt idx="96">
                  <c:v>3.4906882589846973</c:v>
                </c:pt>
                <c:pt idx="97">
                  <c:v>3.4296397528783089</c:v>
                </c:pt>
                <c:pt idx="98">
                  <c:v>3.3697562355698807</c:v>
                </c:pt>
                <c:pt idx="99">
                  <c:v>3.3110118145505751</c:v>
                </c:pt>
                <c:pt idx="100">
                  <c:v>3.2533813155448144</c:v>
                </c:pt>
                <c:pt idx="101">
                  <c:v>3.1968402568585716</c:v>
                </c:pt>
                <c:pt idx="102">
                  <c:v>3.1413648249037465</c:v>
                </c:pt>
                <c:pt idx="103">
                  <c:v>3.0869318507863142</c:v>
                </c:pt>
                <c:pt idx="104">
                  <c:v>3.0335187879463632</c:v>
                </c:pt>
                <c:pt idx="105">
                  <c:v>2.9811036907686557</c:v>
                </c:pt>
                <c:pt idx="106">
                  <c:v>2.929665194115131</c:v>
                </c:pt>
                <c:pt idx="107">
                  <c:v>2.8791824937386963</c:v>
                </c:pt>
                <c:pt idx="108">
                  <c:v>2.8296353275306956</c:v>
                </c:pt>
                <c:pt idx="109">
                  <c:v>2.7810039575483358</c:v>
                </c:pt>
                <c:pt idx="110">
                  <c:v>2.7332691528019737</c:v>
                </c:pt>
                <c:pt idx="111">
                  <c:v>2.6864121727412069</c:v>
                </c:pt>
                <c:pt idx="112">
                  <c:v>2.6404147514289917</c:v>
                </c:pt>
                <c:pt idx="113">
                  <c:v>2.5952590823442065</c:v>
                </c:pt>
                <c:pt idx="114">
                  <c:v>2.5509278038111489</c:v>
                </c:pt>
                <c:pt idx="115">
                  <c:v>2.5074039849882226</c:v>
                </c:pt>
                <c:pt idx="116">
                  <c:v>2.4646711124311267</c:v>
                </c:pt>
                <c:pt idx="117">
                  <c:v>2.4227130771611414</c:v>
                </c:pt>
                <c:pt idx="118">
                  <c:v>2.3815141622589664</c:v>
                </c:pt>
                <c:pt idx="119">
                  <c:v>2.3410590309112607</c:v>
                </c:pt>
                <c:pt idx="120">
                  <c:v>2.3013327149299911</c:v>
                </c:pt>
                <c:pt idx="121">
                  <c:v>2.2623206037008217</c:v>
                </c:pt>
                <c:pt idx="122">
                  <c:v>2.2240084335398222</c:v>
                </c:pt>
                <c:pt idx="123">
                  <c:v>2.1863822774542925</c:v>
                </c:pt>
                <c:pt idx="124">
                  <c:v>2.1494285352797888</c:v>
                </c:pt>
                <c:pt idx="125">
                  <c:v>2.1131339241749032</c:v>
                </c:pt>
                <c:pt idx="126">
                  <c:v>2.0774854694613722</c:v>
                </c:pt>
                <c:pt idx="127">
                  <c:v>2.0424704957969766</c:v>
                </c:pt>
                <c:pt idx="128">
                  <c:v>2.008076618659949</c:v>
                </c:pt>
                <c:pt idx="129">
                  <c:v>1.9742917361365926</c:v>
                </c:pt>
                <c:pt idx="130">
                  <c:v>1.9411040209986652</c:v>
                </c:pt>
                <c:pt idx="131">
                  <c:v>1.9085019130550194</c:v>
                </c:pt>
                <c:pt idx="132">
                  <c:v>1.8764741117648285</c:v>
                </c:pt>
                <c:pt idx="133">
                  <c:v>1.8450095691285213</c:v>
                </c:pt>
                <c:pt idx="134">
                  <c:v>1.8140974827676004</c:v>
                </c:pt>
                <c:pt idx="135">
                  <c:v>1.7837272892961735</c:v>
                </c:pt>
                <c:pt idx="136">
                  <c:v>1.7538886578912809</c:v>
                </c:pt>
                <c:pt idx="137">
                  <c:v>1.7245714840595952</c:v>
                </c:pt>
                <c:pt idx="138">
                  <c:v>1.6957658836417693</c:v>
                </c:pt>
                <c:pt idx="139">
                  <c:v>1.6674621870016821</c:v>
                </c:pt>
                <c:pt idx="140">
                  <c:v>1.6396509333919624</c:v>
                </c:pt>
                <c:pt idx="141">
                  <c:v>1.6123228655134483</c:v>
                </c:pt>
                <c:pt idx="142">
                  <c:v>1.5854689242637861</c:v>
                </c:pt>
                <c:pt idx="143">
                  <c:v>1.559080243617494</c:v>
                </c:pt>
                <c:pt idx="144">
                  <c:v>1.533148145714641</c:v>
                </c:pt>
                <c:pt idx="145">
                  <c:v>1.5076641360528953</c:v>
                </c:pt>
                <c:pt idx="146">
                  <c:v>1.4826198988622679</c:v>
                </c:pt>
                <c:pt idx="147">
                  <c:v>1.4580072926351235</c:v>
                </c:pt>
                <c:pt idx="148">
                  <c:v>1.4338183457537426</c:v>
                </c:pt>
                <c:pt idx="149">
                  <c:v>1.4100452522860465</c:v>
                </c:pt>
                <c:pt idx="150">
                  <c:v>1.3866803678935398</c:v>
                </c:pt>
                <c:pt idx="151">
                  <c:v>1.3637162058480925</c:v>
                </c:pt>
                <c:pt idx="152">
                  <c:v>1.3411454332259325</c:v>
                </c:pt>
                <c:pt idx="153">
                  <c:v>1.3189608671364326</c:v>
                </c:pt>
                <c:pt idx="154">
                  <c:v>1.2971554711182307</c:v>
                </c:pt>
                <c:pt idx="155">
                  <c:v>1.2757223516218588</c:v>
                </c:pt>
                <c:pt idx="156">
                  <c:v>1.2546547545960252</c:v>
                </c:pt>
                <c:pt idx="157">
                  <c:v>1.2339460621832288</c:v>
                </c:pt>
                <c:pt idx="158">
                  <c:v>1.2135897894960479</c:v>
                </c:pt>
                <c:pt idx="159">
                  <c:v>1.1935795814825525</c:v>
                </c:pt>
                <c:pt idx="160">
                  <c:v>1.1739092099062702</c:v>
                </c:pt>
                <c:pt idx="161">
                  <c:v>1.154572570378356</c:v>
                </c:pt>
                <c:pt idx="162">
                  <c:v>1.1355636795070225</c:v>
                </c:pt>
                <c:pt idx="163">
                  <c:v>1.1168766721074874</c:v>
                </c:pt>
                <c:pt idx="164">
                  <c:v>1.0985057984828401</c:v>
                </c:pt>
                <c:pt idx="165">
                  <c:v>1.0804454218047326</c:v>
                </c:pt>
                <c:pt idx="166">
                  <c:v>1.0626900155285171</c:v>
                </c:pt>
                <c:pt idx="167">
                  <c:v>1.0452341609220781</c:v>
                </c:pt>
                <c:pt idx="168">
                  <c:v>1.0280725446345826</c:v>
                </c:pt>
                <c:pt idx="169">
                  <c:v>1.0111999563328595</c:v>
                </c:pt>
                <c:pt idx="170">
                  <c:v>0.99461128641668495</c:v>
                </c:pt>
                <c:pt idx="171">
                  <c:v>0.97830152377093782</c:v>
                </c:pt>
                <c:pt idx="172">
                  <c:v>0.96226575358902977</c:v>
                </c:pt>
                <c:pt idx="173">
                  <c:v>0.94649915527758566</c:v>
                </c:pt>
                <c:pt idx="174">
                  <c:v>0.93099700036211885</c:v>
                </c:pt>
                <c:pt idx="175">
                  <c:v>0.91575465051197824</c:v>
                </c:pt>
                <c:pt idx="176">
                  <c:v>0.90076755555354282</c:v>
                </c:pt>
                <c:pt idx="177">
                  <c:v>0.88603125157997198</c:v>
                </c:pt>
                <c:pt idx="178">
                  <c:v>0.87154135909694475</c:v>
                </c:pt>
                <c:pt idx="179">
                  <c:v>0.85729358119822763</c:v>
                </c:pt>
                <c:pt idx="180">
                  <c:v>0.84328370182203116</c:v>
                </c:pt>
                <c:pt idx="181">
                  <c:v>0.82950758402672164</c:v>
                </c:pt>
                <c:pt idx="182">
                  <c:v>0.81596116828509224</c:v>
                </c:pt>
                <c:pt idx="183">
                  <c:v>0.80264047089775659</c:v>
                </c:pt>
                <c:pt idx="184">
                  <c:v>0.7895415823729266</c:v>
                </c:pt>
                <c:pt idx="185">
                  <c:v>0.77666066586203186</c:v>
                </c:pt>
                <c:pt idx="186">
                  <c:v>0.76399395568440553</c:v>
                </c:pt>
                <c:pt idx="187">
                  <c:v>0.7515377557967895</c:v>
                </c:pt>
                <c:pt idx="188">
                  <c:v>0.73928843840513991</c:v>
                </c:pt>
                <c:pt idx="189">
                  <c:v>0.72724244249648962</c:v>
                </c:pt>
                <c:pt idx="190">
                  <c:v>0.71539627251460303</c:v>
                </c:pt>
                <c:pt idx="191">
                  <c:v>0.7037464969967786</c:v>
                </c:pt>
                <c:pt idx="192">
                  <c:v>0.69228974728780202</c:v>
                </c:pt>
                <c:pt idx="193">
                  <c:v>0.68102271621702926</c:v>
                </c:pt>
                <c:pt idx="194">
                  <c:v>0.66994215690046843</c:v>
                </c:pt>
                <c:pt idx="195">
                  <c:v>0.65904488148827056</c:v>
                </c:pt>
                <c:pt idx="196">
                  <c:v>0.64832775999400383</c:v>
                </c:pt>
                <c:pt idx="197">
                  <c:v>0.6377877191363126</c:v>
                </c:pt>
                <c:pt idx="198">
                  <c:v>0.62742174118075411</c:v>
                </c:pt>
                <c:pt idx="199">
                  <c:v>0.61722686286100981</c:v>
                </c:pt>
                <c:pt idx="200">
                  <c:v>0.60720017428867834</c:v>
                </c:pt>
                <c:pt idx="201">
                  <c:v>0.59733881786942788</c:v>
                </c:pt>
                <c:pt idx="202">
                  <c:v>0.58763998728905875</c:v>
                </c:pt>
                <c:pt idx="203">
                  <c:v>0.57810092650253608</c:v>
                </c:pt>
                <c:pt idx="204">
                  <c:v>0.56871892876422692</c:v>
                </c:pt>
                <c:pt idx="205">
                  <c:v>0.55949133563283482</c:v>
                </c:pt>
                <c:pt idx="206">
                  <c:v>0.5504155360257883</c:v>
                </c:pt>
                <c:pt idx="207">
                  <c:v>0.54148896534429269</c:v>
                </c:pt>
                <c:pt idx="208">
                  <c:v>0.53270910452098974</c:v>
                </c:pt>
                <c:pt idx="209">
                  <c:v>0.5240734791376056</c:v>
                </c:pt>
                <c:pt idx="210">
                  <c:v>0.5155796586087078</c:v>
                </c:pt>
                <c:pt idx="211">
                  <c:v>0.50722525530613893</c:v>
                </c:pt>
                <c:pt idx="212">
                  <c:v>0.49900792371225577</c:v>
                </c:pt>
                <c:pt idx="213">
                  <c:v>0.49092535966089912</c:v>
                </c:pt>
                <c:pt idx="214">
                  <c:v>0.48297529952274942</c:v>
                </c:pt>
                <c:pt idx="215">
                  <c:v>0.47515551942777989</c:v>
                </c:pt>
                <c:pt idx="216">
                  <c:v>0.46746383451646523</c:v>
                </c:pt>
                <c:pt idx="217">
                  <c:v>0.45989809820562755</c:v>
                </c:pt>
                <c:pt idx="218">
                  <c:v>0.45245620145229992</c:v>
                </c:pt>
                <c:pt idx="219">
                  <c:v>0.44513607206623362</c:v>
                </c:pt>
                <c:pt idx="220">
                  <c:v>0.43793567399566058</c:v>
                </c:pt>
                <c:pt idx="221">
                  <c:v>0.43085300665669735</c:v>
                </c:pt>
                <c:pt idx="222">
                  <c:v>0.42388610427089901</c:v>
                </c:pt>
                <c:pt idx="223">
                  <c:v>0.41703303520330337</c:v>
                </c:pt>
                <c:pt idx="224">
                  <c:v>0.41029190134604931</c:v>
                </c:pt>
                <c:pt idx="225">
                  <c:v>0.40366083747843362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Лист6!$L$5</c:f>
              <c:strCache>
                <c:ptCount val="1"/>
                <c:pt idx="0">
                  <c:v>X1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Лист6!$L$6:$L$231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1.9804726269319118E-3</c:v>
                </c:pt>
                <c:pt idx="2">
                  <c:v>7.792207700548618E-3</c:v>
                </c:pt>
                <c:pt idx="3">
                  <c:v>1.7250080332945603E-2</c:v>
                </c:pt>
                <c:pt idx="4">
                  <c:v>3.0180703449964274E-2</c:v>
                </c:pt>
                <c:pt idx="5">
                  <c:v>4.642151201461743E-2</c:v>
                </c:pt>
                <c:pt idx="6">
                  <c:v>6.5819931671175239E-2</c:v>
                </c:pt>
                <c:pt idx="7">
                  <c:v>8.8232622867947252E-2</c:v>
                </c:pt>
                <c:pt idx="8">
                  <c:v>0.11352479258311411</c:v>
                </c:pt>
                <c:pt idx="9">
                  <c:v>0.14156956670332982</c:v>
                </c:pt>
                <c:pt idx="10">
                  <c:v>0.17224741690963377</c:v>
                </c:pt>
                <c:pt idx="11">
                  <c:v>0.20544563662668194</c:v>
                </c:pt>
                <c:pt idx="12">
                  <c:v>0.24105786120396602</c:v>
                </c:pt>
                <c:pt idx="13">
                  <c:v>0.27898362803385834</c:v>
                </c:pt>
                <c:pt idx="14">
                  <c:v>0.31912797278146532</c:v>
                </c:pt>
                <c:pt idx="15">
                  <c:v>0.36140105831430347</c:v>
                </c:pt>
                <c:pt idx="16">
                  <c:v>0.40571783328333733</c:v>
                </c:pt>
                <c:pt idx="17">
                  <c:v>0.4519977176274434</c:v>
                </c:pt>
                <c:pt idx="18">
                  <c:v>0.50016431255646787</c:v>
                </c:pt>
                <c:pt idx="19">
                  <c:v>0.55014513281851973</c:v>
                </c:pt>
                <c:pt idx="20">
                  <c:v>0.60187135927910962</c:v>
                </c:pt>
                <c:pt idx="21">
                  <c:v>0.65527761003677298</c:v>
                </c:pt>
                <c:pt idx="22">
                  <c:v>0.71030172847496931</c:v>
                </c:pt>
                <c:pt idx="23">
                  <c:v>0.76688458680600502</c:v>
                </c:pt>
                <c:pt idx="24">
                  <c:v>0.82496990380178858</c:v>
                </c:pt>
                <c:pt idx="25">
                  <c:v>0.88450407553039534</c:v>
                </c:pt>
                <c:pt idx="26">
                  <c:v>0.94543601802847343</c:v>
                </c:pt>
                <c:pt idx="27">
                  <c:v>1.0077170209389401</c:v>
                </c:pt>
                <c:pt idx="28">
                  <c:v>1.0713006112325849</c:v>
                </c:pt>
                <c:pt idx="29">
                  <c:v>1.136142426212243</c:v>
                </c:pt>
                <c:pt idx="30">
                  <c:v>1.202200095070151</c:v>
                </c:pt>
                <c:pt idx="31">
                  <c:v>1.269433128333886</c:v>
                </c:pt>
                <c:pt idx="32">
                  <c:v>1.3378028145946474</c:v>
                </c:pt>
                <c:pt idx="33">
                  <c:v>1.4072721239643096</c:v>
                </c:pt>
                <c:pt idx="34">
                  <c:v>1.4778056177552565</c:v>
                </c:pt>
                <c:pt idx="35">
                  <c:v>1.5493693639200199</c:v>
                </c:pt>
                <c:pt idx="36">
                  <c:v>1.6219308578267051</c:v>
                </c:pt>
                <c:pt idx="37">
                  <c:v>1.6954589479814872</c:v>
                </c:pt>
                <c:pt idx="38">
                  <c:v>1.7699237663414871</c:v>
                </c:pt>
                <c:pt idx="39">
                  <c:v>1.8452966628904444</c:v>
                </c:pt>
                <c:pt idx="40">
                  <c:v>1.921550144176023</c:v>
                </c:pt>
                <c:pt idx="41">
                  <c:v>1.9986578155316908</c:v>
                </c:pt>
                <c:pt idx="42">
                  <c:v>2.0765943267280216</c:v>
                </c:pt>
                <c:pt idx="43">
                  <c:v>2.1553353208182586</c:v>
                </c:pt>
                <c:pt idx="44">
                  <c:v>2.2348573859612508</c:v>
                </c:pt>
                <c:pt idx="45">
                  <c:v>2.3151380100215126</c:v>
                </c:pt>
                <c:pt idx="46">
                  <c:v>2.3961555377614356</c:v>
                </c:pt>
                <c:pt idx="47">
                  <c:v>2.4778891304545945</c:v>
                </c:pt>
                <c:pt idx="48">
                  <c:v>2.5603187277618997</c:v>
                </c:pt>
                <c:pt idx="49">
                  <c:v>2.6434250117240419</c:v>
                </c:pt>
                <c:pt idx="50">
                  <c:v>2.7271893727344292</c:v>
                </c:pt>
                <c:pt idx="51">
                  <c:v>2.8115938773666822</c:v>
                </c:pt>
                <c:pt idx="52">
                  <c:v>2.8966212379398351</c:v>
                </c:pt>
                <c:pt idx="53">
                  <c:v>2.9822547837126963</c:v>
                </c:pt>
                <c:pt idx="54">
                  <c:v>3.0684784336065589</c:v>
                </c:pt>
                <c:pt idx="55">
                  <c:v>3.1552766703624515</c:v>
                </c:pt>
                <c:pt idx="56">
                  <c:v>3.2426345160456975</c:v>
                </c:pt>
                <c:pt idx="57">
                  <c:v>3.3305375088165374</c:v>
                </c:pt>
                <c:pt idx="58">
                  <c:v>3.4189716808911124</c:v>
                </c:pt>
                <c:pt idx="59">
                  <c:v>3.5079235376222573</c:v>
                </c:pt>
                <c:pt idx="60">
                  <c:v>3.5973800376342782</c:v>
                </c:pt>
                <c:pt idx="61">
                  <c:v>3.687328573950265</c:v>
                </c:pt>
                <c:pt idx="62">
                  <c:v>3.7777569560545841</c:v>
                </c:pt>
                <c:pt idx="63">
                  <c:v>3.8686533928369062</c:v>
                </c:pt>
                <c:pt idx="64">
                  <c:v>3.9600064763676484</c:v>
                </c:pt>
                <c:pt idx="65">
                  <c:v>4.0518051664579309</c:v>
                </c:pt>
                <c:pt idx="66">
                  <c:v>4.1440387759601451</c:v>
                </c:pt>
                <c:pt idx="67">
                  <c:v>4.2366969567679993</c:v>
                </c:pt>
                <c:pt idx="68">
                  <c:v>4.3297696864775457</c:v>
                </c:pt>
                <c:pt idx="69">
                  <c:v>4.4232472556730382</c:v>
                </c:pt>
                <c:pt idx="70">
                  <c:v>4.5171202558037562</c:v>
                </c:pt>
                <c:pt idx="71">
                  <c:v>4.6113795676199718</c:v>
                </c:pt>
                <c:pt idx="72">
                  <c:v>4.7060163501382393</c:v>
                </c:pt>
                <c:pt idx="73">
                  <c:v>4.8010220301079167</c:v>
                </c:pt>
                <c:pt idx="74">
                  <c:v>4.8963882919525723</c:v>
                </c:pt>
                <c:pt idx="75">
                  <c:v>4.9921070681615021</c:v>
                </c:pt>
                <c:pt idx="76">
                  <c:v>5.0881705301079911</c:v>
                </c:pt>
                <c:pt idx="77">
                  <c:v>5.1845710792724145</c:v>
                </c:pt>
                <c:pt idx="78">
                  <c:v>5.2813013388494801</c:v>
                </c:pt>
                <c:pt idx="79">
                  <c:v>5.3783541457201354</c:v>
                </c:pt>
                <c:pt idx="80">
                  <c:v>5.4757225427698053</c:v>
                </c:pt>
                <c:pt idx="81">
                  <c:v>5.5733997715356409</c:v>
                </c:pt>
                <c:pt idx="82">
                  <c:v>5.6713792651664621</c:v>
                </c:pt>
                <c:pt idx="83">
                  <c:v>5.7696546416799785</c:v>
                </c:pt>
                <c:pt idx="84">
                  <c:v>5.8682196975027558</c:v>
                </c:pt>
                <c:pt idx="85">
                  <c:v>5.9670684012792004</c:v>
                </c:pt>
                <c:pt idx="86">
                  <c:v>6.0661948879365513</c:v>
                </c:pt>
                <c:pt idx="87">
                  <c:v>6.1655934529936394</c:v>
                </c:pt>
                <c:pt idx="88">
                  <c:v>6.2652585471018147</c:v>
                </c:pt>
                <c:pt idx="89">
                  <c:v>6.3651847708070468</c:v>
                </c:pt>
                <c:pt idx="90">
                  <c:v>6.4653668695228248</c:v>
                </c:pt>
                <c:pt idx="91">
                  <c:v>6.5657997287040324</c:v>
                </c:pt>
                <c:pt idx="92">
                  <c:v>6.6664783692124781</c:v>
                </c:pt>
                <c:pt idx="93">
                  <c:v>6.7673979428652489</c:v>
                </c:pt>
                <c:pt idx="94">
                  <c:v>6.868553728157555</c:v>
                </c:pt>
                <c:pt idx="95">
                  <c:v>6.9699411261521256</c:v>
                </c:pt>
                <c:pt idx="96">
                  <c:v>7.0715556565276065</c:v>
                </c:pt>
                <c:pt idx="97">
                  <c:v>7.1733929537788965</c:v>
                </c:pt>
                <c:pt idx="98">
                  <c:v>7.2754487635625908</c:v>
                </c:pt>
                <c:pt idx="99">
                  <c:v>7.377718939181138</c:v>
                </c:pt>
                <c:pt idx="100">
                  <c:v>7.4801994381995796</c:v>
                </c:pt>
                <c:pt idx="101">
                  <c:v>7.5828863191891305</c:v>
                </c:pt>
                <c:pt idx="102">
                  <c:v>7.6857757385920129</c:v>
                </c:pt>
                <c:pt idx="103">
                  <c:v>7.7888639477023629</c:v>
                </c:pt>
                <c:pt idx="104">
                  <c:v>7.8921472897582179</c:v>
                </c:pt>
                <c:pt idx="105">
                  <c:v>7.99562219713982</c:v>
                </c:pt>
                <c:pt idx="106">
                  <c:v>8.099285188669759</c:v>
                </c:pt>
                <c:pt idx="107">
                  <c:v>8.2031328670106411</c:v>
                </c:pt>
                <c:pt idx="108">
                  <c:v>8.3071619161562271</c:v>
                </c:pt>
                <c:pt idx="109">
                  <c:v>8.4113690990120844</c:v>
                </c:pt>
                <c:pt idx="110">
                  <c:v>8.5157512550621366</c:v>
                </c:pt>
                <c:pt idx="111">
                  <c:v>8.6203052981174988</c:v>
                </c:pt>
                <c:pt idx="112">
                  <c:v>8.7250282141442685</c:v>
                </c:pt>
                <c:pt idx="113">
                  <c:v>8.8299170591670482</c:v>
                </c:pt>
                <c:pt idx="114">
                  <c:v>8.9349689572451609</c:v>
                </c:pt>
                <c:pt idx="115">
                  <c:v>9.0401810985185946</c:v>
                </c:pt>
                <c:pt idx="116">
                  <c:v>9.1455507373209048</c:v>
                </c:pt>
                <c:pt idx="117">
                  <c:v>9.2510751903564561</c:v>
                </c:pt>
                <c:pt idx="118">
                  <c:v>9.3567518349393861</c:v>
                </c:pt>
                <c:pt idx="119">
                  <c:v>9.4625781072919004</c:v>
                </c:pt>
                <c:pt idx="120">
                  <c:v>9.5685515008996145</c:v>
                </c:pt>
                <c:pt idx="121">
                  <c:v>9.6746695649216505</c:v>
                </c:pt>
                <c:pt idx="122">
                  <c:v>9.7809299026534386</c:v>
                </c:pt>
                <c:pt idx="123">
                  <c:v>9.8873301700401708</c:v>
                </c:pt>
                <c:pt idx="124">
                  <c:v>9.9938680742389447</c:v>
                </c:pt>
                <c:pt idx="125">
                  <c:v>10.100541372227809</c:v>
                </c:pt>
                <c:pt idx="126">
                  <c:v>10.207347869459875</c:v>
                </c:pt>
                <c:pt idx="127">
                  <c:v>10.314285418560827</c:v>
                </c:pt>
                <c:pt idx="128">
                  <c:v>10.421351918068217</c:v>
                </c:pt>
                <c:pt idx="129">
                  <c:v>10.528545311210955</c:v>
                </c:pt>
                <c:pt idx="130">
                  <c:v>10.63586358472755</c:v>
                </c:pt>
                <c:pt idx="131">
                  <c:v>10.743304767721639</c:v>
                </c:pt>
                <c:pt idx="132">
                  <c:v>10.850866930553453</c:v>
                </c:pt>
                <c:pt idx="133">
                  <c:v>10.958548183765917</c:v>
                </c:pt>
                <c:pt idx="134">
                  <c:v>11.066346677044107</c:v>
                </c:pt>
                <c:pt idx="135">
                  <c:v>11.174260598206889</c:v>
                </c:pt>
                <c:pt idx="136">
                  <c:v>11.282288172229556</c:v>
                </c:pt>
                <c:pt idx="137">
                  <c:v>11.390427660296394</c:v>
                </c:pt>
                <c:pt idx="138">
                  <c:v>11.498677358882057</c:v>
                </c:pt>
                <c:pt idx="139">
                  <c:v>11.607035598860802</c:v>
                </c:pt>
                <c:pt idx="140">
                  <c:v>11.715500744642542</c:v>
                </c:pt>
                <c:pt idx="141">
                  <c:v>11.824071193334827</c:v>
                </c:pt>
                <c:pt idx="142">
                  <c:v>11.93274537392981</c:v>
                </c:pt>
                <c:pt idx="143">
                  <c:v>12.041521746515373</c:v>
                </c:pt>
                <c:pt idx="144">
                  <c:v>12.150398801509548</c:v>
                </c:pt>
                <c:pt idx="145">
                  <c:v>12.259375058917437</c:v>
                </c:pt>
                <c:pt idx="146">
                  <c:v>12.368449067609891</c:v>
                </c:pt>
                <c:pt idx="147">
                  <c:v>12.47761940462318</c:v>
                </c:pt>
                <c:pt idx="148">
                  <c:v>12.58688467447894</c:v>
                </c:pt>
                <c:pt idx="149">
                  <c:v>12.696243508523763</c:v>
                </c:pt>
                <c:pt idx="150">
                  <c:v>12.8056945642877</c:v>
                </c:pt>
                <c:pt idx="151">
                  <c:v>12.915236524861115</c:v>
                </c:pt>
                <c:pt idx="152">
                  <c:v>13.024868098289229</c:v>
                </c:pt>
                <c:pt idx="153">
                  <c:v>13.134588016983805</c:v>
                </c:pt>
                <c:pt idx="154">
                  <c:v>13.244395037151408</c:v>
                </c:pt>
                <c:pt idx="155">
                  <c:v>13.354287938237654</c:v>
                </c:pt>
                <c:pt idx="156">
                  <c:v>13.464265522387008</c:v>
                </c:pt>
                <c:pt idx="157">
                  <c:v>13.574326613917542</c:v>
                </c:pt>
                <c:pt idx="158">
                  <c:v>13.684470058810231</c:v>
                </c:pt>
                <c:pt idx="159">
                  <c:v>13.794694724212304</c:v>
                </c:pt>
                <c:pt idx="160">
                  <c:v>13.904999497954174</c:v>
                </c:pt>
                <c:pt idx="161">
                  <c:v>14.01538328807956</c:v>
                </c:pt>
                <c:pt idx="162">
                  <c:v>14.12584502238834</c:v>
                </c:pt>
                <c:pt idx="163">
                  <c:v>14.236383647991783</c:v>
                </c:pt>
                <c:pt idx="164">
                  <c:v>14.346998130879712</c:v>
                </c:pt>
                <c:pt idx="165">
                  <c:v>14.457687455499283</c:v>
                </c:pt>
                <c:pt idx="166">
                  <c:v>14.568450624344962</c:v>
                </c:pt>
                <c:pt idx="167">
                  <c:v>14.67928665755942</c:v>
                </c:pt>
                <c:pt idx="168">
                  <c:v>14.790194592544948</c:v>
                </c:pt>
                <c:pt idx="169">
                  <c:v>14.901173483585094</c:v>
                </c:pt>
                <c:pt idx="170">
                  <c:v>15.012222401476228</c:v>
                </c:pt>
                <c:pt idx="171">
                  <c:v>15.123340433168686</c:v>
                </c:pt>
                <c:pt idx="172">
                  <c:v>15.23452668141727</c:v>
                </c:pt>
                <c:pt idx="173">
                  <c:v>15.345780264440741</c:v>
                </c:pt>
                <c:pt idx="174">
                  <c:v>15.457100315590109</c:v>
                </c:pt>
                <c:pt idx="175">
                  <c:v>15.568485983025418</c:v>
                </c:pt>
                <c:pt idx="176">
                  <c:v>15.679936429400758</c:v>
                </c:pt>
                <c:pt idx="177">
                  <c:v>15.791450831557324</c:v>
                </c:pt>
                <c:pt idx="178">
                  <c:v>15.903028380224203</c:v>
                </c:pt>
                <c:pt idx="179">
                  <c:v>16.01466827972672</c:v>
                </c:pt>
                <c:pt idx="180">
                  <c:v>16.126369747702107</c:v>
                </c:pt>
                <c:pt idx="181">
                  <c:v>16.238132014822273</c:v>
                </c:pt>
                <c:pt idx="182">
                  <c:v>16.349954324523463</c:v>
                </c:pt>
                <c:pt idx="183">
                  <c:v>16.461835932742627</c:v>
                </c:pt>
                <c:pt idx="184">
                  <c:v>16.573776107660304</c:v>
                </c:pt>
                <c:pt idx="185">
                  <c:v>16.685774129449811</c:v>
                </c:pt>
                <c:pt idx="186">
                  <c:v>16.797829290032599</c:v>
                </c:pt>
                <c:pt idx="187">
                  <c:v>16.909940892839504</c:v>
                </c:pt>
                <c:pt idx="188">
                  <c:v>17.022108252577901</c:v>
                </c:pt>
                <c:pt idx="189">
                  <c:v>17.134330695004408</c:v>
                </c:pt>
                <c:pt idx="190">
                  <c:v>17.246607556703086</c:v>
                </c:pt>
                <c:pt idx="191">
                  <c:v>17.358938184868979</c:v>
                </c:pt>
                <c:pt idx="192">
                  <c:v>17.471321937096803</c:v>
                </c:pt>
                <c:pt idx="193">
                  <c:v>17.583758181174677</c:v>
                </c:pt>
                <c:pt idx="194">
                  <c:v>17.696246294882741</c:v>
                </c:pt>
                <c:pt idx="195">
                  <c:v>17.808785665796545</c:v>
                </c:pt>
                <c:pt idx="196">
                  <c:v>17.921375691095012</c:v>
                </c:pt>
                <c:pt idx="197">
                  <c:v>18.034015777372961</c:v>
                </c:pt>
                <c:pt idx="198">
                  <c:v>18.146705340457991</c:v>
                </c:pt>
                <c:pt idx="199">
                  <c:v>18.25944380523158</c:v>
                </c:pt>
                <c:pt idx="200">
                  <c:v>18.37223060545438</c:v>
                </c:pt>
                <c:pt idx="201">
                  <c:v>18.485065183595513</c:v>
                </c:pt>
                <c:pt idx="202">
                  <c:v>18.597946990665804</c:v>
                </c:pt>
                <c:pt idx="203">
                  <c:v>18.71087548605481</c:v>
                </c:pt>
                <c:pt idx="204">
                  <c:v>18.823850137371615</c:v>
                </c:pt>
                <c:pt idx="205">
                  <c:v>18.93687042028915</c:v>
                </c:pt>
                <c:pt idx="206">
                  <c:v>19.049935818392157</c:v>
                </c:pt>
                <c:pt idx="207">
                  <c:v>19.163045823028487</c:v>
                </c:pt>
                <c:pt idx="208">
                  <c:v>19.27619993316376</c:v>
                </c:pt>
                <c:pt idx="209">
                  <c:v>19.389397655239314</c:v>
                </c:pt>
                <c:pt idx="210">
                  <c:v>19.5026385030333</c:v>
                </c:pt>
                <c:pt idx="211">
                  <c:v>19.615921997524815</c:v>
                </c:pt>
                <c:pt idx="212">
                  <c:v>19.729247666761136</c:v>
                </c:pt>
                <c:pt idx="213">
                  <c:v>19.842615045727808</c:v>
                </c:pt>
                <c:pt idx="214">
                  <c:v>19.956023676221591</c:v>
                </c:pt>
                <c:pt idx="215">
                  <c:v>20.069473106726267</c:v>
                </c:pt>
                <c:pt idx="216">
                  <c:v>20.182962892291023</c:v>
                </c:pt>
                <c:pt idx="217">
                  <c:v>20.296492594411607</c:v>
                </c:pt>
                <c:pt idx="218">
                  <c:v>20.410061780913956</c:v>
                </c:pt>
                <c:pt idx="219">
                  <c:v>20.523670025840421</c:v>
                </c:pt>
                <c:pt idx="220">
                  <c:v>20.63731690933837</c:v>
                </c:pt>
                <c:pt idx="221">
                  <c:v>20.751002017551201</c:v>
                </c:pt>
                <c:pt idx="222">
                  <c:v>20.864724942511707</c:v>
                </c:pt>
                <c:pt idx="223">
                  <c:v>20.978485282037656</c:v>
                </c:pt>
                <c:pt idx="224">
                  <c:v>21.092282639629651</c:v>
                </c:pt>
                <c:pt idx="225">
                  <c:v>21.20611662437107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Лист6!$M$5</c:f>
              <c:strCache>
                <c:ptCount val="1"/>
                <c:pt idx="0">
                  <c:v>V1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Лист6!$M$6:$M$231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0.3927984986418222</c:v>
                </c:pt>
                <c:pt idx="2">
                  <c:v>0.76646478248164984</c:v>
                </c:pt>
                <c:pt idx="3">
                  <c:v>1.122221483308131</c:v>
                </c:pt>
                <c:pt idx="4">
                  <c:v>1.4611951062831565</c:v>
                </c:pt>
                <c:pt idx="5">
                  <c:v>1.7844249586444196</c:v>
                </c:pt>
                <c:pt idx="6">
                  <c:v>2.0928711256125134</c:v>
                </c:pt>
                <c:pt idx="7">
                  <c:v>2.3874216079547712</c:v>
                </c:pt>
                <c:pt idx="8">
                  <c:v>2.6688987204203021</c:v>
                </c:pt>
                <c:pt idx="9">
                  <c:v>2.9380648372441533</c:v>
                </c:pt>
                <c:pt idx="10">
                  <c:v>3.1956275597721611</c:v>
                </c:pt>
                <c:pt idx="11">
                  <c:v>3.4422443716904692</c:v>
                </c:pt>
                <c:pt idx="12">
                  <c:v>3.678526839112374</c:v>
                </c:pt>
                <c:pt idx="13">
                  <c:v>3.9050444056776068</c:v>
                </c:pt>
                <c:pt idx="14">
                  <c:v>4.1223278266859662</c:v>
                </c:pt>
                <c:pt idx="15">
                  <c:v>4.330872280976152</c:v>
                </c:pt>
                <c:pt idx="16">
                  <c:v>4.5311401946521217</c:v>
                </c:pt>
                <c:pt idx="17">
                  <c:v>4.7235638067524004</c:v>
                </c:pt>
                <c:pt idx="18">
                  <c:v>4.9085475034672275</c:v>
                </c:pt>
                <c:pt idx="19">
                  <c:v>5.0864699444620198</c:v>
                </c:pt>
                <c:pt idx="20">
                  <c:v>5.2576860022018446</c:v>
                </c:pt>
                <c:pt idx="21">
                  <c:v>5.4225285328384407</c:v>
                </c:pt>
                <c:pt idx="22">
                  <c:v>5.5813099951739877</c:v>
                </c:pt>
                <c:pt idx="23">
                  <c:v>5.7343239324164088</c:v>
                </c:pt>
                <c:pt idx="24">
                  <c:v>5.8818463298568551</c:v>
                </c:pt>
                <c:pt idx="25">
                  <c:v>6.0241368602029874</c:v>
                </c:pt>
                <c:pt idx="26">
                  <c:v>6.1614400270680934</c:v>
                </c:pt>
                <c:pt idx="27">
                  <c:v>6.2939862160246864</c:v>
                </c:pt>
                <c:pt idx="28">
                  <c:v>6.4219926616646301</c:v>
                </c:pt>
                <c:pt idx="29">
                  <c:v>6.5456643382502406</c:v>
                </c:pt>
                <c:pt idx="30">
                  <c:v>6.6651947807788945</c:v>
                </c:pt>
                <c:pt idx="31">
                  <c:v>6.7807668426060497</c:v>
                </c:pt>
                <c:pt idx="32">
                  <c:v>6.8925533951676341</c:v>
                </c:pt>
                <c:pt idx="33">
                  <c:v>7.0007179748043189</c:v>
                </c:pt>
                <c:pt idx="34">
                  <c:v>7.105415381209137</c:v>
                </c:pt>
                <c:pt idx="35">
                  <c:v>7.2067922315896666</c:v>
                </c:pt>
                <c:pt idx="36">
                  <c:v>7.3049874742509173</c:v>
                </c:pt>
                <c:pt idx="37">
                  <c:v>7.4001328649596889</c:v>
                </c:pt>
                <c:pt idx="38">
                  <c:v>7.4923534091412565</c:v>
                </c:pt>
                <c:pt idx="39">
                  <c:v>7.5817677726807835</c:v>
                </c:pt>
                <c:pt idx="40">
                  <c:v>7.6684886638512797</c:v>
                </c:pt>
                <c:pt idx="41">
                  <c:v>7.7526231886643719</c:v>
                </c:pt>
                <c:pt idx="42">
                  <c:v>7.834273181736644</c:v>
                </c:pt>
                <c:pt idx="43">
                  <c:v>7.9135355145808122</c:v>
                </c:pt>
                <c:pt idx="44">
                  <c:v>7.9905023830650812</c:v>
                </c:pt>
                <c:pt idx="45">
                  <c:v>8.0652615756339969</c:v>
                </c:pt>
                <c:pt idx="46">
                  <c:v>8.1378967237483888</c:v>
                </c:pt>
                <c:pt idx="47">
                  <c:v>8.2084875358788363</c:v>
                </c:pt>
                <c:pt idx="48">
                  <c:v>8.2771100162755378</c:v>
                </c:pt>
                <c:pt idx="49">
                  <c:v>8.3438366696360813</c:v>
                </c:pt>
                <c:pt idx="50">
                  <c:v>8.4087366927005345</c:v>
                </c:pt>
                <c:pt idx="51">
                  <c:v>8.4718761537194709</c:v>
                </c:pt>
                <c:pt idx="52">
                  <c:v>8.53331816066434</c:v>
                </c:pt>
                <c:pt idx="53">
                  <c:v>8.5931230189800125</c:v>
                </c:pt>
                <c:pt idx="54">
                  <c:v>8.6513483796160635</c:v>
                </c:pt>
                <c:pt idx="55">
                  <c:v>8.7080493780153958</c:v>
                </c:pt>
                <c:pt idx="56">
                  <c:v>8.7632787646860884</c:v>
                </c:pt>
                <c:pt idx="57">
                  <c:v>8.8170870279339386</c:v>
                </c:pt>
                <c:pt idx="58">
                  <c:v>8.8695225092890375</c:v>
                </c:pt>
                <c:pt idx="59">
                  <c:v>8.9206315121192041</c:v>
                </c:pt>
                <c:pt idx="60">
                  <c:v>8.9704584038860595</c:v>
                </c:pt>
                <c:pt idx="61">
                  <c:v>9.0190457124654397</c:v>
                </c:pt>
                <c:pt idx="62">
                  <c:v>9.0664342169227226</c:v>
                </c:pt>
                <c:pt idx="63">
                  <c:v>9.1126630331048943</c:v>
                </c:pt>
                <c:pt idx="64">
                  <c:v>9.1577696943848217</c:v>
                </c:pt>
                <c:pt idx="65">
                  <c:v>9.2017902278691253</c:v>
                </c:pt>
                <c:pt idx="66">
                  <c:v>9.244759226358445</c:v>
                </c:pt>
                <c:pt idx="67">
                  <c:v>9.2867099163286699</c:v>
                </c:pt>
                <c:pt idx="68">
                  <c:v>9.3276742221825319</c:v>
                </c:pt>
                <c:pt idx="69">
                  <c:v>9.3676828270036392</c:v>
                </c:pt>
                <c:pt idx="70">
                  <c:v>9.4067652300288067</c:v>
                </c:pt>
                <c:pt idx="71">
                  <c:v>9.4449498010397601</c:v>
                </c:pt>
                <c:pt idx="72">
                  <c:v>9.4822638318615144</c:v>
                </c:pt>
                <c:pt idx="73">
                  <c:v>9.518733585141927</c:v>
                </c:pt>
                <c:pt idx="74">
                  <c:v>9.5543843405752931</c:v>
                </c:pt>
                <c:pt idx="75">
                  <c:v>9.5892404387219052</c:v>
                </c:pt>
                <c:pt idx="76">
                  <c:v>9.6233253225653943</c:v>
                </c:pt>
                <c:pt idx="77">
                  <c:v>9.656661576940337</c:v>
                </c:pt>
                <c:pt idx="78">
                  <c:v>9.6892709659540124</c:v>
                </c:pt>
                <c:pt idx="79">
                  <c:v>9.7211744685180257</c:v>
                </c:pt>
                <c:pt idx="80">
                  <c:v>9.7523923120981681</c:v>
                </c:pt>
                <c:pt idx="81">
                  <c:v>9.7829440047838716</c:v>
                </c:pt>
                <c:pt idx="82">
                  <c:v>9.8128483657722452</c:v>
                </c:pt>
                <c:pt idx="83">
                  <c:v>9.8421235543555561</c:v>
                </c:pt>
                <c:pt idx="84">
                  <c:v>9.8707870974956329</c:v>
                </c:pt>
                <c:pt idx="85">
                  <c:v>9.8988559160633294</c:v>
                </c:pt>
                <c:pt idx="86">
                  <c:v>9.9263463498163631</c:v>
                </c:pt>
                <c:pt idx="87">
                  <c:v>9.9532741811844474</c:v>
                </c:pt>
                <c:pt idx="88">
                  <c:v>9.9796546579263339</c:v>
                </c:pt>
                <c:pt idx="89">
                  <c:v>10.005502514719502</c:v>
                </c:pt>
                <c:pt idx="90">
                  <c:v>10.030831993739548</c:v>
                </c:pt>
                <c:pt idx="91">
                  <c:v>10.055656864283021</c:v>
                </c:pt>
                <c:pt idx="92">
                  <c:v>10.079990441484101</c:v>
                </c:pt>
                <c:pt idx="93">
                  <c:v>10.103845604172687</c:v>
                </c:pt>
                <c:pt idx="94">
                  <c:v>10.127234811918559</c:v>
                </c:pt>
                <c:pt idx="95">
                  <c:v>10.150170121303828</c:v>
                </c:pt>
                <c:pt idx="96">
                  <c:v>10.172663201463216</c:v>
                </c:pt>
                <c:pt idx="97">
                  <c:v>10.194725348929717</c:v>
                </c:pt>
                <c:pt idx="98">
                  <c:v>10.216367501820793</c:v>
                </c:pt>
                <c:pt idx="99">
                  <c:v>10.237600253398416</c:v>
                </c:pt>
                <c:pt idx="100">
                  <c:v>10.258433865034339</c:v>
                </c:pt>
                <c:pt idx="101">
                  <c:v>10.278878278610236</c:v>
                </c:pt>
                <c:pt idx="102">
                  <c:v>10.298943128380655</c:v>
                </c:pt>
                <c:pt idx="103">
                  <c:v>10.318637752325246</c:v>
                </c:pt>
                <c:pt idx="104">
                  <c:v>10.337971203015249</c:v>
                </c:pt>
                <c:pt idx="105">
                  <c:v>10.356952258017802</c:v>
                </c:pt>
                <c:pt idx="106">
                  <c:v>10.375589429860449</c:v>
                </c:pt>
                <c:pt idx="107">
                  <c:v>10.393890975576944</c:v>
                </c:pt>
                <c:pt idx="108">
                  <c:v>10.411864905854342</c:v>
                </c:pt>
                <c:pt idx="109">
                  <c:v>10.429518993800292</c:v>
                </c:pt>
                <c:pt idx="110">
                  <c:v>10.446860783348452</c:v>
                </c:pt>
                <c:pt idx="111">
                  <c:v>10.463897597319013</c:v>
                </c:pt>
                <c:pt idx="112">
                  <c:v>10.480636545150386</c:v>
                </c:pt>
                <c:pt idx="113">
                  <c:v>10.497084530317272</c:v>
                </c:pt>
                <c:pt idx="114">
                  <c:v>10.513248257449671</c:v>
                </c:pt>
                <c:pt idx="115">
                  <c:v>10.5291342391664</c:v>
                </c:pt>
                <c:pt idx="116">
                  <c:v>10.544748802636201</c:v>
                </c:pt>
                <c:pt idx="117">
                  <c:v>10.560098095878804</c:v>
                </c:pt>
                <c:pt idx="118">
                  <c:v>10.575188093817584</c:v>
                </c:pt>
                <c:pt idx="119">
                  <c:v>10.590024604094996</c:v>
                </c:pt>
                <c:pt idx="120">
                  <c:v>10.604613272661334</c:v>
                </c:pt>
                <c:pt idx="121">
                  <c:v>10.618959589146879</c:v>
                </c:pt>
                <c:pt idx="122">
                  <c:v>10.633068892026914</c:v>
                </c:pt>
                <c:pt idx="123">
                  <c:v>10.646946373588779</c:v>
                </c:pt>
                <c:pt idx="124">
                  <c:v>10.660597084709513</c:v>
                </c:pt>
                <c:pt idx="125">
                  <c:v>10.674025939452324</c:v>
                </c:pt>
                <c:pt idx="126">
                  <c:v>10.68723771948968</c:v>
                </c:pt>
                <c:pt idx="127">
                  <c:v>10.700237078360496</c:v>
                </c:pt>
                <c:pt idx="128">
                  <c:v>10.713028545568438</c:v>
                </c:pt>
                <c:pt idx="129">
                  <c:v>10.725616530528095</c:v>
                </c:pt>
                <c:pt idx="130">
                  <c:v>10.738005326365508</c:v>
                </c:pt>
                <c:pt idx="131">
                  <c:v>10.750199113579047</c:v>
                </c:pt>
                <c:pt idx="132">
                  <c:v>10.762201963566561</c:v>
                </c:pt>
                <c:pt idx="133">
                  <c:v>10.774017842024362</c:v>
                </c:pt>
                <c:pt idx="134">
                  <c:v>10.785650612223222</c:v>
                </c:pt>
                <c:pt idx="135">
                  <c:v>10.797104038166626</c:v>
                </c:pt>
                <c:pt idx="136">
                  <c:v>10.808381787635906</c:v>
                </c:pt>
                <c:pt idx="137">
                  <c:v>10.81948743512698</c:v>
                </c:pt>
                <c:pt idx="138">
                  <c:v>10.830424464683084</c:v>
                </c:pt>
                <c:pt idx="139">
                  <c:v>10.841196272627602</c:v>
                </c:pt>
                <c:pt idx="140">
                  <c:v>10.851806170201058</c:v>
                </c:pt>
                <c:pt idx="141">
                  <c:v>10.862257386106139</c:v>
                </c:pt>
                <c:pt idx="142">
                  <c:v>10.872553068964264</c:v>
                </c:pt>
                <c:pt idx="143">
                  <c:v>10.882696289687338</c:v>
                </c:pt>
                <c:pt idx="144">
                  <c:v>10.892690043767933</c:v>
                </c:pt>
                <c:pt idx="145">
                  <c:v>10.902537253491092</c:v>
                </c:pt>
                <c:pt idx="146">
                  <c:v>10.912240770070866</c:v>
                </c:pt>
                <c:pt idx="147">
                  <c:v>10.921803375714429</c:v>
                </c:pt>
                <c:pt idx="148">
                  <c:v>10.931227785616583</c:v>
                </c:pt>
                <c:pt idx="149">
                  <c:v>10.940516649887366</c:v>
                </c:pt>
                <c:pt idx="150">
                  <c:v>10.949672555415248</c:v>
                </c:pt>
                <c:pt idx="151">
                  <c:v>10.958698027668406</c:v>
                </c:pt>
                <c:pt idx="152">
                  <c:v>10.967595532436398</c:v>
                </c:pt>
                <c:pt idx="153">
                  <c:v>10.976367477514524</c:v>
                </c:pt>
                <c:pt idx="154">
                  <c:v>10.985016214332928</c:v>
                </c:pt>
                <c:pt idx="155">
                  <c:v>10.993544039532605</c:v>
                </c:pt>
                <c:pt idx="156">
                  <c:v>11.001953196490216</c:v>
                </c:pt>
                <c:pt idx="157">
                  <c:v>11.010245876793634</c:v>
                </c:pt>
                <c:pt idx="158">
                  <c:v>11.018424221669999</c:v>
                </c:pt>
                <c:pt idx="159">
                  <c:v>11.026490323368067</c:v>
                </c:pt>
                <c:pt idx="160">
                  <c:v>11.034446226496488</c:v>
                </c:pt>
                <c:pt idx="161">
                  <c:v>11.042293929319584</c:v>
                </c:pt>
                <c:pt idx="162">
                  <c:v>11.050035385012256</c:v>
                </c:pt>
                <c:pt idx="163">
                  <c:v>11.05767250287535</c:v>
                </c:pt>
                <c:pt idx="164">
                  <c:v>11.065207149513059</c:v>
                </c:pt>
                <c:pt idx="165">
                  <c:v>11.072641149973547</c:v>
                </c:pt>
                <c:pt idx="166">
                  <c:v>11.079976288854219</c:v>
                </c:pt>
                <c:pt idx="167">
                  <c:v>11.087214311372863</c:v>
                </c:pt>
                <c:pt idx="168">
                  <c:v>11.094356924405814</c:v>
                </c:pt>
                <c:pt idx="169">
                  <c:v>11.101405797494323</c:v>
                </c:pt>
                <c:pt idx="170">
                  <c:v>11.108362563820284</c:v>
                </c:pt>
                <c:pt idx="171">
                  <c:v>11.115228821152305</c:v>
                </c:pt>
                <c:pt idx="172">
                  <c:v>11.122006132763184</c:v>
                </c:pt>
                <c:pt idx="173">
                  <c:v>11.128696028319798</c:v>
                </c:pt>
                <c:pt idx="174">
                  <c:v>11.135300004746298</c:v>
                </c:pt>
                <c:pt idx="175">
                  <c:v>11.141819527061557</c:v>
                </c:pt>
                <c:pt idx="176">
                  <c:v>11.148256029191749</c:v>
                </c:pt>
                <c:pt idx="177">
                  <c:v>11.154610914758852</c:v>
                </c:pt>
                <c:pt idx="178">
                  <c:v>11.160885557845958</c:v>
                </c:pt>
                <c:pt idx="179">
                  <c:v>11.167081303740099</c:v>
                </c:pt>
                <c:pt idx="180">
                  <c:v>11.173199469653397</c:v>
                </c:pt>
                <c:pt idx="181">
                  <c:v>11.179241345423215</c:v>
                </c:pt>
                <c:pt idx="182">
                  <c:v>11.185208194191999</c:v>
                </c:pt>
                <c:pt idx="183">
                  <c:v>11.191101253067568</c:v>
                </c:pt>
                <c:pt idx="184">
                  <c:v>11.196921733764366</c:v>
                </c:pt>
                <c:pt idx="185">
                  <c:v>11.202670823226386</c:v>
                </c:pt>
                <c:pt idx="186">
                  <c:v>11.208349684232349</c:v>
                </c:pt>
                <c:pt idx="187">
                  <c:v>11.213959455983684</c:v>
                </c:pt>
                <c:pt idx="188">
                  <c:v>11.219501254675885</c:v>
                </c:pt>
                <c:pt idx="189">
                  <c:v>11.224976174053818</c:v>
                </c:pt>
                <c:pt idx="190">
                  <c:v>11.230385285951384</c:v>
                </c:pt>
                <c:pt idx="191">
                  <c:v>11.235729640816171</c:v>
                </c:pt>
                <c:pt idx="192">
                  <c:v>11.241010268219487</c:v>
                </c:pt>
                <c:pt idx="193">
                  <c:v>11.246228177352235</c:v>
                </c:pt>
                <c:pt idx="194">
                  <c:v>11.251384357507131</c:v>
                </c:pt>
                <c:pt idx="195">
                  <c:v>11.256479778547661</c:v>
                </c:pt>
                <c:pt idx="196">
                  <c:v>11.261515391364172</c:v>
                </c:pt>
                <c:pt idx="197">
                  <c:v>11.266492128317536</c:v>
                </c:pt>
                <c:pt idx="198">
                  <c:v>11.271410903670771</c:v>
                </c:pt>
                <c:pt idx="199">
                  <c:v>11.276272614008942</c:v>
                </c:pt>
                <c:pt idx="200">
                  <c:v>11.28107813864777</c:v>
                </c:pt>
                <c:pt idx="201">
                  <c:v>11.28582834003125</c:v>
                </c:pt>
                <c:pt idx="202">
                  <c:v>11.29052406411865</c:v>
                </c:pt>
                <c:pt idx="203">
                  <c:v>11.295166140761149</c:v>
                </c:pt>
                <c:pt idx="204">
                  <c:v>11.299755384068533</c:v>
                </c:pt>
                <c:pt idx="205">
                  <c:v>11.304292592766117</c:v>
                </c:pt>
                <c:pt idx="206">
                  <c:v>11.308778550542355</c:v>
                </c:pt>
                <c:pt idx="207">
                  <c:v>11.313214026387209</c:v>
                </c:pt>
                <c:pt idx="208">
                  <c:v>11.317599774921767</c:v>
                </c:pt>
                <c:pt idx="209">
                  <c:v>11.321936536719218</c:v>
                </c:pt>
                <c:pt idx="210">
                  <c:v>11.326225038617494</c:v>
                </c:pt>
                <c:pt idx="211">
                  <c:v>11.330465994023843</c:v>
                </c:pt>
                <c:pt idx="212">
                  <c:v>11.334660103211547</c:v>
                </c:pt>
                <c:pt idx="213">
                  <c:v>11.338808053608998</c:v>
                </c:pt>
                <c:pt idx="214">
                  <c:v>11.342910520081411</c:v>
                </c:pt>
                <c:pt idx="215">
                  <c:v>11.346968165205348</c:v>
                </c:pt>
                <c:pt idx="216">
                  <c:v>11.350981639536231</c:v>
                </c:pt>
                <c:pt idx="217">
                  <c:v>11.354951581869145</c:v>
                </c:pt>
                <c:pt idx="218">
                  <c:v>11.358878619493016</c:v>
                </c:pt>
                <c:pt idx="219">
                  <c:v>11.362763368438435</c:v>
                </c:pt>
                <c:pt idx="220">
                  <c:v>11.366606433719252</c:v>
                </c:pt>
                <c:pt idx="221">
                  <c:v>11.370408409568149</c:v>
                </c:pt>
                <c:pt idx="222">
                  <c:v>11.374169879666383</c:v>
                </c:pt>
                <c:pt idx="223">
                  <c:v>11.377891417367787</c:v>
                </c:pt>
                <c:pt idx="224">
                  <c:v>11.381573585917302</c:v>
                </c:pt>
                <c:pt idx="225">
                  <c:v>11.385216938664081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Лист6!$N$5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Лист6!$N$6:$N$231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38.302012749629696</c:v>
                </c:pt>
                <c:pt idx="2">
                  <c:v>36.451604561460393</c:v>
                </c:pt>
                <c:pt idx="3">
                  <c:v>34.718495840080294</c:v>
                </c:pt>
                <c:pt idx="4">
                  <c:v>33.093537276187377</c:v>
                </c:pt>
                <c:pt idx="5">
                  <c:v>31.56842274400352</c:v>
                </c:pt>
                <c:pt idx="6">
                  <c:v>30.135600018795248</c:v>
                </c:pt>
                <c:pt idx="7">
                  <c:v>28.78819213744163</c:v>
                </c:pt>
                <c:pt idx="8">
                  <c:v>27.51992799574592</c:v>
                </c:pt>
                <c:pt idx="9">
                  <c:v>26.325080979659326</c:v>
                </c:pt>
                <c:pt idx="10">
                  <c:v>25.198414599136989</c:v>
                </c:pt>
                <c:pt idx="11">
                  <c:v>24.135134238363136</c:v>
                </c:pt>
                <c:pt idx="12">
                  <c:v>23.13084425897971</c:v>
                </c:pt>
                <c:pt idx="13">
                  <c:v>22.181509797361183</c:v>
                </c:pt>
                <c:pt idx="14">
                  <c:v>21.283422685890258</c:v>
                </c:pt>
                <c:pt idx="15">
                  <c:v>20.433171004081029</c:v>
                </c:pt>
                <c:pt idx="16">
                  <c:v>19.627611830320479</c:v>
                </c:pt>
                <c:pt idx="17">
                  <c:v>18.863846820661763</c:v>
                </c:pt>
                <c:pt idx="18">
                  <c:v>18.139200288927874</c:v>
                </c:pt>
                <c:pt idx="19">
                  <c:v>17.451199503558826</c:v>
                </c:pt>
                <c:pt idx="20">
                  <c:v>16.797556952157269</c:v>
                </c:pt>
                <c:pt idx="21">
                  <c:v>16.176154355391731</c:v>
                </c:pt>
                <c:pt idx="22">
                  <c:v>15.585028238507631</c:v>
                </c:pt>
                <c:pt idx="23">
                  <c:v>15.022356891768242</c:v>
                </c:pt>
                <c:pt idx="24">
                  <c:v>14.486448571202052</c:v>
                </c:pt>
                <c:pt idx="25">
                  <c:v>13.975730808495543</c:v>
                </c:pt>
                <c:pt idx="26">
                  <c:v>13.488740714102539</c:v>
                </c:pt>
                <c:pt idx="27">
                  <c:v>13.024116170949581</c:v>
                </c:pt>
                <c:pt idx="28">
                  <c:v>12.580587827763807</c:v>
                </c:pt>
                <c:pt idx="29">
                  <c:v>12.156971811259316</c:v>
                </c:pt>
                <c:pt idx="30">
                  <c:v>11.752163085380639</c:v>
                </c:pt>
                <c:pt idx="31">
                  <c:v>11.365129393683322</c:v>
                </c:pt>
                <c:pt idx="32">
                  <c:v>10.994905727870844</c:v>
                </c:pt>
                <c:pt idx="33">
                  <c:v>10.640589271627325</c:v>
                </c:pt>
                <c:pt idx="34">
                  <c:v>10.301334774289897</c:v>
                </c:pt>
                <c:pt idx="35">
                  <c:v>9.9763503136839802</c:v>
                </c:pt>
                <c:pt idx="36">
                  <c:v>9.6648934116773759</c:v>
                </c:pt>
                <c:pt idx="37">
                  <c:v>9.3662674697619046</c:v>
                </c:pt>
                <c:pt idx="38">
                  <c:v>9.079818495303563</c:v>
                </c:pt>
                <c:pt idx="39">
                  <c:v>8.8049320920647247</c:v>
                </c:pt>
                <c:pt idx="40">
                  <c:v>8.5410306912384897</c:v>
                </c:pt>
                <c:pt idx="41">
                  <c:v>8.2875710015855386</c:v>
                </c:pt>
                <c:pt idx="42">
                  <c:v>8.0440416593605555</c:v>
                </c:pt>
                <c:pt idx="43">
                  <c:v>7.8099610605883276</c:v>
                </c:pt>
                <c:pt idx="44">
                  <c:v>7.5848753599250864</c:v>
                </c:pt>
                <c:pt idx="45">
                  <c:v>7.3683566218402188</c:v>
                </c:pt>
                <c:pt idx="46">
                  <c:v>7.1600011111981763</c:v>
                </c:pt>
                <c:pt idx="47">
                  <c:v>6.9594277115265468</c:v>
                </c:pt>
                <c:pt idx="48">
                  <c:v>6.7662764603398795</c:v>
                </c:pt>
                <c:pt idx="49">
                  <c:v>6.5802071918632192</c:v>
                </c:pt>
                <c:pt idx="50">
                  <c:v>6.400898278376304</c:v>
                </c:pt>
                <c:pt idx="51">
                  <c:v>6.2280454621894297</c:v>
                </c:pt>
                <c:pt idx="52">
                  <c:v>6.0613607709748489</c:v>
                </c:pt>
                <c:pt idx="53">
                  <c:v>5.9005715098206215</c:v>
                </c:pt>
                <c:pt idx="54">
                  <c:v>5.745419323955403</c:v>
                </c:pt>
                <c:pt idx="55">
                  <c:v>5.5956593266181986</c:v>
                </c:pt>
                <c:pt idx="56">
                  <c:v>5.4510592870232273</c:v>
                </c:pt>
                <c:pt idx="57">
                  <c:v>5.3113988738011573</c:v>
                </c:pt>
                <c:pt idx="58">
                  <c:v>5.1764689496891103</c:v>
                </c:pt>
                <c:pt idx="59">
                  <c:v>5.0460709135967701</c:v>
                </c:pt>
                <c:pt idx="60">
                  <c:v>4.9200160864983866</c:v>
                </c:pt>
                <c:pt idx="61">
                  <c:v>4.7981251378935843</c:v>
                </c:pt>
                <c:pt idx="62">
                  <c:v>4.6802275498467205</c:v>
                </c:pt>
                <c:pt idx="63">
                  <c:v>4.566161115857339</c:v>
                </c:pt>
                <c:pt idx="64">
                  <c:v>4.4557714720357309</c:v>
                </c:pt>
                <c:pt idx="65">
                  <c:v>4.3489116582595146</c:v>
                </c:pt>
                <c:pt idx="66">
                  <c:v>4.2454417071714126</c:v>
                </c:pt>
                <c:pt idx="67">
                  <c:v>4.1452282590467897</c:v>
                </c:pt>
                <c:pt idx="68">
                  <c:v>4.048144200713427</c:v>
                </c:pt>
                <c:pt idx="69">
                  <c:v>3.9540683268467518</c:v>
                </c:pt>
                <c:pt idx="70">
                  <c:v>3.862885022092641</c:v>
                </c:pt>
                <c:pt idx="71">
                  <c:v>3.774483962587984</c:v>
                </c:pt>
                <c:pt idx="72">
                  <c:v>3.6887598355574598</c:v>
                </c:pt>
                <c:pt idx="73">
                  <c:v>3.6056120757641947</c:v>
                </c:pt>
                <c:pt idx="74">
                  <c:v>3.5249446176831958</c:v>
                </c:pt>
                <c:pt idx="75">
                  <c:v>3.4466656623501408</c:v>
                </c:pt>
                <c:pt idx="76">
                  <c:v>3.370687457915067</c:v>
                </c:pt>
                <c:pt idx="77">
                  <c:v>3.2969260930012712</c:v>
                </c:pt>
                <c:pt idx="78">
                  <c:v>3.2253013020349495</c:v>
                </c:pt>
                <c:pt idx="79">
                  <c:v>3.1557362817709778</c:v>
                </c:pt>
                <c:pt idx="80">
                  <c:v>3.0881575182956404</c:v>
                </c:pt>
                <c:pt idx="81">
                  <c:v>3.0224946238380093</c:v>
                </c:pt>
                <c:pt idx="82">
                  <c:v>2.9586801827687528</c:v>
                </c:pt>
                <c:pt idx="83">
                  <c:v>2.8966496062085012</c:v>
                </c:pt>
                <c:pt idx="84">
                  <c:v>2.8363409947080869</c:v>
                </c:pt>
                <c:pt idx="85">
                  <c:v>2.7776950084999701</c:v>
                </c:pt>
                <c:pt idx="86">
                  <c:v>2.7206547448544285</c:v>
                </c:pt>
                <c:pt idx="87">
                  <c:v>2.6651656221058366</c:v>
                </c:pt>
                <c:pt idx="88">
                  <c:v>2.6111752699436965</c:v>
                </c:pt>
                <c:pt idx="89">
                  <c:v>2.5586334255902385</c:v>
                </c:pt>
                <c:pt idx="90">
                  <c:v>2.5074918355116398</c:v>
                </c:pt>
                <c:pt idx="91">
                  <c:v>2.4577041623332687</c:v>
                </c:pt>
                <c:pt idx="92">
                  <c:v>2.4092258966509998</c:v>
                </c:pt>
                <c:pt idx="93">
                  <c:v>2.3620142734507863</c:v>
                </c:pt>
                <c:pt idx="94">
                  <c:v>2.3160281928673552</c:v>
                </c:pt>
                <c:pt idx="95">
                  <c:v>2.2712281450302361</c:v>
                </c:pt>
                <c:pt idx="96">
                  <c:v>2.227576138761433</c:v>
                </c:pt>
                <c:pt idx="97">
                  <c:v>2.1850356339041261</c:v>
                </c:pt>
                <c:pt idx="98">
                  <c:v>2.1435714770756755</c:v>
                </c:pt>
                <c:pt idx="99">
                  <c:v>2.1031498406512159</c:v>
                </c:pt>
                <c:pt idx="100">
                  <c:v>2.0637381647962312</c:v>
                </c:pt>
                <c:pt idx="101">
                  <c:v>2.0253051023777959</c:v>
                </c:pt>
                <c:pt idx="102">
                  <c:v>1.9878204665946182</c:v>
                </c:pt>
                <c:pt idx="103">
                  <c:v>1.9512551811758783</c:v>
                </c:pt>
                <c:pt idx="104">
                  <c:v>1.9155812330079747</c:v>
                </c:pt>
                <c:pt idx="105">
                  <c:v>1.880771627056816</c:v>
                </c:pt>
                <c:pt idx="106">
                  <c:v>1.8468003434612741</c:v>
                </c:pt>
                <c:pt idx="107">
                  <c:v>1.813642296680871</c:v>
                </c:pt>
                <c:pt idx="108">
                  <c:v>1.7812732965876987</c:v>
                </c:pt>
                <c:pt idx="109">
                  <c:v>1.7496700113990959</c:v>
                </c:pt>
                <c:pt idx="110">
                  <c:v>1.7188099323536961</c:v>
                </c:pt>
                <c:pt idx="111">
                  <c:v>1.6886713400391293</c:v>
                </c:pt>
                <c:pt idx="112">
                  <c:v>1.6592332722850085</c:v>
                </c:pt>
                <c:pt idx="113">
                  <c:v>1.6304754935398105</c:v>
                </c:pt>
                <c:pt idx="114">
                  <c:v>1.6023784656549511</c:v>
                </c:pt>
                <c:pt idx="115">
                  <c:v>1.5749233200037132</c:v>
                </c:pt>
                <c:pt idx="116">
                  <c:v>1.5480918308668059</c:v>
                </c:pt>
                <c:pt idx="117">
                  <c:v>1.5218663900201983</c:v>
                </c:pt>
                <c:pt idx="118">
                  <c:v>1.4962299824644543</c:v>
                </c:pt>
                <c:pt idx="119">
                  <c:v>1.4711661632382143</c:v>
                </c:pt>
                <c:pt idx="120">
                  <c:v>1.4466590352616482</c:v>
                </c:pt>
                <c:pt idx="121">
                  <c:v>1.422693228158683</c:v>
                </c:pt>
                <c:pt idx="122">
                  <c:v>1.3992538780096402</c:v>
                </c:pt>
                <c:pt idx="123">
                  <c:v>1.3763266079885434</c:v>
                </c:pt>
                <c:pt idx="124">
                  <c:v>1.353897509841842</c:v>
                </c:pt>
                <c:pt idx="125">
                  <c:v>1.3319531261676556</c:v>
                </c:pt>
                <c:pt idx="126">
                  <c:v>1.310480433456801</c:v>
                </c:pt>
                <c:pt idx="127">
                  <c:v>1.2894668258589741</c:v>
                </c:pt>
                <c:pt idx="128">
                  <c:v>1.2689000996393884</c:v>
                </c:pt>
                <c:pt idx="129">
                  <c:v>1.2487684382929933</c:v>
                </c:pt>
                <c:pt idx="130">
                  <c:v>1.2290603982851613</c:v>
                </c:pt>
                <c:pt idx="131">
                  <c:v>1.209764895389321</c:v>
                </c:pt>
                <c:pt idx="132">
                  <c:v>1.1908711915935741</c:v>
                </c:pt>
                <c:pt idx="133">
                  <c:v>1.1723688825497851</c:v>
                </c:pt>
                <c:pt idx="134">
                  <c:v>1.1542478855399712</c:v>
                </c:pt>
                <c:pt idx="135">
                  <c:v>1.1364984279361512</c:v>
                </c:pt>
                <c:pt idx="136">
                  <c:v>1.1191110361309839</c:v>
                </c:pt>
                <c:pt idx="137">
                  <c:v>1.1020765249177138</c:v>
                </c:pt>
                <c:pt idx="138">
                  <c:v>1.0853859872990055</c:v>
                </c:pt>
                <c:pt idx="139">
                  <c:v>1.0690307847052778</c:v>
                </c:pt>
                <c:pt idx="140">
                  <c:v>1.053002537604117</c:v>
                </c:pt>
                <c:pt idx="141">
                  <c:v>1.0372931164832779</c:v>
                </c:pt>
                <c:pt idx="142">
                  <c:v>1.0218946331906165</c:v>
                </c:pt>
                <c:pt idx="143">
                  <c:v>1.0067994326151577</c:v>
                </c:pt>
                <c:pt idx="144">
                  <c:v>0.99200008469423917</c:v>
                </c:pt>
                <c:pt idx="145">
                  <c:v>0.97748937673242764</c:v>
                </c:pt>
                <c:pt idx="146">
                  <c:v>0.96326030601860035</c:v>
                </c:pt>
                <c:pt idx="147">
                  <c:v>0.94930607272821932</c:v>
                </c:pt>
                <c:pt idx="148">
                  <c:v>0.93562007309847528</c:v>
                </c:pt>
                <c:pt idx="149">
                  <c:v>0.92219589286455417</c:v>
                </c:pt>
                <c:pt idx="150">
                  <c:v>0.90902730094583506</c:v>
                </c:pt>
                <c:pt idx="151">
                  <c:v>0.89610824337137107</c:v>
                </c:pt>
                <c:pt idx="152">
                  <c:v>0.88343283743449319</c:v>
                </c:pt>
                <c:pt idx="153">
                  <c:v>0.87099536606686423</c:v>
                </c:pt>
                <c:pt idx="154">
                  <c:v>0.85879027242275674</c:v>
                </c:pt>
                <c:pt idx="155">
                  <c:v>0.84681215466475657</c:v>
                </c:pt>
                <c:pt idx="156">
                  <c:v>0.83505576094250678</c:v>
                </c:pt>
                <c:pt idx="157">
                  <c:v>0.82351598455648622</c:v>
                </c:pt>
                <c:pt idx="158">
                  <c:v>0.81218785929918624</c:v>
                </c:pt>
                <c:pt idx="159">
                  <c:v>0.80106655496640367</c:v>
                </c:pt>
                <c:pt idx="160">
                  <c:v>0.79014737303168703</c:v>
                </c:pt>
                <c:pt idx="161">
                  <c:v>0.77942574247729757</c:v>
                </c:pt>
                <c:pt idx="162">
                  <c:v>0.76889721577534587</c:v>
                </c:pt>
                <c:pt idx="163">
                  <c:v>0.75855746501303767</c:v>
                </c:pt>
                <c:pt idx="164">
                  <c:v>0.74840227815625116</c:v>
                </c:pt>
                <c:pt idx="165">
                  <c:v>0.73842755544590555</c:v>
                </c:pt>
                <c:pt idx="166">
                  <c:v>0.72862930592184061</c:v>
                </c:pt>
                <c:pt idx="167">
                  <c:v>0.71900364406915362</c:v>
                </c:pt>
                <c:pt idx="168">
                  <c:v>0.70954678658215875</c:v>
                </c:pt>
                <c:pt idx="169">
                  <c:v>0.7002550492413494</c:v>
                </c:pt>
                <c:pt idx="170">
                  <c:v>0.69112484389894679</c:v>
                </c:pt>
                <c:pt idx="171">
                  <c:v>0.68215267556879933</c:v>
                </c:pt>
                <c:pt idx="172">
                  <c:v>0.67333513961659286</c:v>
                </c:pt>
                <c:pt idx="173">
                  <c:v>0.66466891904649494</c:v>
                </c:pt>
                <c:pt idx="174">
                  <c:v>0.65615078188052411</c:v>
                </c:pt>
                <c:pt idx="175">
                  <c:v>0.64777757862710217</c:v>
                </c:pt>
                <c:pt idx="176">
                  <c:v>0.63954623983537784</c:v>
                </c:pt>
                <c:pt idx="177">
                  <c:v>0.63145377373207823</c:v>
                </c:pt>
                <c:pt idx="178">
                  <c:v>0.62349726393775939</c:v>
                </c:pt>
                <c:pt idx="179">
                  <c:v>0.61567386725947026</c:v>
                </c:pt>
                <c:pt idx="180">
                  <c:v>0.60798081155697004</c:v>
                </c:pt>
                <c:pt idx="181">
                  <c:v>0.60041539367974528</c:v>
                </c:pt>
                <c:pt idx="182">
                  <c:v>0.59297497747219696</c:v>
                </c:pt>
                <c:pt idx="183">
                  <c:v>0.58565699184448317</c:v>
                </c:pt>
                <c:pt idx="184">
                  <c:v>0.57845892890657957</c:v>
                </c:pt>
                <c:pt idx="185">
                  <c:v>0.57137834216325112</c:v>
                </c:pt>
                <c:pt idx="186">
                  <c:v>0.56441284476770104</c:v>
                </c:pt>
                <c:pt idx="187">
                  <c:v>0.55756010783175691</c:v>
                </c:pt>
                <c:pt idx="188">
                  <c:v>0.5508178587905519</c:v>
                </c:pt>
                <c:pt idx="189">
                  <c:v>0.54418387981972316</c:v>
                </c:pt>
                <c:pt idx="190">
                  <c:v>0.53765600630324106</c:v>
                </c:pt>
                <c:pt idx="191">
                  <c:v>0.53123212535005659</c:v>
                </c:pt>
                <c:pt idx="192">
                  <c:v>0.5249101743578215</c:v>
                </c:pt>
                <c:pt idx="193">
                  <c:v>0.518688139622005</c:v>
                </c:pt>
                <c:pt idx="194">
                  <c:v>0.51256405498880508</c:v>
                </c:pt>
                <c:pt idx="195">
                  <c:v>0.50653600055030668</c:v>
                </c:pt>
                <c:pt idx="196">
                  <c:v>0.50060210138039674</c:v>
                </c:pt>
                <c:pt idx="197">
                  <c:v>0.49476052631001821</c:v>
                </c:pt>
                <c:pt idx="198">
                  <c:v>0.4890094867403878</c:v>
                </c:pt>
                <c:pt idx="199">
                  <c:v>0.48334723549285263</c:v>
                </c:pt>
                <c:pt idx="200">
                  <c:v>0.47777206569412911</c:v>
                </c:pt>
                <c:pt idx="201">
                  <c:v>0.4722823096956954</c:v>
                </c:pt>
                <c:pt idx="202">
                  <c:v>0.4668763380261694</c:v>
                </c:pt>
                <c:pt idx="203">
                  <c:v>0.4615525583755411</c:v>
                </c:pt>
                <c:pt idx="204">
                  <c:v>0.45630941461017605</c:v>
                </c:pt>
                <c:pt idx="205">
                  <c:v>0.45114538581754232</c:v>
                </c:pt>
                <c:pt idx="206">
                  <c:v>0.44605898537966249</c:v>
                </c:pt>
                <c:pt idx="207">
                  <c:v>0.44104876007430976</c:v>
                </c:pt>
                <c:pt idx="208">
                  <c:v>0.43611328920303266</c:v>
                </c:pt>
                <c:pt idx="209">
                  <c:v>0.43125118374509847</c:v>
                </c:pt>
                <c:pt idx="210">
                  <c:v>0.42646108553649759</c:v>
                </c:pt>
                <c:pt idx="211">
                  <c:v>0.42174166647317668</c:v>
                </c:pt>
                <c:pt idx="212">
                  <c:v>0.41709162773769654</c:v>
                </c:pt>
                <c:pt idx="213">
                  <c:v>0.41250969904854606</c:v>
                </c:pt>
                <c:pt idx="214">
                  <c:v>0.40799463793136403</c:v>
                </c:pt>
                <c:pt idx="215">
                  <c:v>0.40354522901135981</c:v>
                </c:pt>
                <c:pt idx="216">
                  <c:v>0.39916028332622905</c:v>
                </c:pt>
                <c:pt idx="217">
                  <c:v>0.39483863765891392</c:v>
                </c:pt>
                <c:pt idx="218">
                  <c:v>0.39057915388955339</c:v>
                </c:pt>
                <c:pt idx="219">
                  <c:v>0.38638071836601134</c:v>
                </c:pt>
                <c:pt idx="220">
                  <c:v>0.38224224129238304</c:v>
                </c:pt>
                <c:pt idx="221">
                  <c:v>0.3781626561349053</c:v>
                </c:pt>
                <c:pt idx="222">
                  <c:v>0.37414091904471464</c:v>
                </c:pt>
                <c:pt idx="223">
                  <c:v>0.37017600829691738</c:v>
                </c:pt>
                <c:pt idx="224">
                  <c:v>0.36626692374545766</c:v>
                </c:pt>
                <c:pt idx="225">
                  <c:v>0.3624126862932785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Лист6!$O$5</c:f>
              <c:strCache>
                <c:ptCount val="1"/>
                <c:pt idx="0">
                  <c:v>diff X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Лист6!$O$6:$O$231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1.9914581415652194E-3</c:v>
                </c:pt>
                <c:pt idx="2">
                  <c:v>7.8772097251347539E-3</c:v>
                </c:pt>
                <c:pt idx="3">
                  <c:v>1.7527644372085593E-2</c:v>
                </c:pt>
                <c:pt idx="4">
                  <c:v>3.0817465413199463E-2</c:v>
                </c:pt>
                <c:pt idx="5">
                  <c:v>4.7625546319227996E-2</c:v>
                </c:pt>
                <c:pt idx="6">
                  <c:v>6.7834791909754721E-2</c:v>
                </c:pt>
                <c:pt idx="7">
                  <c:v>9.1332004181319704E-2</c:v>
                </c:pt>
                <c:pt idx="8">
                  <c:v>0.11800775260107532</c:v>
                </c:pt>
                <c:pt idx="9">
                  <c:v>0.14775624871733584</c:v>
                </c:pt>
                <c:pt idx="10">
                  <c:v>0.18047522494336454</c:v>
                </c:pt>
                <c:pt idx="11">
                  <c:v>0.21606581737548969</c:v>
                </c:pt>
                <c:pt idx="12">
                  <c:v>0.25443245251128443</c:v>
                </c:pt>
                <c:pt idx="13">
                  <c:v>0.29548273773800449</c:v>
                </c:pt>
                <c:pt idx="14">
                  <c:v>0.33912735546580741</c:v>
                </c:pt>
                <c:pt idx="15">
                  <c:v>0.38527996078444326</c:v>
                </c:pt>
                <c:pt idx="16">
                  <c:v>0.43385708252614497</c:v>
                </c:pt>
                <c:pt idx="17">
                  <c:v>0.48477802762136046</c:v>
                </c:pt>
                <c:pt idx="18">
                  <c:v>0.53796478863772679</c:v>
                </c:pt>
                <c:pt idx="19">
                  <c:v>0.59334195439634874</c:v>
                </c:pt>
                <c:pt idx="20">
                  <c:v>0.65083662356295013</c:v>
                </c:pt>
                <c:pt idx="21">
                  <c:v>0.71037832111490284</c:v>
                </c:pt>
                <c:pt idx="22">
                  <c:v>0.77189891758840878</c:v>
                </c:pt>
                <c:pt idx="23">
                  <c:v>0.83533255101330539</c:v>
                </c:pt>
                <c:pt idx="24">
                  <c:v>0.90061555144605165</c:v>
                </c:pt>
                <c:pt idx="25">
                  <c:v>0.96768636801440833</c:v>
                </c:pt>
                <c:pt idx="26">
                  <c:v>1.036485498390241</c:v>
                </c:pt>
                <c:pt idx="27">
                  <c:v>1.1069554206096037</c:v>
                </c:pt>
                <c:pt idx="28">
                  <c:v>1.1790405271620013</c:v>
                </c:pt>
                <c:pt idx="29">
                  <c:v>1.2526870612733063</c:v>
                </c:pt>
                <c:pt idx="30">
                  <c:v>1.3278430553093079</c:v>
                </c:pt>
                <c:pt idx="31">
                  <c:v>1.4044582712293283</c:v>
                </c:pt>
                <c:pt idx="32">
                  <c:v>1.482484143021662</c:v>
                </c:pt>
                <c:pt idx="33">
                  <c:v>1.5618737210548947</c:v>
                </c:pt>
                <c:pt idx="34">
                  <c:v>1.6425816182813273</c:v>
                </c:pt>
                <c:pt idx="35">
                  <c:v>1.7245639582308563</c:v>
                </c:pt>
                <c:pt idx="36">
                  <c:v>1.8077783247357395</c:v>
                </c:pt>
                <c:pt idx="37">
                  <c:v>1.8921837133286239</c:v>
                </c:pt>
                <c:pt idx="38">
                  <c:v>1.9777404842581445</c:v>
                </c:pt>
                <c:pt idx="39">
                  <c:v>2.0644103170682766</c:v>
                </c:pt>
                <c:pt idx="40">
                  <c:v>2.1521561666893758</c:v>
                </c:pt>
                <c:pt idx="41">
                  <c:v>2.2409422209906018</c:v>
                </c:pt>
                <c:pt idx="42">
                  <c:v>2.330733859745092</c:v>
                </c:pt>
                <c:pt idx="43">
                  <c:v>2.4214976149608534</c:v>
                </c:pt>
                <c:pt idx="44">
                  <c:v>2.5132011325319414</c:v>
                </c:pt>
                <c:pt idx="45">
                  <c:v>2.6058131351659521</c:v>
                </c:pt>
                <c:pt idx="46">
                  <c:v>2.6993033865453766</c:v>
                </c:pt>
                <c:pt idx="47">
                  <c:v>2.7936426566817434</c:v>
                </c:pt>
                <c:pt idx="48">
                  <c:v>2.8888026884228419</c:v>
                </c:pt>
                <c:pt idx="49">
                  <c:v>2.9847561650746601</c:v>
                </c:pt>
                <c:pt idx="50">
                  <c:v>3.0814766791009318</c:v>
                </c:pt>
                <c:pt idx="51">
                  <c:v>3.1789387018644346</c:v>
                </c:pt>
                <c:pt idx="52">
                  <c:v>3.2771175543753559</c:v>
                </c:pt>
                <c:pt idx="53">
                  <c:v>3.3759893790132174</c:v>
                </c:pt>
                <c:pt idx="54">
                  <c:v>3.475531112189953</c:v>
                </c:pt>
                <c:pt idx="55">
                  <c:v>3.5757204579228241</c:v>
                </c:pt>
                <c:pt idx="56">
                  <c:v>3.6765358622868765</c:v>
                </c:pt>
                <c:pt idx="57">
                  <c:v>3.7779564887176744</c:v>
                </c:pt>
                <c:pt idx="58">
                  <c:v>3.8799621941360214</c:v>
                </c:pt>
                <c:pt idx="59">
                  <c:v>3.982533505867289</c:v>
                </c:pt>
                <c:pt idx="60">
                  <c:v>4.0856515993289308</c:v>
                </c:pt>
                <c:pt idx="61">
                  <c:v>4.1892982764605877</c:v>
                </c:pt>
                <c:pt idx="62">
                  <c:v>4.2934559448721075</c:v>
                </c:pt>
                <c:pt idx="63">
                  <c:v>4.398107597685545</c:v>
                </c:pt>
                <c:pt idx="64">
                  <c:v>4.5032367940480658</c:v>
                </c:pt>
                <c:pt idx="65">
                  <c:v>4.6088276402934323</c:v>
                </c:pt>
                <c:pt idx="66">
                  <c:v>4.7148647717304604</c:v>
                </c:pt>
                <c:pt idx="67">
                  <c:v>4.8213333350376129</c:v>
                </c:pt>
                <c:pt idx="68">
                  <c:v>4.9282189712435169</c:v>
                </c:pt>
                <c:pt idx="69">
                  <c:v>5.0355077992739536</c:v>
                </c:pt>
                <c:pt idx="70">
                  <c:v>5.1431864000464023</c:v>
                </c:pt>
                <c:pt idx="71">
                  <c:v>5.2512418010939932</c:v>
                </c:pt>
                <c:pt idx="72">
                  <c:v>5.359661461701176</c:v>
                </c:pt>
                <c:pt idx="73">
                  <c:v>5.468433258534116</c:v>
                </c:pt>
                <c:pt idx="74">
                  <c:v>5.5775454717493513</c:v>
                </c:pt>
                <c:pt idx="75">
                  <c:v>5.6869867715647633</c:v>
                </c:pt>
                <c:pt idx="76">
                  <c:v>5.7967462052775103</c:v>
                </c:pt>
                <c:pt idx="77">
                  <c:v>5.9068131847140251</c:v>
                </c:pt>
                <c:pt idx="78">
                  <c:v>6.0171774740977035</c:v>
                </c:pt>
                <c:pt idx="79">
                  <c:v>6.1278291783203871</c:v>
                </c:pt>
                <c:pt idx="80">
                  <c:v>6.2387587316041815</c:v>
                </c:pt>
                <c:pt idx="81">
                  <c:v>6.3499568865406566</c:v>
                </c:pt>
                <c:pt idx="82">
                  <c:v>6.4614147034948273</c:v>
                </c:pt>
                <c:pt idx="83">
                  <c:v>6.5731235403617934</c:v>
                </c:pt>
                <c:pt idx="84">
                  <c:v>6.6850750426643133</c:v>
                </c:pt>
                <c:pt idx="85">
                  <c:v>6.7972611339799363</c:v>
                </c:pt>
                <c:pt idx="86">
                  <c:v>6.9096740066867515</c:v>
                </c:pt>
                <c:pt idx="87">
                  <c:v>7.0223061130171303</c:v>
                </c:pt>
                <c:pt idx="88">
                  <c:v>7.1351501564092237</c:v>
                </c:pt>
                <c:pt idx="89">
                  <c:v>7.2481990831462983</c:v>
                </c:pt>
                <c:pt idx="90">
                  <c:v>7.3614460742743395</c:v>
                </c:pt>
                <c:pt idx="91">
                  <c:v>7.4748845377886326</c:v>
                </c:pt>
                <c:pt idx="92">
                  <c:v>7.5885081010804285</c:v>
                </c:pt>
                <c:pt idx="93">
                  <c:v>7.7023106036349613</c:v>
                </c:pt>
                <c:pt idx="94">
                  <c:v>7.8162860899725164</c:v>
                </c:pt>
                <c:pt idx="95">
                  <c:v>7.9304288028244301</c:v>
                </c:pt>
                <c:pt idx="96">
                  <c:v>8.0447331765361962</c:v>
                </c:pt>
                <c:pt idx="97">
                  <c:v>8.159193830690139</c:v>
                </c:pt>
                <c:pt idx="98">
                  <c:v>8.2738055639403463</c:v>
                </c:pt>
                <c:pt idx="99">
                  <c:v>8.3885633480527737</c:v>
                </c:pt>
                <c:pt idx="100">
                  <c:v>8.5034623221437116</c:v>
                </c:pt>
                <c:pt idx="101">
                  <c:v>8.6184977871100106</c:v>
                </c:pt>
                <c:pt idx="102">
                  <c:v>8.7336652002446851</c:v>
                </c:pt>
                <c:pt idx="103">
                  <c:v>8.8489601700317078</c:v>
                </c:pt>
                <c:pt idx="104">
                  <c:v>8.9643784511140581</c:v>
                </c:pt>
                <c:pt idx="105">
                  <c:v>9.0799159394292346</c:v>
                </c:pt>
                <c:pt idx="106">
                  <c:v>9.1955686675066772</c:v>
                </c:pt>
                <c:pt idx="107">
                  <c:v>9.3113327999216988</c:v>
                </c:pt>
                <c:pt idx="108">
                  <c:v>9.4272046289007072</c:v>
                </c:pt>
                <c:pt idx="109">
                  <c:v>9.5431805700727157</c:v>
                </c:pt>
                <c:pt idx="110">
                  <c:v>9.6592571583622338</c:v>
                </c:pt>
                <c:pt idx="111">
                  <c:v>9.7754310440188643</c:v>
                </c:pt>
                <c:pt idx="112">
                  <c:v>9.8916989887790336</c:v>
                </c:pt>
                <c:pt idx="113">
                  <c:v>10.00805786215548</c:v>
                </c:pt>
                <c:pt idx="114">
                  <c:v>10.124504637850221</c:v>
                </c:pt>
                <c:pt idx="115">
                  <c:v>10.241036390286917</c:v>
                </c:pt>
                <c:pt idx="116">
                  <c:v>10.357650291258636</c:v>
                </c:pt>
                <c:pt idx="117">
                  <c:v>10.474343606687199</c:v>
                </c:pt>
                <c:pt idx="118">
                  <c:v>10.591113693490371</c:v>
                </c:pt>
                <c:pt idx="119">
                  <c:v>10.707957996553318</c:v>
                </c:pt>
                <c:pt idx="120">
                  <c:v>10.824874045800874</c:v>
                </c:pt>
                <c:pt idx="121">
                  <c:v>10.941859453367231</c:v>
                </c:pt>
                <c:pt idx="122">
                  <c:v>11.058911910859841</c:v>
                </c:pt>
                <c:pt idx="123">
                  <c:v>11.176029186714377</c:v>
                </c:pt>
                <c:pt idx="124">
                  <c:v>11.293209123637723</c:v>
                </c:pt>
                <c:pt idx="125">
                  <c:v>11.410449636136075</c:v>
                </c:pt>
                <c:pt idx="126">
                  <c:v>11.527748708125298</c:v>
                </c:pt>
                <c:pt idx="127">
                  <c:v>11.645104390620835</c:v>
                </c:pt>
                <c:pt idx="128">
                  <c:v>11.762514799504485</c:v>
                </c:pt>
                <c:pt idx="129">
                  <c:v>11.87997811336551</c:v>
                </c:pt>
                <c:pt idx="130">
                  <c:v>11.997492571413606</c:v>
                </c:pt>
                <c:pt idx="131">
                  <c:v>12.11505647146131</c:v>
                </c:pt>
                <c:pt idx="132">
                  <c:v>12.232668167973596</c:v>
                </c:pt>
                <c:pt idx="133">
                  <c:v>12.350326070182335</c:v>
                </c:pt>
                <c:pt idx="134">
                  <c:v>12.468028640263556</c:v>
                </c:pt>
                <c:pt idx="135">
                  <c:v>12.585774391575347</c:v>
                </c:pt>
                <c:pt idx="136">
                  <c:v>12.703561886954391</c:v>
                </c:pt>
                <c:pt idx="137">
                  <c:v>12.821389737069243</c:v>
                </c:pt>
                <c:pt idx="138">
                  <c:v>12.939256598828358</c:v>
                </c:pt>
                <c:pt idx="139">
                  <c:v>13.057161173841141</c:v>
                </c:pt>
                <c:pt idx="140">
                  <c:v>13.175102206930198</c:v>
                </c:pt>
                <c:pt idx="141">
                  <c:v>13.293078484693115</c:v>
                </c:pt>
                <c:pt idx="142">
                  <c:v>13.411088834112093</c:v>
                </c:pt>
                <c:pt idx="143">
                  <c:v>13.529132121209862</c:v>
                </c:pt>
                <c:pt idx="144">
                  <c:v>13.647207249750331</c:v>
                </c:pt>
                <c:pt idx="145">
                  <c:v>13.76531315998248</c:v>
                </c:pt>
                <c:pt idx="146">
                  <c:v>13.883448827426063</c:v>
                </c:pt>
                <c:pt idx="147">
                  <c:v>14.001613261697715</c:v>
                </c:pt>
                <c:pt idx="148">
                  <c:v>14.119805505376137</c:v>
                </c:pt>
                <c:pt idx="149">
                  <c:v>14.238024632905057</c:v>
                </c:pt>
                <c:pt idx="150">
                  <c:v>14.356269749532675</c:v>
                </c:pt>
                <c:pt idx="151">
                  <c:v>14.474539990286443</c:v>
                </c:pt>
                <c:pt idx="152">
                  <c:v>14.592834518981945</c:v>
                </c:pt>
                <c:pt idx="153">
                  <c:v>14.711152527264758</c:v>
                </c:pt>
                <c:pt idx="154">
                  <c:v>14.829493233684214</c:v>
                </c:pt>
                <c:pt idx="155">
                  <c:v>14.947855882797995</c:v>
                </c:pt>
                <c:pt idx="156">
                  <c:v>15.066239744306506</c:v>
                </c:pt>
                <c:pt idx="157">
                  <c:v>15.184644112216073</c:v>
                </c:pt>
                <c:pt idx="158">
                  <c:v>15.303068304030004</c:v>
                </c:pt>
                <c:pt idx="159">
                  <c:v>15.421511659966544</c:v>
                </c:pt>
                <c:pt idx="160">
                  <c:v>15.53997354220289</c:v>
                </c:pt>
                <c:pt idx="161">
                  <c:v>15.65845333414433</c:v>
                </c:pt>
                <c:pt idx="162">
                  <c:v>15.776950439717737</c:v>
                </c:pt>
                <c:pt idx="163">
                  <c:v>15.895464282688572</c:v>
                </c:pt>
                <c:pt idx="164">
                  <c:v>16.013994306000608</c:v>
                </c:pt>
                <c:pt idx="165">
                  <c:v>16.132539971137636</c:v>
                </c:pt>
                <c:pt idx="166">
                  <c:v>16.2511007575064</c:v>
                </c:pt>
                <c:pt idx="167">
                  <c:v>16.369676161840115</c:v>
                </c:pt>
                <c:pt idx="168">
                  <c:v>16.488265697621777</c:v>
                </c:pt>
                <c:pt idx="169">
                  <c:v>16.606868894526706</c:v>
                </c:pt>
                <c:pt idx="170">
                  <c:v>16.72548529788363</c:v>
                </c:pt>
                <c:pt idx="171">
                  <c:v>16.844114468153702</c:v>
                </c:pt>
                <c:pt idx="172">
                  <c:v>16.962755980426866</c:v>
                </c:pt>
                <c:pt idx="173">
                  <c:v>17.081409423934975</c:v>
                </c:pt>
                <c:pt idx="174">
                  <c:v>17.200074401581126</c:v>
                </c:pt>
                <c:pt idx="175">
                  <c:v>17.318750529484639</c:v>
                </c:pt>
                <c:pt idx="176">
                  <c:v>17.437437436541209</c:v>
                </c:pt>
                <c:pt idx="177">
                  <c:v>17.556134763997669</c:v>
                </c:pt>
                <c:pt idx="178">
                  <c:v>17.674842165040911</c:v>
                </c:pt>
                <c:pt idx="179">
                  <c:v>17.793559304400524</c:v>
                </c:pt>
                <c:pt idx="180">
                  <c:v>17.912285857964598</c:v>
                </c:pt>
                <c:pt idx="181">
                  <c:v>18.031021512408362</c:v>
                </c:pt>
                <c:pt idx="182">
                  <c:v>18.149765964835161</c:v>
                </c:pt>
                <c:pt idx="183">
                  <c:v>18.268518922429383</c:v>
                </c:pt>
                <c:pt idx="184">
                  <c:v>18.387280102120943</c:v>
                </c:pt>
                <c:pt idx="185">
                  <c:v>18.506049230260935</c:v>
                </c:pt>
                <c:pt idx="186">
                  <c:v>18.624826042308069</c:v>
                </c:pt>
                <c:pt idx="187">
                  <c:v>18.743610282525552</c:v>
                </c:pt>
                <c:pt idx="188">
                  <c:v>18.862401703688054</c:v>
                </c:pt>
                <c:pt idx="189">
                  <c:v>18.981200066798436</c:v>
                </c:pt>
                <c:pt idx="190">
                  <c:v>19.100005140813892</c:v>
                </c:pt>
                <c:pt idx="191">
                  <c:v>19.218816702381204</c:v>
                </c:pt>
                <c:pt idx="192">
                  <c:v>19.33763453558084</c:v>
                </c:pt>
                <c:pt idx="193">
                  <c:v>19.456458431679508</c:v>
                </c:pt>
                <c:pt idx="194">
                  <c:v>19.57528818889103</c:v>
                </c:pt>
                <c:pt idx="195">
                  <c:v>19.694123612145077</c:v>
                </c:pt>
                <c:pt idx="196">
                  <c:v>19.812964512863701</c:v>
                </c:pt>
                <c:pt idx="197">
                  <c:v>19.931810708745207</c:v>
                </c:pt>
                <c:pt idx="198">
                  <c:v>20.050662023555301</c:v>
                </c:pt>
                <c:pt idx="199">
                  <c:v>20.16951828692514</c:v>
                </c:pt>
                <c:pt idx="200">
                  <c:v>20.288379334156115</c:v>
                </c:pt>
                <c:pt idx="201">
                  <c:v>20.40724500603114</c:v>
                </c:pt>
                <c:pt idx="202">
                  <c:v>20.526115148632218</c:v>
                </c:pt>
                <c:pt idx="203">
                  <c:v>20.644989613164061</c:v>
                </c:pt>
                <c:pt idx="204">
                  <c:v>20.76386825578361</c:v>
                </c:pt>
                <c:pt idx="205">
                  <c:v>20.882750937435212</c:v>
                </c:pt>
                <c:pt idx="206">
                  <c:v>21.001637523691276</c:v>
                </c:pt>
                <c:pt idx="207">
                  <c:v>21.120527884598257</c:v>
                </c:pt>
                <c:pt idx="208">
                  <c:v>21.239421894527723</c:v>
                </c:pt>
                <c:pt idx="209">
                  <c:v>21.358319432032442</c:v>
                </c:pt>
                <c:pt idx="210">
                  <c:v>21.477220379707202</c:v>
                </c:pt>
                <c:pt idx="211">
                  <c:v>21.596124624054273</c:v>
                </c:pt>
                <c:pt idx="212">
                  <c:v>21.715032055353387</c:v>
                </c:pt>
                <c:pt idx="213">
                  <c:v>21.833942567535985</c:v>
                </c:pt>
                <c:pt idx="214">
                  <c:v>21.952856058063709</c:v>
                </c:pt>
                <c:pt idx="215">
                  <c:v>22.071772427810899</c:v>
                </c:pt>
                <c:pt idx="216">
                  <c:v>22.19069158095099</c:v>
                </c:pt>
                <c:pt idx="217">
                  <c:v>22.309613424846745</c:v>
                </c:pt>
                <c:pt idx="218">
                  <c:v>22.428537869944076</c:v>
                </c:pt>
                <c:pt idx="219">
                  <c:v>22.547464829669465</c:v>
                </c:pt>
                <c:pt idx="220">
                  <c:v>22.66639422033073</c:v>
                </c:pt>
                <c:pt idx="221">
                  <c:v>22.785325961021151</c:v>
                </c:pt>
                <c:pt idx="222">
                  <c:v>22.904259973526752</c:v>
                </c:pt>
                <c:pt idx="223">
                  <c:v>23.023196182236688</c:v>
                </c:pt>
                <c:pt idx="224">
                  <c:v>23.1421345140566</c:v>
                </c:pt>
                <c:pt idx="225">
                  <c:v>23.261074898324868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Лист6!$Q$5</c:f>
              <c:strCache>
                <c:ptCount val="1"/>
                <c:pt idx="0">
                  <c:v>diff A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Лист6!$Q$6:$Q$231</c:f>
              <c:numCache>
                <c:formatCode>Основной</c:formatCode>
                <c:ptCount val="226"/>
                <c:pt idx="0">
                  <c:v>40.279814471227837</c:v>
                </c:pt>
                <c:pt idx="1">
                  <c:v>38.939216470013143</c:v>
                </c:pt>
                <c:pt idx="2">
                  <c:v>37.643236425073901</c:v>
                </c:pt>
                <c:pt idx="3">
                  <c:v>36.390389355811621</c:v>
                </c:pt>
                <c:pt idx="4">
                  <c:v>35.179239704944358</c:v>
                </c:pt>
                <c:pt idx="5">
                  <c:v>34.008399693593546</c:v>
                </c:pt>
                <c:pt idx="6">
                  <c:v>32.876527731116944</c:v>
                </c:pt>
                <c:pt idx="7">
                  <c:v>31.78232687786581</c:v>
                </c:pt>
                <c:pt idx="8">
                  <c:v>30.724543359104729</c:v>
                </c:pt>
                <c:pt idx="9">
                  <c:v>29.701965128391379</c:v>
                </c:pt>
                <c:pt idx="10">
                  <c:v>28.7134204787701</c:v>
                </c:pt>
                <c:pt idx="11">
                  <c:v>27.757776700187847</c:v>
                </c:pt>
                <c:pt idx="12">
                  <c:v>26.833938781594242</c:v>
                </c:pt>
                <c:pt idx="13">
                  <c:v>25.940848156238484</c:v>
                </c:pt>
                <c:pt idx="14">
                  <c:v>25.07748148872545</c:v>
                </c:pt>
                <c:pt idx="15">
                  <c:v>24.24284950244115</c:v>
                </c:pt>
                <c:pt idx="16">
                  <c:v>23.435995846003973</c:v>
                </c:pt>
                <c:pt idx="17">
                  <c:v>22.655995997442822</c:v>
                </c:pt>
                <c:pt idx="18">
                  <c:v>21.901956204846574</c:v>
                </c:pt>
                <c:pt idx="19">
                  <c:v>21.173012462270936</c:v>
                </c:pt>
                <c:pt idx="20">
                  <c:v>20.468329519729341</c:v>
                </c:pt>
                <c:pt idx="21">
                  <c:v>19.78709992613344</c:v>
                </c:pt>
                <c:pt idx="22">
                  <c:v>19.128543104086553</c:v>
                </c:pt>
                <c:pt idx="23">
                  <c:v>18.491904455470006</c:v>
                </c:pt>
                <c:pt idx="24">
                  <c:v>17.876454496797432</c:v>
                </c:pt>
                <c:pt idx="25">
                  <c:v>17.281488023346306</c:v>
                </c:pt>
                <c:pt idx="26">
                  <c:v>16.706323301109006</c:v>
                </c:pt>
                <c:pt idx="27">
                  <c:v>16.150301285637426</c:v>
                </c:pt>
                <c:pt idx="28">
                  <c:v>15.612784866886139</c:v>
                </c:pt>
                <c:pt idx="29">
                  <c:v>15.093158139188738</c:v>
                </c:pt>
                <c:pt idx="30">
                  <c:v>14.590825695530958</c:v>
                </c:pt>
                <c:pt idx="31">
                  <c:v>14.105211945311902</c:v>
                </c:pt>
                <c:pt idx="32">
                  <c:v>13.635760454811567</c:v>
                </c:pt>
                <c:pt idx="33">
                  <c:v>13.181933309609089</c:v>
                </c:pt>
                <c:pt idx="34">
                  <c:v>12.743210498221007</c:v>
                </c:pt>
                <c:pt idx="35">
                  <c:v>12.319089316253399</c:v>
                </c:pt>
                <c:pt idx="36">
                  <c:v>11.909083790385063</c:v>
                </c:pt>
                <c:pt idx="37">
                  <c:v>11.512724121521826</c:v>
                </c:pt>
                <c:pt idx="38">
                  <c:v>11.129556146483784</c:v>
                </c:pt>
                <c:pt idx="39">
                  <c:v>10.759140817608806</c:v>
                </c:pt>
                <c:pt idx="40">
                  <c:v>10.401053699675909</c:v>
                </c:pt>
                <c:pt idx="41">
                  <c:v>10.054884483572089</c:v>
                </c:pt>
                <c:pt idx="42">
                  <c:v>9.7202365161453788</c:v>
                </c:pt>
                <c:pt idx="43">
                  <c:v>9.3967263457053747</c:v>
                </c:pt>
                <c:pt idx="44">
                  <c:v>9.0839832826504949</c:v>
                </c:pt>
                <c:pt idx="45">
                  <c:v>8.7816489747184683</c:v>
                </c:pt>
                <c:pt idx="46">
                  <c:v>8.4893769963734371</c:v>
                </c:pt>
                <c:pt idx="47">
                  <c:v>8.2068324518590678</c:v>
                </c:pt>
                <c:pt idx="48">
                  <c:v>7.9336915914629769</c:v>
                </c:pt>
                <c:pt idx="49">
                  <c:v>7.6696414405526134</c:v>
                </c:pt>
                <c:pt idx="50">
                  <c:v>7.4143794409576893</c:v>
                </c:pt>
                <c:pt idx="51">
                  <c:v>7.1676131042881082</c:v>
                </c:pt>
                <c:pt idx="52">
                  <c:v>6.9290596767902599</c:v>
                </c:pt>
                <c:pt idx="53">
                  <c:v>6.6984458153575641</c:v>
                </c:pt>
                <c:pt idx="54">
                  <c:v>6.4755072743241211</c:v>
                </c:pt>
                <c:pt idx="55">
                  <c:v>6.2599886026824949</c:v>
                </c:pt>
                <c:pt idx="56">
                  <c:v>6.0516428513787632</c:v>
                </c:pt>
                <c:pt idx="57">
                  <c:v>5.850231290349388</c:v>
                </c:pt>
                <c:pt idx="58">
                  <c:v>5.6555231349757271</c:v>
                </c:pt>
                <c:pt idx="59">
                  <c:v>5.4672952816426967</c:v>
                </c:pt>
                <c:pt idx="60">
                  <c:v>5.2853320520986218</c:v>
                </c:pt>
                <c:pt idx="61">
                  <c:v>5.1094249463233314</c:v>
                </c:pt>
                <c:pt idx="62">
                  <c:v>4.93937240362132</c:v>
                </c:pt>
                <c:pt idx="63">
                  <c:v>4.7749795716662549</c:v>
                </c:pt>
                <c:pt idx="64">
                  <c:v>4.6160580832321569</c:v>
                </c:pt>
                <c:pt idx="65">
                  <c:v>4.4624258403554604</c:v>
                </c:pt>
                <c:pt idx="66">
                  <c:v>4.3139068056805971</c:v>
                </c:pt>
                <c:pt idx="67">
                  <c:v>4.170330800750067</c:v>
                </c:pt>
                <c:pt idx="68">
                  <c:v>4.0315333110078262</c:v>
                </c:pt>
                <c:pt idx="69">
                  <c:v>3.8973552972925889</c:v>
                </c:pt>
                <c:pt idx="70">
                  <c:v>3.767643013605035</c:v>
                </c:pt>
                <c:pt idx="71">
                  <c:v>3.642247830940097</c:v>
                </c:pt>
                <c:pt idx="72">
                  <c:v>3.5210260669825035</c:v>
                </c:pt>
                <c:pt idx="73">
                  <c:v>3.4038388214704027</c:v>
                </c:pt>
                <c:pt idx="74">
                  <c:v>3.2905518170384509</c:v>
                </c:pt>
                <c:pt idx="75">
                  <c:v>3.1810352453579589</c:v>
                </c:pt>
                <c:pt idx="76">
                  <c:v>3.075163618397847</c:v>
                </c:pt>
                <c:pt idx="77">
                  <c:v>2.9728156246359307</c:v>
                </c:pt>
                <c:pt idx="78">
                  <c:v>2.8738739900558241</c:v>
                </c:pt>
                <c:pt idx="79">
                  <c:v>2.7782253437701323</c:v>
                </c:pt>
                <c:pt idx="80">
                  <c:v>2.6857600881160217</c:v>
                </c:pt>
                <c:pt idx="81">
                  <c:v>2.5963722730742602</c:v>
                </c:pt>
                <c:pt idx="82">
                  <c:v>2.5099594748678808</c:v>
                </c:pt>
                <c:pt idx="83">
                  <c:v>2.4264226786013219</c:v>
                </c:pt>
                <c:pt idx="84">
                  <c:v>2.3456661648055972</c:v>
                </c:pt>
                <c:pt idx="85">
                  <c:v>2.2675973997594827</c:v>
                </c:pt>
                <c:pt idx="86">
                  <c:v>2.1921269294610495</c:v>
                </c:pt>
                <c:pt idx="87">
                  <c:v>2.1191682771280416</c:v>
                </c:pt>
                <c:pt idx="88">
                  <c:v>2.0486378441096682</c:v>
                </c:pt>
                <c:pt idx="89">
                  <c:v>1.9804548140962612</c:v>
                </c:pt>
                <c:pt idx="90">
                  <c:v>1.9145410605170341</c:v>
                </c:pt>
                <c:pt idx="91">
                  <c:v>1.8508210570198489</c:v>
                </c:pt>
                <c:pt idx="92">
                  <c:v>1.789221790930398</c:v>
                </c:pt>
                <c:pt idx="93">
                  <c:v>1.729672679591655</c:v>
                </c:pt>
                <c:pt idx="94">
                  <c:v>1.6721054894877236</c:v>
                </c:pt>
                <c:pt idx="95">
                  <c:v>1.6164542580594217</c:v>
                </c:pt>
                <c:pt idx="96">
                  <c:v>1.5626552181220021</c:v>
                </c:pt>
                <c:pt idx="97">
                  <c:v>1.5106467247984177</c:v>
                </c:pt>
                <c:pt idx="98">
                  <c:v>1.460369184884402</c:v>
                </c:pt>
                <c:pt idx="99">
                  <c:v>1.411764988564431</c:v>
                </c:pt>
                <c:pt idx="100">
                  <c:v>1.3647784434003201</c:v>
                </c:pt>
                <c:pt idx="101">
                  <c:v>1.3193557105168239</c:v>
                </c:pt>
                <c:pt idx="102">
                  <c:v>1.2754447429111146</c:v>
                </c:pt>
                <c:pt idx="103">
                  <c:v>1.2329952258154537</c:v>
                </c:pt>
                <c:pt idx="104">
                  <c:v>1.1919585190447168</c:v>
                </c:pt>
                <c:pt idx="105">
                  <c:v>1.1522876012627199</c:v>
                </c:pt>
                <c:pt idx="106">
                  <c:v>1.1139370161034778</c:v>
                </c:pt>
                <c:pt idx="107">
                  <c:v>1.0768628200856663</c:v>
                </c:pt>
                <c:pt idx="108">
                  <c:v>1.0410225322605955</c:v>
                </c:pt>
                <c:pt idx="109">
                  <c:v>1.006375085536011</c:v>
                </c:pt>
                <c:pt idx="110">
                  <c:v>0.97288077961994102</c:v>
                </c:pt>
                <c:pt idx="111">
                  <c:v>0.94050123553067189</c:v>
                </c:pt>
                <c:pt idx="112">
                  <c:v>0.90919935162073018</c:v>
                </c:pt>
                <c:pt idx="113">
                  <c:v>0.87893926106447662</c:v>
                </c:pt>
                <c:pt idx="114">
                  <c:v>0.84968629076060809</c:v>
                </c:pt>
                <c:pt idx="115">
                  <c:v>0.82140692160246886</c:v>
                </c:pt>
                <c:pt idx="116">
                  <c:v>0.79406875007065203</c:v>
                </c:pt>
                <c:pt idx="117">
                  <c:v>0.76764045110387891</c:v>
                </c:pt>
                <c:pt idx="118">
                  <c:v>0.7420917422056168</c:v>
                </c:pt>
                <c:pt idx="119">
                  <c:v>0.7173933487453038</c:v>
                </c:pt>
                <c:pt idx="120">
                  <c:v>0.69351697041442473</c:v>
                </c:pt>
                <c:pt idx="121">
                  <c:v>0.67043524879899441</c:v>
                </c:pt>
                <c:pt idx="122">
                  <c:v>0.64812173603130718</c:v>
                </c:pt>
                <c:pt idx="123">
                  <c:v>0.6265508644850144</c:v>
                </c:pt>
                <c:pt idx="124">
                  <c:v>0.6056979174788174</c:v>
                </c:pt>
                <c:pt idx="125">
                  <c:v>0.58553900095520661</c:v>
                </c:pt>
                <c:pt idx="126">
                  <c:v>0.56605101610178821</c:v>
                </c:pt>
                <c:pt idx="127">
                  <c:v>0.54721163288383268</c:v>
                </c:pt>
                <c:pt idx="128">
                  <c:v>0.52899926445771961</c:v>
                </c:pt>
                <c:pt idx="129">
                  <c:v>0.51139304243595129</c:v>
                </c:pt>
                <c:pt idx="130">
                  <c:v>0.49437279297540687</c:v>
                </c:pt>
                <c:pt idx="131">
                  <c:v>0.47791901366142425</c:v>
                </c:pt>
                <c:pt idx="132">
                  <c:v>0.46201285116123036</c:v>
                </c:pt>
                <c:pt idx="133">
                  <c:v>0.44663607962111657</c:v>
                </c:pt>
                <c:pt idx="134">
                  <c:v>0.43177107978259593</c:v>
                </c:pt>
                <c:pt idx="135">
                  <c:v>0.41740081879362512</c:v>
                </c:pt>
                <c:pt idx="136">
                  <c:v>0.40350883069174831</c:v>
                </c:pt>
                <c:pt idx="137">
                  <c:v>0.39007919753680315</c:v>
                </c:pt>
                <c:pt idx="138">
                  <c:v>0.3770965311715741</c:v>
                </c:pt>
                <c:pt idx="139">
                  <c:v>0.36454595558948671</c:v>
                </c:pt>
                <c:pt idx="140">
                  <c:v>0.35241308988914288</c:v>
                </c:pt>
                <c:pt idx="141">
                  <c:v>0.34068403179616824</c:v>
                </c:pt>
                <c:pt idx="142">
                  <c:v>0.32934534173348312</c:v>
                </c:pt>
                <c:pt idx="143">
                  <c:v>0.31838402742175348</c:v>
                </c:pt>
                <c:pt idx="144">
                  <c:v>0.30778752899236861</c:v>
                </c:pt>
                <c:pt idx="145">
                  <c:v>0.2975437045958903</c:v>
                </c:pt>
                <c:pt idx="146">
                  <c:v>0.28764081648948658</c:v>
                </c:pt>
                <c:pt idx="147">
                  <c:v>0.27806751758740228</c:v>
                </c:pt>
                <c:pt idx="148">
                  <c:v>0.26881283845905912</c:v>
                </c:pt>
                <c:pt idx="149">
                  <c:v>0.2598661747598886</c:v>
                </c:pt>
                <c:pt idx="150">
                  <c:v>0.25121727508049041</c:v>
                </c:pt>
                <c:pt idx="151">
                  <c:v>0.24285622920020025</c:v>
                </c:pt>
                <c:pt idx="152">
                  <c:v>0.2347734567316011</c:v>
                </c:pt>
                <c:pt idx="153">
                  <c:v>0.22695969614297004</c:v>
                </c:pt>
                <c:pt idx="154">
                  <c:v>0.21940599414608292</c:v>
                </c:pt>
                <c:pt idx="155">
                  <c:v>0.21210369543721302</c:v>
                </c:pt>
                <c:pt idx="156">
                  <c:v>0.20504443277957363</c:v>
                </c:pt>
                <c:pt idx="157">
                  <c:v>0.1982201174158362</c:v>
                </c:pt>
                <c:pt idx="158">
                  <c:v>0.19162292979974055</c:v>
                </c:pt>
                <c:pt idx="159">
                  <c:v>0.18524531063617816</c:v>
                </c:pt>
                <c:pt idx="160">
                  <c:v>0.17907995221947934</c:v>
                </c:pt>
                <c:pt idx="161">
                  <c:v>0.17311979005998016</c:v>
                </c:pt>
                <c:pt idx="162">
                  <c:v>0.16735799478927718</c:v>
                </c:pt>
                <c:pt idx="163">
                  <c:v>0.16178796433488996</c:v>
                </c:pt>
                <c:pt idx="164">
                  <c:v>0.15640331635536961</c:v>
                </c:pt>
                <c:pt idx="165">
                  <c:v>0.15119788092718195</c:v>
                </c:pt>
                <c:pt idx="166">
                  <c:v>0.14616569347498637</c:v>
                </c:pt>
                <c:pt idx="167">
                  <c:v>0.14130098793721144</c:v>
                </c:pt>
                <c:pt idx="168">
                  <c:v>0.13659819015909369</c:v>
                </c:pt>
                <c:pt idx="169">
                  <c:v>0.13205191150560996</c:v>
                </c:pt>
                <c:pt idx="170">
                  <c:v>0.12765694268698619</c:v>
                </c:pt>
                <c:pt idx="171">
                  <c:v>0.12340824778970459</c:v>
                </c:pt>
                <c:pt idx="172">
                  <c:v>0.11930095850617367</c:v>
                </c:pt>
                <c:pt idx="173">
                  <c:v>0.11533036855644553</c:v>
                </c:pt>
                <c:pt idx="174">
                  <c:v>0.11149192829559061</c:v>
                </c:pt>
                <c:pt idx="175">
                  <c:v>0.10778123950055153</c:v>
                </c:pt>
                <c:pt idx="176">
                  <c:v>0.10419405033049976</c:v>
                </c:pt>
                <c:pt idx="177">
                  <c:v>0.10072625045492413</c:v>
                </c:pt>
                <c:pt idx="178">
                  <c:v>9.7373866343865842E-2</c:v>
                </c:pt>
                <c:pt idx="179">
                  <c:v>9.413305671490442E-2</c:v>
                </c:pt>
                <c:pt idx="180">
                  <c:v>9.1000108131678609E-2</c:v>
                </c:pt>
                <c:pt idx="181">
                  <c:v>8.7971430748896975E-2</c:v>
                </c:pt>
                <c:pt idx="182">
                  <c:v>8.5043554198963742E-2</c:v>
                </c:pt>
                <c:pt idx="183">
                  <c:v>8.2213123615507089E-2</c:v>
                </c:pt>
                <c:pt idx="184">
                  <c:v>7.9476895789251975E-2</c:v>
                </c:pt>
                <c:pt idx="185">
                  <c:v>7.6831735451834637E-2</c:v>
                </c:pt>
                <c:pt idx="186">
                  <c:v>7.4274611683298949E-2</c:v>
                </c:pt>
                <c:pt idx="187">
                  <c:v>7.1802594439159095E-2</c:v>
                </c:pt>
                <c:pt idx="188">
                  <c:v>6.9412851193049491E-2</c:v>
                </c:pt>
                <c:pt idx="189">
                  <c:v>6.71026436911136E-2</c:v>
                </c:pt>
                <c:pt idx="190">
                  <c:v>6.4869324814414528E-2</c:v>
                </c:pt>
                <c:pt idx="191">
                  <c:v>6.2710335545770587E-2</c:v>
                </c:pt>
                <c:pt idx="192">
                  <c:v>6.0623202037541166E-2</c:v>
                </c:pt>
                <c:pt idx="193">
                  <c:v>5.8605532777003339E-2</c:v>
                </c:pt>
                <c:pt idx="194">
                  <c:v>5.6655015846070286E-2</c:v>
                </c:pt>
                <c:pt idx="195">
                  <c:v>5.4769416272212212E-2</c:v>
                </c:pt>
                <c:pt idx="196">
                  <c:v>5.2946573467544646E-2</c:v>
                </c:pt>
                <c:pt idx="197">
                  <c:v>5.1184398753148688E-2</c:v>
                </c:pt>
                <c:pt idx="198">
                  <c:v>4.948087296578782E-2</c:v>
                </c:pt>
                <c:pt idx="199">
                  <c:v>4.7834044144277853E-2</c:v>
                </c:pt>
                <c:pt idx="200">
                  <c:v>4.6242025292859375E-2</c:v>
                </c:pt>
                <c:pt idx="201">
                  <c:v>4.4702992219010258E-2</c:v>
                </c:pt>
                <c:pt idx="202">
                  <c:v>4.3215181443220119E-2</c:v>
                </c:pt>
                <c:pt idx="203">
                  <c:v>4.1776888178332028E-2</c:v>
                </c:pt>
                <c:pt idx="204">
                  <c:v>4.0386464376135862E-2</c:v>
                </c:pt>
                <c:pt idx="205">
                  <c:v>3.9042316838975542E-2</c:v>
                </c:pt>
                <c:pt idx="206">
                  <c:v>3.7742905394205668E-2</c:v>
                </c:pt>
                <c:pt idx="207">
                  <c:v>3.648674112940628E-2</c:v>
                </c:pt>
                <c:pt idx="208">
                  <c:v>3.5272384686333313E-2</c:v>
                </c:pt>
                <c:pt idx="209">
                  <c:v>3.4098444611650236E-2</c:v>
                </c:pt>
                <c:pt idx="210">
                  <c:v>3.2963575762550643E-2</c:v>
                </c:pt>
                <c:pt idx="211">
                  <c:v>3.1866477765445177E-2</c:v>
                </c:pt>
                <c:pt idx="212">
                  <c:v>3.08058935259467E-2</c:v>
                </c:pt>
                <c:pt idx="213">
                  <c:v>2.9780607788446201E-2</c:v>
                </c:pt>
                <c:pt idx="214">
                  <c:v>2.8789445743629259E-2</c:v>
                </c:pt>
                <c:pt idx="215">
                  <c:v>2.7831271682337181E-2</c:v>
                </c:pt>
                <c:pt idx="216">
                  <c:v>2.6904987694230581E-2</c:v>
                </c:pt>
                <c:pt idx="217">
                  <c:v>2.6009532409764086E-2</c:v>
                </c:pt>
                <c:pt idx="218">
                  <c:v>2.5143879784031046E-2</c:v>
                </c:pt>
                <c:pt idx="219">
                  <c:v>2.4307037921084237E-2</c:v>
                </c:pt>
                <c:pt idx="220">
                  <c:v>2.3498047937385795E-2</c:v>
                </c:pt>
                <c:pt idx="221">
                  <c:v>2.2715982863083954E-2</c:v>
                </c:pt>
                <c:pt idx="222">
                  <c:v>2.1959946579857524E-2</c:v>
                </c:pt>
                <c:pt idx="223">
                  <c:v>2.1229072794111396E-2</c:v>
                </c:pt>
                <c:pt idx="224">
                  <c:v>2.0522524044346038E-2</c:v>
                </c:pt>
                <c:pt idx="225">
                  <c:v>1.9839490741564016E-2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Лист6!$P$5</c:f>
              <c:strCache>
                <c:ptCount val="1"/>
                <c:pt idx="0">
                  <c:v>diff V</c:v>
                </c:pt>
              </c:strCache>
            </c:strRef>
          </c:tx>
          <c:marker>
            <c:symbol val="none"/>
          </c:marker>
          <c:xVal>
            <c:numRef>
              <c:f>Лист6!$K$6:$K$231</c:f>
              <c:numCache>
                <c:formatCode>Основной</c:formatCode>
                <c:ptCount val="226"/>
                <c:pt idx="0">
                  <c:v>0</c:v>
                </c:pt>
                <c:pt idx="1">
                  <c:v>1.0000000000000002E-2</c:v>
                </c:pt>
                <c:pt idx="2">
                  <c:v>2.0000000000000004E-2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8.0000000000000016E-2</c:v>
                </c:pt>
                <c:pt idx="9">
                  <c:v>0.09</c:v>
                </c:pt>
                <c:pt idx="10">
                  <c:v>0.1</c:v>
                </c:pt>
                <c:pt idx="11">
                  <c:v>0.10999999999999997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0.19000000000000006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</c:v>
                </c:pt>
                <c:pt idx="24">
                  <c:v>0.24000000000000005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0.27000000000000013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0.34000000000000008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0.37000000000000022</c:v>
                </c:pt>
                <c:pt idx="38">
                  <c:v>0.38000000000000012</c:v>
                </c:pt>
                <c:pt idx="39">
                  <c:v>0.39000000000000018</c:v>
                </c:pt>
                <c:pt idx="40">
                  <c:v>0.40000000000000024</c:v>
                </c:pt>
                <c:pt idx="41">
                  <c:v>0.4100000000000002</c:v>
                </c:pt>
                <c:pt idx="42">
                  <c:v>0.42000000000000015</c:v>
                </c:pt>
                <c:pt idx="43">
                  <c:v>0.43000000000000016</c:v>
                </c:pt>
                <c:pt idx="44">
                  <c:v>0.44000000000000028</c:v>
                </c:pt>
                <c:pt idx="45">
                  <c:v>0.45000000000000029</c:v>
                </c:pt>
                <c:pt idx="46">
                  <c:v>0.46000000000000019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0.50000000000000033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0.57000000000000017</c:v>
                </c:pt>
                <c:pt idx="58">
                  <c:v>0.5800000000000004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0.62000000000000022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0.65000000000000013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0.70000000000000051</c:v>
                </c:pt>
                <c:pt idx="71">
                  <c:v>0.7100000000000003</c:v>
                </c:pt>
                <c:pt idx="72">
                  <c:v>0.72000000000000031</c:v>
                </c:pt>
                <c:pt idx="73">
                  <c:v>0.73000000000000054</c:v>
                </c:pt>
                <c:pt idx="74">
                  <c:v>0.74000000000000032</c:v>
                </c:pt>
                <c:pt idx="75">
                  <c:v>0.75000000000000056</c:v>
                </c:pt>
                <c:pt idx="76">
                  <c:v>0.76000000000000045</c:v>
                </c:pt>
                <c:pt idx="77">
                  <c:v>0.77000000000000035</c:v>
                </c:pt>
                <c:pt idx="78">
                  <c:v>0.78000000000000036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0.81000000000000039</c:v>
                </c:pt>
                <c:pt idx="82">
                  <c:v>0.82000000000000051</c:v>
                </c:pt>
                <c:pt idx="83">
                  <c:v>0.83000000000000074</c:v>
                </c:pt>
                <c:pt idx="84">
                  <c:v>0.84000000000000052</c:v>
                </c:pt>
                <c:pt idx="85">
                  <c:v>0.85000000000000031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0.89000000000000068</c:v>
                </c:pt>
                <c:pt idx="90">
                  <c:v>0.90000000000000058</c:v>
                </c:pt>
                <c:pt idx="91">
                  <c:v>0.91000000000000036</c:v>
                </c:pt>
                <c:pt idx="92">
                  <c:v>0.92000000000000071</c:v>
                </c:pt>
                <c:pt idx="93">
                  <c:v>0.93000000000000049</c:v>
                </c:pt>
                <c:pt idx="94">
                  <c:v>0.94000000000000039</c:v>
                </c:pt>
                <c:pt idx="95">
                  <c:v>0.95000000000000073</c:v>
                </c:pt>
                <c:pt idx="96">
                  <c:v>0.96000000000000074</c:v>
                </c:pt>
                <c:pt idx="97">
                  <c:v>0.97000000000000075</c:v>
                </c:pt>
                <c:pt idx="98">
                  <c:v>0.98000000000000076</c:v>
                </c:pt>
                <c:pt idx="99">
                  <c:v>0.99000000000000088</c:v>
                </c:pt>
                <c:pt idx="100">
                  <c:v>1.0000000000000007</c:v>
                </c:pt>
                <c:pt idx="101">
                  <c:v>1.0100000000000007</c:v>
                </c:pt>
                <c:pt idx="102">
                  <c:v>1.0200000000000007</c:v>
                </c:pt>
                <c:pt idx="103">
                  <c:v>1.0300000000000007</c:v>
                </c:pt>
                <c:pt idx="104">
                  <c:v>1.0400000000000007</c:v>
                </c:pt>
                <c:pt idx="105">
                  <c:v>1.0500000000000007</c:v>
                </c:pt>
                <c:pt idx="106">
                  <c:v>1.0600000000000007</c:v>
                </c:pt>
                <c:pt idx="107">
                  <c:v>1.0700000000000005</c:v>
                </c:pt>
                <c:pt idx="108">
                  <c:v>1.0800000000000007</c:v>
                </c:pt>
                <c:pt idx="109">
                  <c:v>1.0900000000000007</c:v>
                </c:pt>
                <c:pt idx="110">
                  <c:v>1.1000000000000008</c:v>
                </c:pt>
                <c:pt idx="111">
                  <c:v>1.1100000000000008</c:v>
                </c:pt>
                <c:pt idx="112">
                  <c:v>1.1200000000000008</c:v>
                </c:pt>
                <c:pt idx="113">
                  <c:v>1.1300000000000008</c:v>
                </c:pt>
                <c:pt idx="114">
                  <c:v>1.1400000000000008</c:v>
                </c:pt>
                <c:pt idx="115">
                  <c:v>1.150000000000001</c:v>
                </c:pt>
                <c:pt idx="116">
                  <c:v>1.160000000000001</c:v>
                </c:pt>
                <c:pt idx="117">
                  <c:v>1.1700000000000006</c:v>
                </c:pt>
                <c:pt idx="118">
                  <c:v>1.180000000000001</c:v>
                </c:pt>
                <c:pt idx="119">
                  <c:v>1.1900000000000008</c:v>
                </c:pt>
                <c:pt idx="120">
                  <c:v>1.2000000000000011</c:v>
                </c:pt>
                <c:pt idx="121">
                  <c:v>1.2100000000000011</c:v>
                </c:pt>
                <c:pt idx="122">
                  <c:v>1.2200000000000006</c:v>
                </c:pt>
                <c:pt idx="123">
                  <c:v>1.2300000000000009</c:v>
                </c:pt>
                <c:pt idx="124">
                  <c:v>1.2400000000000009</c:v>
                </c:pt>
                <c:pt idx="125">
                  <c:v>1.2500000000000011</c:v>
                </c:pt>
                <c:pt idx="126">
                  <c:v>1.2600000000000011</c:v>
                </c:pt>
                <c:pt idx="127">
                  <c:v>1.2700000000000007</c:v>
                </c:pt>
                <c:pt idx="128">
                  <c:v>1.2800000000000009</c:v>
                </c:pt>
                <c:pt idx="129">
                  <c:v>1.2900000000000011</c:v>
                </c:pt>
                <c:pt idx="130">
                  <c:v>1.3000000000000009</c:v>
                </c:pt>
                <c:pt idx="131">
                  <c:v>1.3100000000000012</c:v>
                </c:pt>
                <c:pt idx="132">
                  <c:v>1.3200000000000007</c:v>
                </c:pt>
                <c:pt idx="133">
                  <c:v>1.3300000000000007</c:v>
                </c:pt>
                <c:pt idx="134">
                  <c:v>1.340000000000001</c:v>
                </c:pt>
                <c:pt idx="135">
                  <c:v>1.350000000000001</c:v>
                </c:pt>
                <c:pt idx="136">
                  <c:v>1.360000000000001</c:v>
                </c:pt>
                <c:pt idx="137">
                  <c:v>1.370000000000001</c:v>
                </c:pt>
                <c:pt idx="138">
                  <c:v>1.380000000000001</c:v>
                </c:pt>
                <c:pt idx="139">
                  <c:v>1.390000000000001</c:v>
                </c:pt>
                <c:pt idx="140">
                  <c:v>1.4000000000000008</c:v>
                </c:pt>
                <c:pt idx="141">
                  <c:v>1.410000000000001</c:v>
                </c:pt>
                <c:pt idx="142">
                  <c:v>1.420000000000001</c:v>
                </c:pt>
                <c:pt idx="143">
                  <c:v>1.430000000000001</c:v>
                </c:pt>
                <c:pt idx="144">
                  <c:v>1.4400000000000011</c:v>
                </c:pt>
                <c:pt idx="145">
                  <c:v>1.4500000000000008</c:v>
                </c:pt>
                <c:pt idx="146">
                  <c:v>1.4600000000000011</c:v>
                </c:pt>
                <c:pt idx="147">
                  <c:v>1.4700000000000011</c:v>
                </c:pt>
                <c:pt idx="148">
                  <c:v>1.4800000000000011</c:v>
                </c:pt>
                <c:pt idx="149">
                  <c:v>1.4900000000000011</c:v>
                </c:pt>
                <c:pt idx="150">
                  <c:v>1.5000000000000011</c:v>
                </c:pt>
                <c:pt idx="151">
                  <c:v>1.5100000000000011</c:v>
                </c:pt>
                <c:pt idx="152">
                  <c:v>1.5200000000000011</c:v>
                </c:pt>
                <c:pt idx="153">
                  <c:v>1.5300000000000011</c:v>
                </c:pt>
                <c:pt idx="154">
                  <c:v>1.5400000000000011</c:v>
                </c:pt>
                <c:pt idx="155">
                  <c:v>1.5500000000000012</c:v>
                </c:pt>
                <c:pt idx="156">
                  <c:v>1.5600000000000012</c:v>
                </c:pt>
                <c:pt idx="157">
                  <c:v>1.5700000000000014</c:v>
                </c:pt>
                <c:pt idx="158">
                  <c:v>1.5800000000000012</c:v>
                </c:pt>
                <c:pt idx="159">
                  <c:v>1.590000000000001</c:v>
                </c:pt>
                <c:pt idx="160">
                  <c:v>1.600000000000001</c:v>
                </c:pt>
                <c:pt idx="161">
                  <c:v>1.6100000000000014</c:v>
                </c:pt>
                <c:pt idx="162">
                  <c:v>1.620000000000001</c:v>
                </c:pt>
                <c:pt idx="163">
                  <c:v>1.630000000000001</c:v>
                </c:pt>
                <c:pt idx="164">
                  <c:v>1.640000000000001</c:v>
                </c:pt>
                <c:pt idx="165">
                  <c:v>1.6500000000000015</c:v>
                </c:pt>
                <c:pt idx="166">
                  <c:v>1.6600000000000015</c:v>
                </c:pt>
                <c:pt idx="167">
                  <c:v>1.6700000000000015</c:v>
                </c:pt>
                <c:pt idx="168">
                  <c:v>1.6800000000000015</c:v>
                </c:pt>
                <c:pt idx="169">
                  <c:v>1.6900000000000011</c:v>
                </c:pt>
                <c:pt idx="170">
                  <c:v>1.7000000000000015</c:v>
                </c:pt>
                <c:pt idx="171">
                  <c:v>1.7100000000000015</c:v>
                </c:pt>
                <c:pt idx="172">
                  <c:v>1.7200000000000013</c:v>
                </c:pt>
                <c:pt idx="173">
                  <c:v>1.7300000000000013</c:v>
                </c:pt>
                <c:pt idx="174">
                  <c:v>1.7400000000000013</c:v>
                </c:pt>
                <c:pt idx="175">
                  <c:v>1.7500000000000013</c:v>
                </c:pt>
                <c:pt idx="176">
                  <c:v>1.7600000000000013</c:v>
                </c:pt>
                <c:pt idx="177">
                  <c:v>1.7700000000000014</c:v>
                </c:pt>
                <c:pt idx="178">
                  <c:v>1.7800000000000014</c:v>
                </c:pt>
                <c:pt idx="179">
                  <c:v>1.7900000000000014</c:v>
                </c:pt>
                <c:pt idx="180">
                  <c:v>1.8000000000000012</c:v>
                </c:pt>
                <c:pt idx="181">
                  <c:v>1.8100000000000014</c:v>
                </c:pt>
                <c:pt idx="182">
                  <c:v>1.8200000000000014</c:v>
                </c:pt>
                <c:pt idx="183">
                  <c:v>1.8300000000000014</c:v>
                </c:pt>
                <c:pt idx="184">
                  <c:v>1.8400000000000019</c:v>
                </c:pt>
                <c:pt idx="185">
                  <c:v>1.8500000000000014</c:v>
                </c:pt>
                <c:pt idx="186">
                  <c:v>1.8600000000000019</c:v>
                </c:pt>
                <c:pt idx="187">
                  <c:v>1.8700000000000017</c:v>
                </c:pt>
                <c:pt idx="188">
                  <c:v>1.8800000000000014</c:v>
                </c:pt>
                <c:pt idx="189">
                  <c:v>1.8900000000000015</c:v>
                </c:pt>
                <c:pt idx="190">
                  <c:v>1.9000000000000015</c:v>
                </c:pt>
                <c:pt idx="191">
                  <c:v>1.9100000000000015</c:v>
                </c:pt>
                <c:pt idx="192">
                  <c:v>1.9200000000000015</c:v>
                </c:pt>
                <c:pt idx="193">
                  <c:v>1.9300000000000015</c:v>
                </c:pt>
                <c:pt idx="194">
                  <c:v>1.9400000000000011</c:v>
                </c:pt>
                <c:pt idx="195">
                  <c:v>1.9500000000000015</c:v>
                </c:pt>
                <c:pt idx="196">
                  <c:v>1.9600000000000015</c:v>
                </c:pt>
                <c:pt idx="197">
                  <c:v>1.9700000000000013</c:v>
                </c:pt>
                <c:pt idx="198">
                  <c:v>1.9800000000000013</c:v>
                </c:pt>
                <c:pt idx="199">
                  <c:v>1.9900000000000013</c:v>
                </c:pt>
                <c:pt idx="200">
                  <c:v>2.0000000000000013</c:v>
                </c:pt>
                <c:pt idx="201">
                  <c:v>2.0100000000000011</c:v>
                </c:pt>
                <c:pt idx="202">
                  <c:v>2.0200000000000009</c:v>
                </c:pt>
                <c:pt idx="203">
                  <c:v>2.0300000000000007</c:v>
                </c:pt>
                <c:pt idx="204">
                  <c:v>2.0400000000000009</c:v>
                </c:pt>
                <c:pt idx="205">
                  <c:v>2.0500000000000003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2.0899999999999994</c:v>
                </c:pt>
                <c:pt idx="210">
                  <c:v>2.0999999999999992</c:v>
                </c:pt>
                <c:pt idx="211">
                  <c:v>2.1099999999999994</c:v>
                </c:pt>
                <c:pt idx="212">
                  <c:v>2.1199999999999988</c:v>
                </c:pt>
                <c:pt idx="213">
                  <c:v>2.129999999999999</c:v>
                </c:pt>
                <c:pt idx="214">
                  <c:v>2.1399999999999983</c:v>
                </c:pt>
                <c:pt idx="215">
                  <c:v>2.1499999999999981</c:v>
                </c:pt>
                <c:pt idx="216">
                  <c:v>2.1599999999999979</c:v>
                </c:pt>
                <c:pt idx="217">
                  <c:v>2.1699999999999977</c:v>
                </c:pt>
                <c:pt idx="218">
                  <c:v>2.1799999999999975</c:v>
                </c:pt>
                <c:pt idx="219">
                  <c:v>2.1899999999999973</c:v>
                </c:pt>
                <c:pt idx="220">
                  <c:v>2.1999999999999971</c:v>
                </c:pt>
                <c:pt idx="221">
                  <c:v>2.2099999999999964</c:v>
                </c:pt>
                <c:pt idx="222">
                  <c:v>2.2199999999999966</c:v>
                </c:pt>
                <c:pt idx="223">
                  <c:v>2.2299999999999964</c:v>
                </c:pt>
                <c:pt idx="224">
                  <c:v>2.2399999999999967</c:v>
                </c:pt>
                <c:pt idx="225">
                  <c:v>2.2499999999999964</c:v>
                </c:pt>
              </c:numCache>
            </c:numRef>
          </c:xVal>
          <c:yVal>
            <c:numRef>
              <c:f>Лист6!$P$6:$P$231</c:f>
              <c:numCache>
                <c:formatCode>Основной</c:formatCode>
                <c:ptCount val="226"/>
                <c:pt idx="0">
                  <c:v>0</c:v>
                </c:pt>
                <c:pt idx="1">
                  <c:v>0.39605734097534651</c:v>
                </c:pt>
                <c:pt idx="2">
                  <c:v>0.77893305024141313</c:v>
                </c:pt>
                <c:pt idx="3">
                  <c:v>1.1490658405716854</c:v>
                </c:pt>
                <c:pt idx="4">
                  <c:v>1.5068798234443079</c:v>
                </c:pt>
                <c:pt idx="5">
                  <c:v>1.8527849950043009</c:v>
                </c:pt>
                <c:pt idx="6">
                  <c:v>2.187177705851882</c:v>
                </c:pt>
                <c:pt idx="7">
                  <c:v>2.5104411151952775</c:v>
                </c:pt>
                <c:pt idx="8">
                  <c:v>2.82294562988832</c:v>
                </c:pt>
                <c:pt idx="9">
                  <c:v>3.125049328855976</c:v>
                </c:pt>
                <c:pt idx="10">
                  <c:v>3.4170983733940563</c:v>
                </c:pt>
                <c:pt idx="11">
                  <c:v>3.699427403813301</c:v>
                </c:pt>
                <c:pt idx="12">
                  <c:v>3.9723599228822941</c:v>
                </c:pt>
                <c:pt idx="13">
                  <c:v>4.2362086665085847</c:v>
                </c:pt>
                <c:pt idx="14">
                  <c:v>4.4912759620827467</c:v>
                </c:pt>
                <c:pt idx="15">
                  <c:v>4.7378540748959965</c:v>
                </c:pt>
                <c:pt idx="16">
                  <c:v>4.976225543028276</c:v>
                </c:pt>
                <c:pt idx="17">
                  <c:v>5.2066635010905671</c:v>
                </c:pt>
                <c:pt idx="18">
                  <c:v>5.4294319931923596</c:v>
                </c:pt>
                <c:pt idx="19">
                  <c:v>5.6447862754928977</c:v>
                </c:pt>
                <c:pt idx="20">
                  <c:v>5.85297310868288</c:v>
                </c:pt>
                <c:pt idx="21">
                  <c:v>6.0542310407317448</c:v>
                </c:pt>
                <c:pt idx="22">
                  <c:v>6.2487906802245199</c:v>
                </c:pt>
                <c:pt idx="23">
                  <c:v>6.4368749606014433</c:v>
                </c:pt>
                <c:pt idx="24">
                  <c:v>6.6186993956031275</c:v>
                </c:pt>
                <c:pt idx="25">
                  <c:v>6.7944723262139624</c:v>
                </c:pt>
                <c:pt idx="26">
                  <c:v>6.9643951593867151</c:v>
                </c:pt>
                <c:pt idx="27">
                  <c:v>7.1286625988218715</c:v>
                </c:pt>
                <c:pt idx="28">
                  <c:v>7.287462868066144</c:v>
                </c:pt>
                <c:pt idx="29">
                  <c:v>7.4409779261857896</c:v>
                </c:pt>
                <c:pt idx="30">
                  <c:v>7.5893836762618614</c:v>
                </c:pt>
                <c:pt idx="31">
                  <c:v>7.7328501669462861</c:v>
                </c:pt>
                <c:pt idx="32">
                  <c:v>7.8715417873097424</c:v>
                </c:pt>
                <c:pt idx="33">
                  <c:v>8.0056174552045665</c:v>
                </c:pt>
                <c:pt idx="34">
                  <c:v>8.135230799358558</c:v>
                </c:pt>
                <c:pt idx="35">
                  <c:v>8.2605303354083013</c:v>
                </c:pt>
                <c:pt idx="36">
                  <c:v>8.3816596360737332</c:v>
                </c:pt>
                <c:pt idx="37">
                  <c:v>8.4987574956689329</c:v>
                </c:pt>
                <c:pt idx="38">
                  <c:v>8.6119580891376479</c:v>
                </c:pt>
                <c:pt idx="39">
                  <c:v>8.721391125795769</c:v>
                </c:pt>
                <c:pt idx="40">
                  <c:v>8.8271819979569432</c:v>
                </c:pt>
                <c:pt idx="41">
                  <c:v>8.9294519246115946</c:v>
                </c:pt>
                <c:pt idx="42">
                  <c:v>9.0283180903240137</c:v>
                </c:pt>
                <c:pt idx="43">
                  <c:v>9.123893779506643</c:v>
                </c:pt>
                <c:pt idx="44">
                  <c:v>9.2162885062254425</c:v>
                </c:pt>
                <c:pt idx="45">
                  <c:v>9.3056081396850505</c:v>
                </c:pt>
                <c:pt idx="46">
                  <c:v>9.3919550255375235</c:v>
                </c:pt>
                <c:pt idx="47">
                  <c:v>9.4754281031536749</c:v>
                </c:pt>
                <c:pt idx="48">
                  <c:v>9.5561230189913644</c:v>
                </c:pt>
                <c:pt idx="49">
                  <c:v>9.6341322361906609</c:v>
                </c:pt>
                <c:pt idx="50">
                  <c:v>9.7095451405214241</c:v>
                </c:pt>
                <c:pt idx="51">
                  <c:v>9.7824481428047534</c:v>
                </c:pt>
                <c:pt idx="52">
                  <c:v>9.8529247779256064</c:v>
                </c:pt>
                <c:pt idx="53">
                  <c:v>9.9210558005500857</c:v>
                </c:pt>
                <c:pt idx="54">
                  <c:v>9.9869192776570372</c:v>
                </c:pt>
                <c:pt idx="55">
                  <c:v>10.050590677990009</c:v>
                </c:pt>
                <c:pt idx="56">
                  <c:v>10.112142958532051</c:v>
                </c:pt>
                <c:pt idx="57">
                  <c:v>10.17164664810246</c:v>
                </c:pt>
                <c:pt idx="58">
                  <c:v>10.229169928171229</c:v>
                </c:pt>
                <c:pt idx="59">
                  <c:v>10.284778710983847</c:v>
                </c:pt>
                <c:pt idx="60">
                  <c:v>10.338536715085908</c:v>
                </c:pt>
                <c:pt idx="61">
                  <c:v>10.390505538334118</c:v>
                </c:pt>
                <c:pt idx="62">
                  <c:v>10.440744728477346</c:v>
                </c:pt>
                <c:pt idx="63">
                  <c:v>10.489311851388566</c:v>
                </c:pt>
                <c:pt idx="64">
                  <c:v>10.536262557025918</c:v>
                </c:pt>
                <c:pt idx="65">
                  <c:v>10.581650643198426</c:v>
                </c:pt>
                <c:pt idx="66">
                  <c:v>10.625528117209466</c:v>
                </c:pt>
                <c:pt idx="67">
                  <c:v>10.667945255448615</c:v>
                </c:pt>
                <c:pt idx="68">
                  <c:v>10.708950661000134</c:v>
                </c:pt>
                <c:pt idx="69">
                  <c:v>10.748591319334146</c:v>
                </c:pt>
                <c:pt idx="70">
                  <c:v>10.786912652144268</c:v>
                </c:pt>
                <c:pt idx="71">
                  <c:v>10.823958569393431</c:v>
                </c:pt>
                <c:pt idx="72">
                  <c:v>10.859771519627495</c:v>
                </c:pt>
                <c:pt idx="73">
                  <c:v>10.894392538614316</c:v>
                </c:pt>
                <c:pt idx="74">
                  <c:v>10.927861296364011</c:v>
                </c:pt>
                <c:pt idx="75">
                  <c:v>10.960216142584288</c:v>
                </c:pt>
                <c:pt idx="76">
                  <c:v>10.991494150622913</c:v>
                </c:pt>
                <c:pt idx="77">
                  <c:v>11.02173115994769</c:v>
                </c:pt>
                <c:pt idx="78">
                  <c:v>11.050961817212615</c:v>
                </c:pt>
                <c:pt idx="79">
                  <c:v>11.079219615957264</c:v>
                </c:pt>
                <c:pt idx="80">
                  <c:v>11.106536934984884</c:v>
                </c:pt>
                <c:pt idx="81">
                  <c:v>11.132945075463207</c:v>
                </c:pt>
                <c:pt idx="82">
                  <c:v>11.158474296790441</c:v>
                </c:pt>
                <c:pt idx="83">
                  <c:v>11.183153851267589</c:v>
                </c:pt>
                <c:pt idx="84">
                  <c:v>11.20701201761678</c:v>
                </c:pt>
                <c:pt idx="85">
                  <c:v>11.230076133384056</c:v>
                </c:pt>
                <c:pt idx="86">
                  <c:v>11.252372626263705</c:v>
                </c:pt>
                <c:pt idx="87">
                  <c:v>11.273927044380079</c:v>
                </c:pt>
                <c:pt idx="88">
                  <c:v>11.294764085561541</c:v>
                </c:pt>
                <c:pt idx="89">
                  <c:v>11.314907625640137</c:v>
                </c:pt>
                <c:pt idx="90">
                  <c:v>11.334380745809373</c:v>
                </c:pt>
                <c:pt idx="91">
                  <c:v>11.353205759071491</c:v>
                </c:pt>
                <c:pt idx="92">
                  <c:v>11.371404235804498</c:v>
                </c:pt>
                <c:pt idx="93">
                  <c:v>11.388997028478288</c:v>
                </c:pt>
                <c:pt idx="94">
                  <c:v>11.406004295548152</c:v>
                </c:pt>
                <c:pt idx="95">
                  <c:v>11.422445524553064</c:v>
                </c:pt>
                <c:pt idx="96">
                  <c:v>11.438339554445198</c:v>
                </c:pt>
                <c:pt idx="97">
                  <c:v>11.453704597176284</c:v>
                </c:pt>
                <c:pt idx="98">
                  <c:v>11.468558258565519</c:v>
                </c:pt>
                <c:pt idx="99">
                  <c:v>11.482917558472939</c:v>
                </c:pt>
                <c:pt idx="100">
                  <c:v>11.496798950301404</c:v>
                </c:pt>
                <c:pt idx="101">
                  <c:v>11.510218339849478</c:v>
                </c:pt>
                <c:pt idx="102">
                  <c:v>11.523191103536888</c:v>
                </c:pt>
                <c:pt idx="103">
                  <c:v>11.535732106023362</c:v>
                </c:pt>
                <c:pt idx="104">
                  <c:v>11.547855717241099</c:v>
                </c:pt>
                <c:pt idx="105">
                  <c:v>11.559575828860357</c:v>
                </c:pt>
                <c:pt idx="106">
                  <c:v>11.570905870207021</c:v>
                </c:pt>
                <c:pt idx="107">
                  <c:v>11.581858823650416</c:v>
                </c:pt>
                <c:pt idx="108">
                  <c:v>11.59244723947897</c:v>
                </c:pt>
                <c:pt idx="109">
                  <c:v>11.602683250280784</c:v>
                </c:pt>
                <c:pt idx="110">
                  <c:v>11.612578584845593</c:v>
                </c:pt>
                <c:pt idx="111">
                  <c:v>11.622144581604031</c:v>
                </c:pt>
                <c:pt idx="112">
                  <c:v>11.631392201619621</c:v>
                </c:pt>
                <c:pt idx="113">
                  <c:v>11.640332041148341</c:v>
                </c:pt>
                <c:pt idx="114">
                  <c:v>11.648974343780214</c:v>
                </c:pt>
                <c:pt idx="115">
                  <c:v>11.657329012176769</c:v>
                </c:pt>
                <c:pt idx="116">
                  <c:v>11.665405619417871</c:v>
                </c:pt>
                <c:pt idx="117">
                  <c:v>11.673213419970907</c:v>
                </c:pt>
                <c:pt idx="118">
                  <c:v>11.680761360294873</c:v>
                </c:pt>
                <c:pt idx="119">
                  <c:v>11.68805808909157</c:v>
                </c:pt>
                <c:pt idx="120">
                  <c:v>11.695111967215571</c:v>
                </c:pt>
                <c:pt idx="121">
                  <c:v>11.701931077254418</c:v>
                </c:pt>
                <c:pt idx="122">
                  <c:v>11.708523232789918</c:v>
                </c:pt>
                <c:pt idx="123">
                  <c:v>11.714895987351245</c:v>
                </c:pt>
                <c:pt idx="124">
                  <c:v>11.72105664307003</c:v>
                </c:pt>
                <c:pt idx="125">
                  <c:v>11.727012259047415</c:v>
                </c:pt>
                <c:pt idx="126">
                  <c:v>11.732769659442626</c:v>
                </c:pt>
                <c:pt idx="127">
                  <c:v>11.738335441292337</c:v>
                </c:pt>
                <c:pt idx="128">
                  <c:v>11.743715982069791</c:v>
                </c:pt>
                <c:pt idx="129">
                  <c:v>11.748917446992344</c:v>
                </c:pt>
                <c:pt idx="130">
                  <c:v>11.753945796085787</c:v>
                </c:pt>
                <c:pt idx="131">
                  <c:v>11.758806791013564</c:v>
                </c:pt>
                <c:pt idx="132">
                  <c:v>11.763506001678685</c:v>
                </c:pt>
                <c:pt idx="133">
                  <c:v>11.768048812605931</c:v>
                </c:pt>
                <c:pt idx="134">
                  <c:v>11.772440429111633</c:v>
                </c:pt>
                <c:pt idx="135">
                  <c:v>11.776685883268103</c:v>
                </c:pt>
                <c:pt idx="136">
                  <c:v>11.780790039669579</c:v>
                </c:pt>
                <c:pt idx="137">
                  <c:v>11.784757601006238</c:v>
                </c:pt>
                <c:pt idx="138">
                  <c:v>11.788593113452716</c:v>
                </c:pt>
                <c:pt idx="139">
                  <c:v>11.792300971877276</c:v>
                </c:pt>
                <c:pt idx="140">
                  <c:v>11.795885424877605</c:v>
                </c:pt>
                <c:pt idx="141">
                  <c:v>11.799350579649012</c:v>
                </c:pt>
                <c:pt idx="142">
                  <c:v>11.802700406690603</c:v>
                </c:pt>
                <c:pt idx="143">
                  <c:v>11.805938744354814</c:v>
                </c:pt>
                <c:pt idx="144">
                  <c:v>11.809069303245538</c:v>
                </c:pt>
                <c:pt idx="145">
                  <c:v>11.812095670469876</c:v>
                </c:pt>
                <c:pt idx="146">
                  <c:v>11.815021313748357</c:v>
                </c:pt>
                <c:pt idx="147">
                  <c:v>11.817849585388391</c:v>
                </c:pt>
                <c:pt idx="148">
                  <c:v>11.820583726125458</c:v>
                </c:pt>
                <c:pt idx="149">
                  <c:v>11.823226868836459</c:v>
                </c:pt>
                <c:pt idx="150">
                  <c:v>11.825782042129482</c:v>
                </c:pt>
                <c:pt idx="151">
                  <c:v>11.828252173814089</c:v>
                </c:pt>
                <c:pt idx="152">
                  <c:v>11.830640094256102</c:v>
                </c:pt>
                <c:pt idx="153">
                  <c:v>11.832948539620743</c:v>
                </c:pt>
                <c:pt idx="154">
                  <c:v>11.83518015500783</c:v>
                </c:pt>
                <c:pt idx="155">
                  <c:v>11.837337497482622</c:v>
                </c:pt>
                <c:pt idx="156">
                  <c:v>11.839423039005807</c:v>
                </c:pt>
                <c:pt idx="157">
                  <c:v>11.841439169265952</c:v>
                </c:pt>
                <c:pt idx="158">
                  <c:v>11.843388198417703</c:v>
                </c:pt>
                <c:pt idx="159">
                  <c:v>11.845272359728838</c:v>
                </c:pt>
                <c:pt idx="160">
                  <c:v>11.847093812139228</c:v>
                </c:pt>
                <c:pt idx="161">
                  <c:v>11.848854642734631</c:v>
                </c:pt>
                <c:pt idx="162">
                  <c:v>11.85055686913814</c:v>
                </c:pt>
                <c:pt idx="163">
                  <c:v>11.85220244182206</c:v>
                </c:pt>
                <c:pt idx="164">
                  <c:v>11.853793246342821</c:v>
                </c:pt>
                <c:pt idx="165">
                  <c:v>11.855331105501524</c:v>
                </c:pt>
                <c:pt idx="166">
                  <c:v>11.856817781432564</c:v>
                </c:pt>
                <c:pt idx="167">
                  <c:v>11.858254977622751</c:v>
                </c:pt>
                <c:pt idx="168">
                  <c:v>11.85964434086323</c:v>
                </c:pt>
                <c:pt idx="169">
                  <c:v>11.860987463136425</c:v>
                </c:pt>
                <c:pt idx="170">
                  <c:v>11.862285883440197</c:v>
                </c:pt>
                <c:pt idx="171">
                  <c:v>11.863541089551282</c:v>
                </c:pt>
                <c:pt idx="172">
                  <c:v>11.864754519730036</c:v>
                </c:pt>
                <c:pt idx="173">
                  <c:v>11.86592756436845</c:v>
                </c:pt>
                <c:pt idx="174">
                  <c:v>11.867061567583306</c:v>
                </c:pt>
                <c:pt idx="175">
                  <c:v>11.868157828756319</c:v>
                </c:pt>
                <c:pt idx="176">
                  <c:v>11.869217604023012</c:v>
                </c:pt>
                <c:pt idx="177">
                  <c:v>11.870242107712045</c:v>
                </c:pt>
                <c:pt idx="178">
                  <c:v>11.871232513736635</c:v>
                </c:pt>
                <c:pt idx="179">
                  <c:v>11.872189956939661</c:v>
                </c:pt>
                <c:pt idx="180">
                  <c:v>11.873115534394021</c:v>
                </c:pt>
                <c:pt idx="181">
                  <c:v>11.874010306659688</c:v>
                </c:pt>
                <c:pt idx="182">
                  <c:v>11.874875298998942</c:v>
                </c:pt>
                <c:pt idx="183">
                  <c:v>11.875711502551152</c:v>
                </c:pt>
                <c:pt idx="184">
                  <c:v>11.876519875468452</c:v>
                </c:pt>
                <c:pt idx="185">
                  <c:v>11.87730134401364</c:v>
                </c:pt>
                <c:pt idx="186">
                  <c:v>11.878056803621512</c:v>
                </c:pt>
                <c:pt idx="187">
                  <c:v>11.878787119924887</c:v>
                </c:pt>
                <c:pt idx="188">
                  <c:v>11.879493129746482</c:v>
                </c:pt>
                <c:pt idx="189">
                  <c:v>11.88017564205777</c:v>
                </c:pt>
                <c:pt idx="190">
                  <c:v>11.880835438905933</c:v>
                </c:pt>
                <c:pt idx="191">
                  <c:v>11.881473276309956</c:v>
                </c:pt>
                <c:pt idx="192">
                  <c:v>11.882089885126902</c:v>
                </c:pt>
                <c:pt idx="193">
                  <c:v>11.882685971889357</c:v>
                </c:pt>
                <c:pt idx="194">
                  <c:v>11.883262219614993</c:v>
                </c:pt>
                <c:pt idx="195">
                  <c:v>11.883819288589205</c:v>
                </c:pt>
                <c:pt idx="196">
                  <c:v>11.88435781712168</c:v>
                </c:pt>
                <c:pt idx="197">
                  <c:v>11.884878422277801</c:v>
                </c:pt>
                <c:pt idx="198">
                  <c:v>11.8853817005857</c:v>
                </c:pt>
                <c:pt idx="199">
                  <c:v>11.885868228719785</c:v>
                </c:pt>
                <c:pt idx="200">
                  <c:v>11.886338564161509</c:v>
                </c:pt>
                <c:pt idx="201">
                  <c:v>11.886793245838156</c:v>
                </c:pt>
                <c:pt idx="202">
                  <c:v>11.887232794740362</c:v>
                </c:pt>
                <c:pt idx="203">
                  <c:v>11.887657714519086</c:v>
                </c:pt>
                <c:pt idx="204">
                  <c:v>11.888068492062711</c:v>
                </c:pt>
                <c:pt idx="205">
                  <c:v>11.888465598054935</c:v>
                </c:pt>
                <c:pt idx="206">
                  <c:v>11.888849487514102</c:v>
                </c:pt>
                <c:pt idx="207">
                  <c:v>11.88922060031458</c:v>
                </c:pt>
                <c:pt idx="208">
                  <c:v>11.889579361690775</c:v>
                </c:pt>
                <c:pt idx="209">
                  <c:v>11.889926182724389</c:v>
                </c:pt>
                <c:pt idx="210">
                  <c:v>11.890261460815452</c:v>
                </c:pt>
                <c:pt idx="211">
                  <c:v>11.890585580137673</c:v>
                </c:pt>
                <c:pt idx="212">
                  <c:v>11.890898912078638</c:v>
                </c:pt>
                <c:pt idx="213">
                  <c:v>11.891201815665372</c:v>
                </c:pt>
                <c:pt idx="214">
                  <c:v>11.891494637975706</c:v>
                </c:pt>
                <c:pt idx="215">
                  <c:v>11.891777714535991</c:v>
                </c:pt>
                <c:pt idx="216">
                  <c:v>11.892051369705538</c:v>
                </c:pt>
                <c:pt idx="217">
                  <c:v>11.892315917048295</c:v>
                </c:pt>
                <c:pt idx="218">
                  <c:v>11.892571659692134</c:v>
                </c:pt>
                <c:pt idx="219">
                  <c:v>11.892818890676185</c:v>
                </c:pt>
                <c:pt idx="220">
                  <c:v>11.893057893286608</c:v>
                </c:pt>
                <c:pt idx="221">
                  <c:v>11.893288941381202</c:v>
                </c:pt>
                <c:pt idx="222">
                  <c:v>11.893512299703193</c:v>
                </c:pt>
                <c:pt idx="223">
                  <c:v>11.893728224184589</c:v>
                </c:pt>
                <c:pt idx="224">
                  <c:v>11.893936962239433</c:v>
                </c:pt>
                <c:pt idx="225">
                  <c:v>11.894138753047304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06016"/>
        <c:axId val="137222784"/>
      </c:scatterChart>
      <c:valAx>
        <c:axId val="137206016"/>
        <c:scaling>
          <c:orientation val="minMax"/>
        </c:scaling>
        <c:delete val="0"/>
        <c:axPos val="b"/>
        <c:numFmt formatCode="Основной" sourceLinked="1"/>
        <c:majorTickMark val="out"/>
        <c:minorTickMark val="none"/>
        <c:tickLblPos val="nextTo"/>
        <c:crossAx val="137222784"/>
        <c:crosses val="autoZero"/>
        <c:crossBetween val="midCat"/>
      </c:valAx>
      <c:valAx>
        <c:axId val="137222784"/>
        <c:scaling>
          <c:orientation val="minMax"/>
        </c:scaling>
        <c:delete val="0"/>
        <c:axPos val="l"/>
        <c:majorGridlines/>
        <c:numFmt formatCode="Основной" sourceLinked="1"/>
        <c:majorTickMark val="out"/>
        <c:minorTickMark val="none"/>
        <c:tickLblPos val="nextTo"/>
        <c:crossAx val="13720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1</xdr:row>
      <xdr:rowOff>104775</xdr:rowOff>
    </xdr:from>
    <xdr:to>
      <xdr:col>21</xdr:col>
      <xdr:colOff>428625</xdr:colOff>
      <xdr:row>20</xdr:row>
      <xdr:rowOff>152400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22</xdr:row>
      <xdr:rowOff>9525</xdr:rowOff>
    </xdr:from>
    <xdr:to>
      <xdr:col>21</xdr:col>
      <xdr:colOff>409575</xdr:colOff>
      <xdr:row>41</xdr:row>
      <xdr:rowOff>104775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95250</xdr:rowOff>
    </xdr:from>
    <xdr:to>
      <xdr:col>13</xdr:col>
      <xdr:colOff>466725</xdr:colOff>
      <xdr:row>16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16</xdr:row>
      <xdr:rowOff>142875</xdr:rowOff>
    </xdr:from>
    <xdr:to>
      <xdr:col>13</xdr:col>
      <xdr:colOff>514350</xdr:colOff>
      <xdr:row>31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</xdr:row>
      <xdr:rowOff>38099</xdr:rowOff>
    </xdr:from>
    <xdr:to>
      <xdr:col>17</xdr:col>
      <xdr:colOff>314325</xdr:colOff>
      <xdr:row>16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17</xdr:row>
      <xdr:rowOff>123825</xdr:rowOff>
    </xdr:from>
    <xdr:to>
      <xdr:col>6</xdr:col>
      <xdr:colOff>400050</xdr:colOff>
      <xdr:row>40</xdr:row>
      <xdr:rowOff>161925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228599</xdr:colOff>
      <xdr:row>7</xdr:row>
      <xdr:rowOff>52387</xdr:rowOff>
    </xdr:from>
    <xdr:to>
      <xdr:col>19</xdr:col>
      <xdr:colOff>238124</xdr:colOff>
      <xdr:row>32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68036</xdr:colOff>
      <xdr:row>0</xdr:row>
      <xdr:rowOff>190501</xdr:rowOff>
    </xdr:from>
    <xdr:to>
      <xdr:col>31</xdr:col>
      <xdr:colOff>13607</xdr:colOff>
      <xdr:row>26</xdr:row>
      <xdr:rowOff>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204106</xdr:colOff>
      <xdr:row>1</xdr:row>
      <xdr:rowOff>17687</xdr:rowOff>
    </xdr:from>
    <xdr:to>
      <xdr:col>40</xdr:col>
      <xdr:colOff>81641</xdr:colOff>
      <xdr:row>18</xdr:row>
      <xdr:rowOff>149678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136071</xdr:colOff>
      <xdr:row>19</xdr:row>
      <xdr:rowOff>81642</xdr:rowOff>
    </xdr:from>
    <xdr:to>
      <xdr:col>40</xdr:col>
      <xdr:colOff>163287</xdr:colOff>
      <xdr:row>36</xdr:row>
      <xdr:rowOff>54428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108857</xdr:colOff>
      <xdr:row>36</xdr:row>
      <xdr:rowOff>122463</xdr:rowOff>
    </xdr:from>
    <xdr:to>
      <xdr:col>41</xdr:col>
      <xdr:colOff>462645</xdr:colOff>
      <xdr:row>58</xdr:row>
      <xdr:rowOff>13606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326571</xdr:colOff>
      <xdr:row>58</xdr:row>
      <xdr:rowOff>122464</xdr:rowOff>
    </xdr:from>
    <xdr:to>
      <xdr:col>42</xdr:col>
      <xdr:colOff>272143</xdr:colOff>
      <xdr:row>84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585106</xdr:colOff>
      <xdr:row>26</xdr:row>
      <xdr:rowOff>40821</xdr:rowOff>
    </xdr:from>
    <xdr:to>
      <xdr:col>30</xdr:col>
      <xdr:colOff>585109</xdr:colOff>
      <xdr:row>49</xdr:row>
      <xdr:rowOff>40821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50</xdr:row>
      <xdr:rowOff>0</xdr:rowOff>
    </xdr:from>
    <xdr:to>
      <xdr:col>31</xdr:col>
      <xdr:colOff>2</xdr:colOff>
      <xdr:row>85</xdr:row>
      <xdr:rowOff>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E11" sqref="E11"/>
    </sheetView>
  </sheetViews>
  <sheetFormatPr defaultRowHeight="15" x14ac:dyDescent="0.25"/>
  <cols>
    <col min="3" max="6" width="12" bestFit="1" customWidth="1"/>
    <col min="7" max="7" width="11" bestFit="1" customWidth="1"/>
    <col min="8" max="8" width="12.5703125" bestFit="1" customWidth="1"/>
  </cols>
  <sheetData>
    <row r="2" spans="3:8" x14ac:dyDescent="0.25">
      <c r="C2" s="95" t="s">
        <v>5</v>
      </c>
      <c r="D2" s="95"/>
      <c r="E2" s="95"/>
      <c r="F2" s="95"/>
      <c r="G2" s="95"/>
      <c r="H2" s="95"/>
    </row>
    <row r="3" spans="3:8" x14ac:dyDescent="0.25">
      <c r="D3" t="s">
        <v>0</v>
      </c>
      <c r="E3" t="s">
        <v>1</v>
      </c>
      <c r="F3" t="s">
        <v>2</v>
      </c>
      <c r="G3" t="s">
        <v>3</v>
      </c>
      <c r="H3" s="2" t="s">
        <v>4</v>
      </c>
    </row>
    <row r="4" spans="3:8" x14ac:dyDescent="0.25">
      <c r="C4">
        <v>86164.090540000005</v>
      </c>
      <c r="D4">
        <f>FLOOR(C4/(60*60*24),1)</f>
        <v>0</v>
      </c>
      <c r="E4">
        <f>FLOOR((C4-D4*24*60*60)/(60*60),1)</f>
        <v>23</v>
      </c>
      <c r="F4">
        <f>FLOOR((C4-D4*24*60*60-E4*60*60)/(60),1)</f>
        <v>56</v>
      </c>
      <c r="G4">
        <f>FLOOR((C4-D4*24*60*60-E4*60*60-F4*60),1)</f>
        <v>4</v>
      </c>
      <c r="H4" s="1">
        <f>(C4-D4*24*60*60-E4*60*60-F4*60-G4)*(100)</f>
        <v>9.0540000004693866</v>
      </c>
    </row>
    <row r="7" spans="3:8" s="3" customFormat="1" x14ac:dyDescent="0.25"/>
    <row r="9" spans="3:8" x14ac:dyDescent="0.25">
      <c r="C9">
        <v>32768</v>
      </c>
      <c r="D9" s="3">
        <f>1/C9</f>
        <v>3.0517578125E-5</v>
      </c>
    </row>
    <row r="10" spans="3:8" x14ac:dyDescent="0.25">
      <c r="C10">
        <f>1/D10</f>
        <v>13.333333333333334</v>
      </c>
      <c r="D10">
        <v>7.4999999999999997E-2</v>
      </c>
      <c r="E10">
        <f>D10/D9</f>
        <v>2457.6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topLeftCell="A4" workbookViewId="0">
      <selection activeCell="I9" sqref="I9"/>
    </sheetView>
  </sheetViews>
  <sheetFormatPr defaultRowHeight="15" x14ac:dyDescent="0.25"/>
  <cols>
    <col min="2" max="2" width="10.42578125" customWidth="1"/>
    <col min="3" max="3" width="29.42578125" bestFit="1" customWidth="1"/>
    <col min="4" max="4" width="13.42578125" customWidth="1"/>
    <col min="5" max="5" width="12.7109375" customWidth="1"/>
    <col min="6" max="6" width="12.42578125" style="3" customWidth="1"/>
    <col min="7" max="7" width="11.7109375" customWidth="1"/>
    <col min="8" max="8" width="10.5703125" customWidth="1"/>
    <col min="9" max="9" width="29.42578125" bestFit="1" customWidth="1"/>
    <col min="10" max="10" width="14" customWidth="1"/>
    <col min="11" max="11" width="10.28515625" customWidth="1"/>
    <col min="13" max="13" width="12" customWidth="1"/>
  </cols>
  <sheetData>
    <row r="1" spans="2:13" x14ac:dyDescent="0.25">
      <c r="B1" s="5"/>
      <c r="C1" s="5"/>
      <c r="D1" s="5"/>
      <c r="E1" s="5"/>
    </row>
    <row r="2" spans="2:13" x14ac:dyDescent="0.25">
      <c r="B2" s="5"/>
      <c r="C2" s="5"/>
      <c r="D2" s="5"/>
      <c r="E2" s="5"/>
    </row>
    <row r="3" spans="2:13" x14ac:dyDescent="0.25">
      <c r="B3" s="5"/>
      <c r="C3" s="5"/>
      <c r="D3" s="5"/>
      <c r="E3" s="5"/>
    </row>
    <row r="4" spans="2:13" x14ac:dyDescent="0.25">
      <c r="B4" s="5"/>
      <c r="C4" s="5"/>
      <c r="D4" s="96" t="s">
        <v>12</v>
      </c>
      <c r="E4" s="96"/>
      <c r="F4" s="96"/>
      <c r="G4" s="96"/>
    </row>
    <row r="5" spans="2:13" x14ac:dyDescent="0.25">
      <c r="B5" s="5"/>
      <c r="C5" s="5"/>
      <c r="D5" s="5"/>
      <c r="E5" s="5"/>
    </row>
    <row r="6" spans="2:13" ht="18" x14ac:dyDescent="0.35">
      <c r="D6" s="6"/>
      <c r="E6" s="6"/>
      <c r="F6" s="21"/>
      <c r="G6" t="s">
        <v>10</v>
      </c>
      <c r="H6" t="s">
        <v>11</v>
      </c>
    </row>
    <row r="7" spans="2:13" x14ac:dyDescent="0.25">
      <c r="D7" t="s">
        <v>7</v>
      </c>
      <c r="E7" t="s">
        <v>6</v>
      </c>
      <c r="F7" s="3" t="s">
        <v>8</v>
      </c>
      <c r="G7" t="s">
        <v>9</v>
      </c>
      <c r="I7" s="57">
        <f>1/I8</f>
        <v>1.9999999999999999E-7</v>
      </c>
      <c r="J7" s="57">
        <f>1/J8</f>
        <v>6.3999999999999997E-6</v>
      </c>
    </row>
    <row r="8" spans="2:13" s="7" customFormat="1" ht="15.75" thickBot="1" x14ac:dyDescent="0.3">
      <c r="C8" s="7">
        <v>25000000</v>
      </c>
      <c r="D8" s="8">
        <f>C8/D9</f>
        <v>6250000</v>
      </c>
      <c r="E8" s="8">
        <f>D8/E9</f>
        <v>1250000</v>
      </c>
      <c r="F8" s="22">
        <f>E8*F9</f>
        <v>160000000</v>
      </c>
      <c r="G8" s="8">
        <f>F8/G9</f>
        <v>80000000</v>
      </c>
      <c r="H8" s="8">
        <f>G8/2</f>
        <v>40000000</v>
      </c>
      <c r="I8" s="59">
        <f>H8/I9</f>
        <v>5000000</v>
      </c>
      <c r="J8" s="59">
        <f>$H$8/J9</f>
        <v>156250</v>
      </c>
    </row>
    <row r="9" spans="2:13" ht="15.75" thickBot="1" x14ac:dyDescent="0.3">
      <c r="D9" s="4">
        <v>4</v>
      </c>
      <c r="E9" s="4">
        <v>5</v>
      </c>
      <c r="F9" s="23">
        <v>128</v>
      </c>
      <c r="G9" s="4">
        <v>2</v>
      </c>
      <c r="H9" s="58">
        <v>2</v>
      </c>
      <c r="I9" s="58">
        <v>8</v>
      </c>
      <c r="J9" s="58">
        <v>256</v>
      </c>
    </row>
    <row r="10" spans="2:13" x14ac:dyDescent="0.25">
      <c r="D10" t="s">
        <v>77</v>
      </c>
      <c r="E10" t="str">
        <f>DEC2HEX(E9-2)</f>
        <v>3</v>
      </c>
      <c r="G10">
        <v>0</v>
      </c>
    </row>
    <row r="11" spans="2:13" x14ac:dyDescent="0.25">
      <c r="D11" t="s">
        <v>78</v>
      </c>
      <c r="F11" s="3" t="str">
        <f>DEC2HEX(F9-2)</f>
        <v>7E</v>
      </c>
    </row>
    <row r="12" spans="2:13" x14ac:dyDescent="0.25">
      <c r="H12">
        <f>0.000001/I7</f>
        <v>5</v>
      </c>
    </row>
    <row r="13" spans="2:13" ht="15.75" thickBot="1" x14ac:dyDescent="0.3">
      <c r="D13" s="7">
        <f>(D9*E9*G9)</f>
        <v>40</v>
      </c>
      <c r="E13" s="9">
        <f>C8*F9</f>
        <v>3200000000</v>
      </c>
      <c r="F13" s="7">
        <f>C8*F9/(D9*E9*G9)</f>
        <v>80000000</v>
      </c>
    </row>
    <row r="14" spans="2:13" ht="15.75" thickBot="1" x14ac:dyDescent="0.3">
      <c r="E14" t="s">
        <v>20</v>
      </c>
      <c r="J14" s="10"/>
    </row>
    <row r="15" spans="2:13" ht="15.75" thickBot="1" x14ac:dyDescent="0.3">
      <c r="C15" s="19" t="s">
        <v>19</v>
      </c>
      <c r="D15" s="18">
        <v>4.1780793463627496E-3</v>
      </c>
      <c r="E15" s="20" t="s">
        <v>186</v>
      </c>
      <c r="F15" s="3">
        <f t="shared" ref="F15" si="0">IF(D15&lt;0.000001,D15*1000000000,IF(D15&lt;0.001,D15*1000000,IF(D15&lt;1,D15*1000,IF(D15&gt;1000000,D15/1000000,IF(D15&gt;1000,D15/1000,D15)))))</f>
        <v>4.1780793463627495</v>
      </c>
      <c r="G15" s="55" t="str">
        <f t="shared" ref="G15" si="1">CONCATENATE(IF(D15&lt;0.000001,"n",IF(D15&lt;0.001,"u",IF(D15&lt;1,"m",IF(D15&gt;1000000,"M",IF(D15&gt;1000,"K",""))))),E15)</f>
        <v>m˚/sec</v>
      </c>
      <c r="I15" s="19" t="s">
        <v>19</v>
      </c>
      <c r="J15" s="18">
        <v>4.1780793463627496E-3</v>
      </c>
      <c r="K15" s="20" t="s">
        <v>186</v>
      </c>
      <c r="L15" s="3">
        <f t="shared" ref="L15" si="2">IF(J15&lt;0.000001,J15*1000000000,IF(J15&lt;0.001,J15*1000000,IF(J15&lt;1,J15*1000,IF(J15&gt;1000000,J15/1000000,IF(J15&gt;1000,J15/1000,J15)))))</f>
        <v>4.1780793463627495</v>
      </c>
      <c r="M15" s="55" t="str">
        <f t="shared" ref="M15" si="3">CONCATENATE(IF(J15&lt;0.000001,"n",IF(J15&lt;0.001,"u",IF(J15&lt;1,"m",IF(J15&gt;1000000,"M",IF(J15&gt;1000,"K",""))))),K15)</f>
        <v>m˚/sec</v>
      </c>
    </row>
    <row r="16" spans="2:13" x14ac:dyDescent="0.25">
      <c r="C16" s="16" t="s">
        <v>14</v>
      </c>
      <c r="D16" s="17">
        <f>200*16</f>
        <v>3200</v>
      </c>
      <c r="E16" t="s">
        <v>21</v>
      </c>
      <c r="F16" s="3">
        <f t="shared" ref="F16:F26" si="4">IF(D16&lt;0.000001,D16*1000000000,IF(D16&lt;0.001,D16*1000000,IF(D16&lt;1,D16*1000,IF(D16&gt;1000000,D16/1000000,IF(D16&gt;1000,D16/1000,D16)))))</f>
        <v>3.2</v>
      </c>
      <c r="G16" t="str">
        <f t="shared" ref="G16:G26" si="5">CONCATENATE(IF(D16&lt;0.000001,"n",IF(D16&lt;0.001,"u",IF(D16&lt;1,"m",IF(D16&gt;1000000,"M",IF(D16&gt;1000,"K",""))))),E16)</f>
        <v>Kstep</v>
      </c>
      <c r="I16" s="16" t="s">
        <v>14</v>
      </c>
      <c r="J16" s="17">
        <f>200*16</f>
        <v>3200</v>
      </c>
      <c r="K16" t="s">
        <v>21</v>
      </c>
      <c r="L16" s="3">
        <f t="shared" ref="L16:L26" si="6">IF(J16&lt;0.000001,J16*1000000000,IF(J16&lt;0.001,J16*1000000,IF(J16&lt;1,J16*1000,IF(J16&gt;1000000,J16/1000000,IF(J16&gt;1000,J16/1000,J16)))))</f>
        <v>3.2</v>
      </c>
      <c r="M16" t="str">
        <f t="shared" ref="M16:M26" si="7">CONCATENATE(IF(J16&lt;0.000001,"n",IF(J16&lt;0.001,"u",IF(J16&lt;1,"m",IF(J16&gt;1000000,"M",IF(J16&gt;1000,"K",""))))),K16)</f>
        <v>Kstep</v>
      </c>
    </row>
    <row r="17" spans="3:13" x14ac:dyDescent="0.25">
      <c r="C17" s="11" t="s">
        <v>15</v>
      </c>
      <c r="D17" s="12">
        <v>1</v>
      </c>
      <c r="E17" s="20" t="s">
        <v>30</v>
      </c>
      <c r="F17" s="3">
        <f t="shared" si="4"/>
        <v>1</v>
      </c>
      <c r="G17" t="str">
        <f t="shared" si="5"/>
        <v>˚</v>
      </c>
      <c r="I17" s="11" t="s">
        <v>15</v>
      </c>
      <c r="J17" s="12">
        <v>1</v>
      </c>
      <c r="K17" s="20" t="s">
        <v>30</v>
      </c>
      <c r="L17" s="3">
        <f t="shared" si="6"/>
        <v>1</v>
      </c>
      <c r="M17" t="str">
        <f t="shared" si="7"/>
        <v>˚</v>
      </c>
    </row>
    <row r="18" spans="3:13" x14ac:dyDescent="0.25">
      <c r="C18" s="11" t="s">
        <v>16</v>
      </c>
      <c r="D18" s="13">
        <f>1/D15</f>
        <v>239.34442529689045</v>
      </c>
      <c r="E18" t="s">
        <v>13</v>
      </c>
      <c r="F18" s="3">
        <f t="shared" si="4"/>
        <v>239.34442529689045</v>
      </c>
      <c r="G18" t="str">
        <f t="shared" si="5"/>
        <v>s</v>
      </c>
      <c r="I18" s="11" t="s">
        <v>16</v>
      </c>
      <c r="J18" s="13">
        <f>1/J15</f>
        <v>239.34442529689045</v>
      </c>
      <c r="K18" t="s">
        <v>13</v>
      </c>
      <c r="L18" s="3">
        <f t="shared" si="6"/>
        <v>239.34442529689045</v>
      </c>
      <c r="M18" t="str">
        <f t="shared" si="7"/>
        <v>s</v>
      </c>
    </row>
    <row r="19" spans="3:13" x14ac:dyDescent="0.25">
      <c r="C19" s="11" t="s">
        <v>17</v>
      </c>
      <c r="D19" s="12">
        <f>D16/D18</f>
        <v>13.369853908360799</v>
      </c>
      <c r="E19" t="s">
        <v>23</v>
      </c>
      <c r="F19" s="3">
        <f t="shared" si="4"/>
        <v>13.369853908360799</v>
      </c>
      <c r="G19" t="str">
        <f t="shared" si="5"/>
        <v>Hz</v>
      </c>
      <c r="I19" s="11" t="s">
        <v>17</v>
      </c>
      <c r="J19" s="12">
        <f>J16/J18</f>
        <v>13.369853908360799</v>
      </c>
      <c r="K19" t="s">
        <v>23</v>
      </c>
      <c r="L19" s="3">
        <f t="shared" si="6"/>
        <v>13.369853908360799</v>
      </c>
      <c r="M19" t="str">
        <f t="shared" si="7"/>
        <v>Hz</v>
      </c>
    </row>
    <row r="20" spans="3:13" ht="15.75" thickBot="1" x14ac:dyDescent="0.3">
      <c r="C20" s="14" t="s">
        <v>18</v>
      </c>
      <c r="D20" s="15">
        <f>1/D19</f>
        <v>7.4795132905278269E-2</v>
      </c>
      <c r="E20" t="s">
        <v>13</v>
      </c>
      <c r="F20" s="3">
        <f t="shared" si="4"/>
        <v>74.795132905278265</v>
      </c>
      <c r="G20" t="str">
        <f t="shared" si="5"/>
        <v>ms</v>
      </c>
      <c r="I20" s="14" t="s">
        <v>18</v>
      </c>
      <c r="J20" s="15">
        <f>1/J19</f>
        <v>7.4795132905278269E-2</v>
      </c>
      <c r="K20" t="s">
        <v>13</v>
      </c>
      <c r="L20" s="3">
        <f t="shared" si="6"/>
        <v>74.795132905278265</v>
      </c>
      <c r="M20" t="str">
        <f t="shared" si="7"/>
        <v>ms</v>
      </c>
    </row>
    <row r="21" spans="3:13" x14ac:dyDescent="0.25">
      <c r="C21" s="24" t="s">
        <v>24</v>
      </c>
      <c r="D21">
        <f>D20/$I$7</f>
        <v>373975.66452639137</v>
      </c>
      <c r="E21" t="s">
        <v>25</v>
      </c>
      <c r="F21" s="3">
        <f t="shared" si="4"/>
        <v>373.97566452639137</v>
      </c>
      <c r="G21" t="str">
        <f t="shared" si="5"/>
        <v>Ktact</v>
      </c>
      <c r="I21" s="24" t="s">
        <v>24</v>
      </c>
      <c r="J21">
        <f>J20/J24</f>
        <v>11686.73951644973</v>
      </c>
      <c r="K21" t="s">
        <v>25</v>
      </c>
      <c r="L21" s="3">
        <f t="shared" si="6"/>
        <v>11.68673951644973</v>
      </c>
      <c r="M21" t="str">
        <f t="shared" si="7"/>
        <v>Ktact</v>
      </c>
    </row>
    <row r="22" spans="3:13" x14ac:dyDescent="0.25">
      <c r="C22" s="24" t="s">
        <v>99</v>
      </c>
      <c r="D22">
        <f>D21/65536</f>
        <v>5.7064157795164698</v>
      </c>
      <c r="E22" t="s">
        <v>25</v>
      </c>
      <c r="F22" s="3">
        <f>IF(D22&lt;0.000001,D22*1000000000,IF(D22&lt;0.001,D22*1000000,IF(D22&lt;1,D22*1000,IF(D22&gt;1000000,D22/1000000,IF(D22&gt;1000,D22/1000,D22)))))</f>
        <v>5.7064157795164698</v>
      </c>
      <c r="G22" t="str">
        <f>CONCATENATE(IF(D22&lt;0.000001,"n",IF(D22&lt;0.001,"u",IF(D22&lt;1,"m",IF(D22&gt;1000000,"M",IF(D22&gt;1000,"K",""))))),E22)</f>
        <v>tact</v>
      </c>
      <c r="I22" s="24" t="s">
        <v>99</v>
      </c>
      <c r="J22">
        <f>J21/65536</f>
        <v>0.17832549310988968</v>
      </c>
      <c r="K22" t="s">
        <v>25</v>
      </c>
      <c r="L22" s="3">
        <f t="shared" si="6"/>
        <v>178.32549310988969</v>
      </c>
      <c r="M22" t="str">
        <f t="shared" si="7"/>
        <v>mtact</v>
      </c>
    </row>
    <row r="23" spans="3:13" x14ac:dyDescent="0.25">
      <c r="C23" s="24" t="s">
        <v>26</v>
      </c>
      <c r="D23">
        <f>$H$8*D20</f>
        <v>2991805.3162111309</v>
      </c>
      <c r="E23" t="s">
        <v>27</v>
      </c>
      <c r="F23" s="3">
        <f t="shared" si="4"/>
        <v>2.9918053162111309</v>
      </c>
      <c r="G23" t="str">
        <f t="shared" si="5"/>
        <v>Mcomands</v>
      </c>
      <c r="I23" s="24" t="s">
        <v>26</v>
      </c>
      <c r="J23">
        <f>$H$8*J20</f>
        <v>2991805.3162111309</v>
      </c>
      <c r="K23" t="s">
        <v>27</v>
      </c>
      <c r="L23" s="3">
        <f t="shared" si="6"/>
        <v>2.9918053162111309</v>
      </c>
      <c r="M23" t="str">
        <f t="shared" si="7"/>
        <v>Mcomands</v>
      </c>
    </row>
    <row r="24" spans="3:13" x14ac:dyDescent="0.25">
      <c r="C24" s="24" t="s">
        <v>29</v>
      </c>
      <c r="D24">
        <f>$I$7</f>
        <v>1.9999999999999999E-7</v>
      </c>
      <c r="E24" t="s">
        <v>13</v>
      </c>
      <c r="F24" s="3">
        <f t="shared" si="4"/>
        <v>200</v>
      </c>
      <c r="G24" t="str">
        <f t="shared" si="5"/>
        <v>ns</v>
      </c>
      <c r="I24" s="24" t="s">
        <v>29</v>
      </c>
      <c r="J24">
        <f>$J$7</f>
        <v>6.3999999999999997E-6</v>
      </c>
      <c r="K24" t="s">
        <v>13</v>
      </c>
      <c r="L24" s="3">
        <f t="shared" si="6"/>
        <v>6.3999999999999995</v>
      </c>
      <c r="M24" t="str">
        <f t="shared" si="7"/>
        <v>us</v>
      </c>
    </row>
    <row r="25" spans="3:13" ht="15.75" thickBot="1" x14ac:dyDescent="0.3">
      <c r="C25" s="24" t="s">
        <v>31</v>
      </c>
      <c r="D25">
        <f>65536/D21</f>
        <v>0.17524134914766665</v>
      </c>
      <c r="F25" s="3">
        <f t="shared" si="4"/>
        <v>175.24134914766665</v>
      </c>
      <c r="G25" t="str">
        <f t="shared" si="5"/>
        <v>m</v>
      </c>
      <c r="I25" s="24" t="s">
        <v>31</v>
      </c>
      <c r="J25">
        <f>65536/J21</f>
        <v>5.6077231727253327</v>
      </c>
      <c r="L25" s="3">
        <f t="shared" si="6"/>
        <v>5.6077231727253327</v>
      </c>
      <c r="M25" t="str">
        <f t="shared" si="7"/>
        <v/>
      </c>
    </row>
    <row r="26" spans="3:13" ht="15.75" thickBot="1" x14ac:dyDescent="0.3">
      <c r="C26" s="25" t="s">
        <v>28</v>
      </c>
      <c r="D26" s="18">
        <v>5</v>
      </c>
      <c r="E26" s="20" t="s">
        <v>186</v>
      </c>
      <c r="F26" s="3">
        <f t="shared" si="4"/>
        <v>5</v>
      </c>
      <c r="G26" s="55" t="str">
        <f t="shared" si="5"/>
        <v>˚/sec</v>
      </c>
      <c r="I26" s="25" t="s">
        <v>28</v>
      </c>
      <c r="J26" s="18">
        <v>5</v>
      </c>
      <c r="K26" s="20" t="s">
        <v>186</v>
      </c>
      <c r="L26" s="3">
        <f t="shared" si="6"/>
        <v>5</v>
      </c>
      <c r="M26" s="55" t="str">
        <f t="shared" si="7"/>
        <v>˚/sec</v>
      </c>
    </row>
    <row r="27" spans="3:13" x14ac:dyDescent="0.25">
      <c r="C27" s="16" t="s">
        <v>14</v>
      </c>
      <c r="D27" s="17">
        <f>200*16</f>
        <v>3200</v>
      </c>
      <c r="E27" t="s">
        <v>21</v>
      </c>
      <c r="F27" s="3">
        <f t="shared" ref="F27:F35" si="8">IF(D27&lt;0.000001,D27*1000000000,IF(D27&lt;0.001,D27*1000000,IF(D27&lt;1,D27*1000,IF(D27&gt;1000000,D27/1000000,IF(D27&gt;1000,D27/1000,D27)))))</f>
        <v>3.2</v>
      </c>
      <c r="G27" t="str">
        <f t="shared" ref="G27:G35" si="9">CONCATENATE(IF(D27&lt;0.000001,"n",IF(D27&lt;0.001,"u",IF(D27&lt;1,"m",IF(D27&gt;1000000,"M",IF(D27&gt;1000,"K",""))))),E27)</f>
        <v>Kstep</v>
      </c>
      <c r="I27" s="16" t="s">
        <v>14</v>
      </c>
      <c r="J27" s="17">
        <f>200*16</f>
        <v>3200</v>
      </c>
      <c r="K27" t="s">
        <v>21</v>
      </c>
      <c r="L27" s="3">
        <f t="shared" ref="L27:L35" si="10">IF(J27&lt;0.000001,J27*1000000000,IF(J27&lt;0.001,J27*1000000,IF(J27&lt;1,J27*1000,IF(J27&gt;1000000,J27/1000000,IF(J27&gt;1000,J27/1000,J27)))))</f>
        <v>3.2</v>
      </c>
      <c r="M27" t="str">
        <f t="shared" ref="M27:M35" si="11">CONCATENATE(IF(J27&lt;0.000001,"n",IF(J27&lt;0.001,"u",IF(J27&lt;1,"m",IF(J27&gt;1000000,"M",IF(J27&gt;1000,"K",""))))),K27)</f>
        <v>Kstep</v>
      </c>
    </row>
    <row r="28" spans="3:13" x14ac:dyDescent="0.25">
      <c r="C28" s="11" t="s">
        <v>15</v>
      </c>
      <c r="D28" s="12">
        <v>1</v>
      </c>
      <c r="E28" s="20" t="s">
        <v>30</v>
      </c>
      <c r="F28" s="3">
        <f t="shared" si="8"/>
        <v>1</v>
      </c>
      <c r="G28" t="str">
        <f t="shared" si="9"/>
        <v>˚</v>
      </c>
      <c r="I28" s="11" t="s">
        <v>15</v>
      </c>
      <c r="J28" s="12">
        <v>1</v>
      </c>
      <c r="K28" s="20" t="s">
        <v>30</v>
      </c>
      <c r="L28" s="3">
        <f t="shared" si="10"/>
        <v>1</v>
      </c>
      <c r="M28" t="str">
        <f t="shared" si="11"/>
        <v>˚</v>
      </c>
    </row>
    <row r="29" spans="3:13" x14ac:dyDescent="0.25">
      <c r="C29" s="11" t="s">
        <v>16</v>
      </c>
      <c r="D29" s="13">
        <f>1/D26</f>
        <v>0.2</v>
      </c>
      <c r="E29" t="s">
        <v>13</v>
      </c>
      <c r="F29" s="3">
        <f t="shared" si="8"/>
        <v>200</v>
      </c>
      <c r="G29" t="str">
        <f t="shared" si="9"/>
        <v>ms</v>
      </c>
      <c r="I29" s="11" t="s">
        <v>16</v>
      </c>
      <c r="J29" s="13">
        <f>1/J26</f>
        <v>0.2</v>
      </c>
      <c r="K29" t="s">
        <v>13</v>
      </c>
      <c r="L29" s="3">
        <f t="shared" si="10"/>
        <v>200</v>
      </c>
      <c r="M29" t="str">
        <f t="shared" si="11"/>
        <v>ms</v>
      </c>
    </row>
    <row r="30" spans="3:13" x14ac:dyDescent="0.25">
      <c r="C30" s="11" t="s">
        <v>17</v>
      </c>
      <c r="D30" s="12">
        <f>D27/D29</f>
        <v>16000</v>
      </c>
      <c r="E30" t="s">
        <v>23</v>
      </c>
      <c r="F30" s="3">
        <f t="shared" si="8"/>
        <v>16</v>
      </c>
      <c r="G30" t="str">
        <f t="shared" si="9"/>
        <v>KHz</v>
      </c>
      <c r="I30" s="11" t="s">
        <v>17</v>
      </c>
      <c r="J30" s="12">
        <f>J27/J29</f>
        <v>16000</v>
      </c>
      <c r="K30" t="s">
        <v>23</v>
      </c>
      <c r="L30" s="3">
        <f t="shared" si="10"/>
        <v>16</v>
      </c>
      <c r="M30" t="str">
        <f t="shared" si="11"/>
        <v>KHz</v>
      </c>
    </row>
    <row r="31" spans="3:13" ht="15.75" thickBot="1" x14ac:dyDescent="0.3">
      <c r="C31" s="14" t="s">
        <v>18</v>
      </c>
      <c r="D31" s="15">
        <f>1/D30</f>
        <v>6.2500000000000001E-5</v>
      </c>
      <c r="E31" t="s">
        <v>13</v>
      </c>
      <c r="F31" s="3">
        <f t="shared" si="8"/>
        <v>62.5</v>
      </c>
      <c r="G31" t="str">
        <f t="shared" si="9"/>
        <v>us</v>
      </c>
      <c r="I31" s="14" t="s">
        <v>18</v>
      </c>
      <c r="J31" s="15">
        <f>1/J30</f>
        <v>6.2500000000000001E-5</v>
      </c>
      <c r="K31" t="s">
        <v>13</v>
      </c>
      <c r="L31" s="3">
        <f t="shared" si="10"/>
        <v>62.5</v>
      </c>
      <c r="M31" t="str">
        <f t="shared" si="11"/>
        <v>us</v>
      </c>
    </row>
    <row r="32" spans="3:13" x14ac:dyDescent="0.25">
      <c r="C32" s="24" t="s">
        <v>24</v>
      </c>
      <c r="D32">
        <f>D31/$I$7</f>
        <v>312.5</v>
      </c>
      <c r="E32" t="s">
        <v>25</v>
      </c>
      <c r="F32" s="3">
        <f t="shared" si="8"/>
        <v>312.5</v>
      </c>
      <c r="G32" t="str">
        <f t="shared" si="9"/>
        <v>tact</v>
      </c>
      <c r="I32" s="24" t="s">
        <v>24</v>
      </c>
      <c r="J32">
        <f>J31/$J$7</f>
        <v>9.765625</v>
      </c>
      <c r="K32" t="s">
        <v>25</v>
      </c>
      <c r="L32" s="3">
        <f t="shared" si="10"/>
        <v>9.765625</v>
      </c>
      <c r="M32" t="str">
        <f t="shared" si="11"/>
        <v>tact</v>
      </c>
    </row>
    <row r="33" spans="3:13" x14ac:dyDescent="0.25">
      <c r="C33" s="24" t="s">
        <v>99</v>
      </c>
      <c r="D33">
        <f>D32/65536</f>
        <v>4.76837158203125E-3</v>
      </c>
      <c r="E33" t="s">
        <v>25</v>
      </c>
      <c r="F33" s="3">
        <f t="shared" si="8"/>
        <v>4.76837158203125</v>
      </c>
      <c r="G33" t="str">
        <f t="shared" si="9"/>
        <v>mtact</v>
      </c>
      <c r="I33" s="24" t="s">
        <v>99</v>
      </c>
      <c r="J33">
        <f>J32/65536</f>
        <v>1.4901161193847656E-4</v>
      </c>
      <c r="K33" t="s">
        <v>25</v>
      </c>
      <c r="L33" s="3">
        <f t="shared" si="10"/>
        <v>149.01161193847656</v>
      </c>
      <c r="M33" t="str">
        <f t="shared" si="11"/>
        <v>utact</v>
      </c>
    </row>
    <row r="34" spans="3:13" x14ac:dyDescent="0.25">
      <c r="C34" s="24" t="s">
        <v>26</v>
      </c>
      <c r="D34">
        <f>$H$8*D31</f>
        <v>2500</v>
      </c>
      <c r="E34" t="s">
        <v>27</v>
      </c>
      <c r="F34" s="3">
        <f t="shared" si="8"/>
        <v>2.5</v>
      </c>
      <c r="G34" t="str">
        <f t="shared" si="9"/>
        <v>Kcomands</v>
      </c>
      <c r="I34" s="24" t="s">
        <v>26</v>
      </c>
      <c r="J34">
        <f>$H$8*J31</f>
        <v>2500</v>
      </c>
      <c r="K34" t="s">
        <v>27</v>
      </c>
      <c r="L34" s="3">
        <f t="shared" si="10"/>
        <v>2.5</v>
      </c>
      <c r="M34" t="str">
        <f t="shared" si="11"/>
        <v>Kcomands</v>
      </c>
    </row>
    <row r="35" spans="3:13" x14ac:dyDescent="0.25">
      <c r="C35" s="24" t="s">
        <v>31</v>
      </c>
      <c r="D35">
        <f>65536/D32</f>
        <v>209.71520000000001</v>
      </c>
      <c r="F35" s="3">
        <f t="shared" si="8"/>
        <v>209.71520000000001</v>
      </c>
      <c r="G35" t="str">
        <f t="shared" si="9"/>
        <v/>
      </c>
      <c r="I35" s="24" t="s">
        <v>31</v>
      </c>
      <c r="J35">
        <f>65536/J32</f>
        <v>6710.8864000000003</v>
      </c>
      <c r="L35" s="3">
        <f t="shared" si="10"/>
        <v>6.7108864000000006</v>
      </c>
      <c r="M35" t="str">
        <f t="shared" si="11"/>
        <v>K</v>
      </c>
    </row>
    <row r="36" spans="3:13" ht="15.75" thickBot="1" x14ac:dyDescent="0.3">
      <c r="L36" s="3"/>
    </row>
    <row r="37" spans="3:13" ht="15.75" thickBot="1" x14ac:dyDescent="0.3">
      <c r="C37" s="25" t="s">
        <v>28</v>
      </c>
      <c r="D37" s="18">
        <v>15</v>
      </c>
      <c r="E37" s="20" t="s">
        <v>186</v>
      </c>
      <c r="F37" s="3">
        <f t="shared" ref="F37" si="12">IF(D37&lt;0.000001,D37*1000000000,IF(D37&lt;0.001,D37*1000000,IF(D37&lt;1,D37*1000,IF(D37&gt;1000000,D37/1000000,IF(D37&gt;1000,D37/1000,D37)))))</f>
        <v>15</v>
      </c>
      <c r="G37" s="55" t="str">
        <f t="shared" ref="G37" si="13">CONCATENATE(IF(D37&lt;0.000001,"n",IF(D37&lt;0.001,"u",IF(D37&lt;1,"m",IF(D37&gt;1000000,"M",IF(D37&gt;1000,"K",""))))),E37)</f>
        <v>˚/sec</v>
      </c>
      <c r="I37" s="25" t="s">
        <v>28</v>
      </c>
      <c r="J37" s="18">
        <v>15</v>
      </c>
      <c r="K37" s="20" t="s">
        <v>186</v>
      </c>
      <c r="L37" s="3">
        <f t="shared" ref="L37" si="14">IF(J37&lt;0.000001,J37*1000000000,IF(J37&lt;0.001,J37*1000000,IF(J37&lt;1,J37*1000,IF(J37&gt;1000000,J37/1000000,IF(J37&gt;1000,J37/1000,J37)))))</f>
        <v>15</v>
      </c>
      <c r="M37" s="55" t="str">
        <f t="shared" ref="M37" si="15">CONCATENATE(IF(J37&lt;0.000001,"n",IF(J37&lt;0.001,"u",IF(J37&lt;1,"m",IF(J37&gt;1000000,"M",IF(J37&gt;1000,"K",""))))),K37)</f>
        <v>˚/sec</v>
      </c>
    </row>
    <row r="38" spans="3:13" x14ac:dyDescent="0.25">
      <c r="C38" s="16" t="s">
        <v>14</v>
      </c>
      <c r="D38" s="17">
        <f>200*16</f>
        <v>3200</v>
      </c>
      <c r="E38" t="s">
        <v>21</v>
      </c>
      <c r="F38" s="3">
        <f t="shared" ref="F38:F46" si="16">IF(D38&lt;0.000001,D38*1000000000,IF(D38&lt;0.001,D38*1000000,IF(D38&lt;1,D38*1000,IF(D38&gt;1000000,D38/1000000,IF(D38&gt;1000,D38/1000,D38)))))</f>
        <v>3.2</v>
      </c>
      <c r="G38" t="str">
        <f t="shared" ref="G38:G46" si="17">CONCATENATE(IF(D38&lt;0.000001,"n",IF(D38&lt;0.001,"u",IF(D38&lt;1,"m",IF(D38&gt;1000000,"M",IF(D38&gt;1000,"K",""))))),E38)</f>
        <v>Kstep</v>
      </c>
      <c r="I38" s="16" t="s">
        <v>14</v>
      </c>
      <c r="J38" s="17">
        <f>200*16</f>
        <v>3200</v>
      </c>
      <c r="K38" t="s">
        <v>21</v>
      </c>
      <c r="L38" s="3">
        <f t="shared" ref="L38:L46" si="18">IF(J38&lt;0.000001,J38*1000000000,IF(J38&lt;0.001,J38*1000000,IF(J38&lt;1,J38*1000,IF(J38&gt;1000000,J38/1000000,IF(J38&gt;1000,J38/1000,J38)))))</f>
        <v>3.2</v>
      </c>
      <c r="M38" t="str">
        <f t="shared" ref="M38:M46" si="19">CONCATENATE(IF(J38&lt;0.000001,"n",IF(J38&lt;0.001,"u",IF(J38&lt;1,"m",IF(J38&gt;1000000,"M",IF(J38&gt;1000,"K",""))))),K38)</f>
        <v>Kstep</v>
      </c>
    </row>
    <row r="39" spans="3:13" x14ac:dyDescent="0.25">
      <c r="C39" s="11" t="s">
        <v>15</v>
      </c>
      <c r="D39" s="12">
        <v>1</v>
      </c>
      <c r="E39" s="20" t="s">
        <v>30</v>
      </c>
      <c r="F39" s="3">
        <f t="shared" si="16"/>
        <v>1</v>
      </c>
      <c r="G39" t="str">
        <f t="shared" si="17"/>
        <v>˚</v>
      </c>
      <c r="I39" s="11" t="s">
        <v>15</v>
      </c>
      <c r="J39" s="12">
        <v>1</v>
      </c>
      <c r="K39" s="20" t="s">
        <v>30</v>
      </c>
      <c r="L39" s="3">
        <f t="shared" si="18"/>
        <v>1</v>
      </c>
      <c r="M39" t="str">
        <f t="shared" si="19"/>
        <v>˚</v>
      </c>
    </row>
    <row r="40" spans="3:13" x14ac:dyDescent="0.25">
      <c r="C40" s="11" t="s">
        <v>16</v>
      </c>
      <c r="D40" s="13">
        <f>1/D37</f>
        <v>6.6666666666666666E-2</v>
      </c>
      <c r="E40" t="s">
        <v>13</v>
      </c>
      <c r="F40" s="3">
        <f t="shared" si="16"/>
        <v>66.666666666666671</v>
      </c>
      <c r="G40" t="str">
        <f t="shared" si="17"/>
        <v>ms</v>
      </c>
      <c r="I40" s="11" t="s">
        <v>16</v>
      </c>
      <c r="J40" s="13">
        <f>1/J37</f>
        <v>6.6666666666666666E-2</v>
      </c>
      <c r="K40" t="s">
        <v>13</v>
      </c>
      <c r="L40" s="3">
        <f t="shared" si="18"/>
        <v>66.666666666666671</v>
      </c>
      <c r="M40" t="str">
        <f t="shared" si="19"/>
        <v>ms</v>
      </c>
    </row>
    <row r="41" spans="3:13" x14ac:dyDescent="0.25">
      <c r="C41" s="11" t="s">
        <v>17</v>
      </c>
      <c r="D41" s="12">
        <f>D38/D40</f>
        <v>48000</v>
      </c>
      <c r="E41" t="s">
        <v>23</v>
      </c>
      <c r="F41" s="3">
        <f t="shared" si="16"/>
        <v>48</v>
      </c>
      <c r="G41" t="str">
        <f t="shared" si="17"/>
        <v>KHz</v>
      </c>
      <c r="I41" s="11" t="s">
        <v>17</v>
      </c>
      <c r="J41" s="12">
        <f>J38/J40</f>
        <v>48000</v>
      </c>
      <c r="K41" t="s">
        <v>23</v>
      </c>
      <c r="L41" s="3">
        <f t="shared" si="18"/>
        <v>48</v>
      </c>
      <c r="M41" t="str">
        <f t="shared" si="19"/>
        <v>KHz</v>
      </c>
    </row>
    <row r="42" spans="3:13" ht="15.75" thickBot="1" x14ac:dyDescent="0.3">
      <c r="C42" s="14" t="s">
        <v>18</v>
      </c>
      <c r="D42" s="15">
        <f>1/D41</f>
        <v>2.0833333333333333E-5</v>
      </c>
      <c r="E42" t="s">
        <v>13</v>
      </c>
      <c r="F42" s="3">
        <f t="shared" si="16"/>
        <v>20.833333333333332</v>
      </c>
      <c r="G42" t="str">
        <f t="shared" si="17"/>
        <v>us</v>
      </c>
      <c r="I42" s="14" t="s">
        <v>18</v>
      </c>
      <c r="J42" s="15">
        <f>1/J41</f>
        <v>2.0833333333333333E-5</v>
      </c>
      <c r="K42" t="s">
        <v>13</v>
      </c>
      <c r="L42" s="3">
        <f t="shared" si="18"/>
        <v>20.833333333333332</v>
      </c>
      <c r="M42" t="str">
        <f t="shared" si="19"/>
        <v>us</v>
      </c>
    </row>
    <row r="43" spans="3:13" x14ac:dyDescent="0.25">
      <c r="C43" s="24" t="s">
        <v>24</v>
      </c>
      <c r="D43">
        <f>D42/$I$7</f>
        <v>104.16666666666667</v>
      </c>
      <c r="E43" t="s">
        <v>25</v>
      </c>
      <c r="F43" s="3">
        <f t="shared" si="16"/>
        <v>104.16666666666667</v>
      </c>
      <c r="G43" t="str">
        <f t="shared" si="17"/>
        <v>tact</v>
      </c>
      <c r="I43" s="24" t="s">
        <v>24</v>
      </c>
      <c r="J43">
        <f>J42/$J$7</f>
        <v>3.2552083333333335</v>
      </c>
      <c r="K43" t="s">
        <v>25</v>
      </c>
      <c r="L43" s="3">
        <f t="shared" si="18"/>
        <v>3.2552083333333335</v>
      </c>
      <c r="M43" t="str">
        <f t="shared" si="19"/>
        <v>tact</v>
      </c>
    </row>
    <row r="44" spans="3:13" x14ac:dyDescent="0.25">
      <c r="C44" s="24" t="s">
        <v>99</v>
      </c>
      <c r="D44">
        <f>D43/65536</f>
        <v>1.5894571940104167E-3</v>
      </c>
      <c r="E44" t="s">
        <v>25</v>
      </c>
      <c r="F44" s="3">
        <f t="shared" si="16"/>
        <v>1.5894571940104167</v>
      </c>
      <c r="G44" t="str">
        <f t="shared" si="17"/>
        <v>mtact</v>
      </c>
      <c r="I44" s="24" t="s">
        <v>99</v>
      </c>
      <c r="J44">
        <f>J43/65536</f>
        <v>4.9670537312825523E-5</v>
      </c>
      <c r="K44" t="s">
        <v>25</v>
      </c>
      <c r="L44" s="3">
        <f t="shared" si="18"/>
        <v>49.670537312825523</v>
      </c>
      <c r="M44" t="str">
        <f t="shared" si="19"/>
        <v>utact</v>
      </c>
    </row>
    <row r="45" spans="3:13" x14ac:dyDescent="0.25">
      <c r="C45" s="24" t="s">
        <v>26</v>
      </c>
      <c r="D45">
        <f>$H$8*D42</f>
        <v>833.33333333333326</v>
      </c>
      <c r="E45" t="s">
        <v>27</v>
      </c>
      <c r="F45" s="3">
        <f t="shared" si="16"/>
        <v>833.33333333333326</v>
      </c>
      <c r="G45" t="str">
        <f t="shared" si="17"/>
        <v>comands</v>
      </c>
      <c r="I45" s="24" t="s">
        <v>26</v>
      </c>
      <c r="J45">
        <f>$H$8*J42</f>
        <v>833.33333333333326</v>
      </c>
      <c r="K45" t="s">
        <v>27</v>
      </c>
      <c r="L45" s="3">
        <f t="shared" si="18"/>
        <v>833.33333333333326</v>
      </c>
      <c r="M45" t="str">
        <f t="shared" si="19"/>
        <v>comands</v>
      </c>
    </row>
    <row r="46" spans="3:13" x14ac:dyDescent="0.25">
      <c r="C46" s="24" t="s">
        <v>31</v>
      </c>
      <c r="D46">
        <f>65536/D43</f>
        <v>629.14559999999994</v>
      </c>
      <c r="F46" s="3">
        <f t="shared" si="16"/>
        <v>629.14559999999994</v>
      </c>
      <c r="G46" t="str">
        <f t="shared" si="17"/>
        <v/>
      </c>
      <c r="I46" s="24" t="s">
        <v>31</v>
      </c>
      <c r="J46">
        <f>65536/J43</f>
        <v>20132.659199999998</v>
      </c>
      <c r="L46" s="3">
        <f t="shared" si="18"/>
        <v>20.132659199999999</v>
      </c>
      <c r="M46" t="str">
        <f t="shared" si="19"/>
        <v>K</v>
      </c>
    </row>
    <row r="47" spans="3:13" ht="15.75" thickBot="1" x14ac:dyDescent="0.3"/>
    <row r="48" spans="3:13" ht="15.75" thickBot="1" x14ac:dyDescent="0.3">
      <c r="C48" s="25" t="s">
        <v>28</v>
      </c>
      <c r="D48" s="18">
        <v>20</v>
      </c>
      <c r="E48" s="20" t="s">
        <v>186</v>
      </c>
      <c r="F48" s="3">
        <f t="shared" ref="F48:F57" si="20">IF(D48&lt;0.000001,D48*1000000000,IF(D48&lt;0.001,D48*1000000,IF(D48&lt;1,D48*1000,IF(D48&gt;1000000,D48/1000000,IF(D48&gt;1000,D48/1000,D48)))))</f>
        <v>20</v>
      </c>
      <c r="G48" s="55" t="str">
        <f t="shared" ref="G48:G57" si="21">CONCATENATE(IF(D48&lt;0.000001,"n",IF(D48&lt;0.001,"u",IF(D48&lt;1,"m",IF(D48&gt;1000000,"M",IF(D48&gt;1000,"K",""))))),E48)</f>
        <v>˚/sec</v>
      </c>
      <c r="H48" s="55"/>
      <c r="I48" s="25" t="s">
        <v>28</v>
      </c>
      <c r="J48" s="18">
        <v>20</v>
      </c>
      <c r="K48" s="20" t="s">
        <v>186</v>
      </c>
      <c r="L48" s="3">
        <f t="shared" ref="L48:L57" si="22">IF(J48&lt;0.000001,J48*1000000000,IF(J48&lt;0.001,J48*1000000,IF(J48&lt;1,J48*1000,IF(J48&gt;1000000,J48/1000000,IF(J48&gt;1000,J48/1000,J48)))))</f>
        <v>20</v>
      </c>
      <c r="M48" s="55" t="str">
        <f t="shared" ref="M48:M57" si="23">CONCATENATE(IF(J48&lt;0.000001,"n",IF(J48&lt;0.001,"u",IF(J48&lt;1,"m",IF(J48&gt;1000000,"M",IF(J48&gt;1000,"K",""))))),K48)</f>
        <v>˚/sec</v>
      </c>
    </row>
    <row r="49" spans="3:13" x14ac:dyDescent="0.25">
      <c r="C49" s="16" t="s">
        <v>14</v>
      </c>
      <c r="D49" s="17">
        <f>200*16</f>
        <v>3200</v>
      </c>
      <c r="E49" s="55" t="s">
        <v>21</v>
      </c>
      <c r="F49" s="3">
        <f t="shared" si="20"/>
        <v>3.2</v>
      </c>
      <c r="G49" s="55" t="str">
        <f t="shared" si="21"/>
        <v>Kstep</v>
      </c>
      <c r="H49" s="55"/>
      <c r="I49" s="16" t="s">
        <v>14</v>
      </c>
      <c r="J49" s="17">
        <f>200*16</f>
        <v>3200</v>
      </c>
      <c r="K49" s="55" t="s">
        <v>21</v>
      </c>
      <c r="L49" s="3">
        <f t="shared" si="22"/>
        <v>3.2</v>
      </c>
      <c r="M49" s="55" t="str">
        <f t="shared" si="23"/>
        <v>Kstep</v>
      </c>
    </row>
    <row r="50" spans="3:13" x14ac:dyDescent="0.25">
      <c r="C50" s="11" t="s">
        <v>15</v>
      </c>
      <c r="D50" s="12">
        <v>1</v>
      </c>
      <c r="E50" s="20" t="s">
        <v>30</v>
      </c>
      <c r="F50" s="3">
        <f t="shared" si="20"/>
        <v>1</v>
      </c>
      <c r="G50" s="55" t="str">
        <f t="shared" si="21"/>
        <v>˚</v>
      </c>
      <c r="H50" s="55"/>
      <c r="I50" s="11" t="s">
        <v>15</v>
      </c>
      <c r="J50" s="12">
        <v>1</v>
      </c>
      <c r="K50" s="20" t="s">
        <v>30</v>
      </c>
      <c r="L50" s="3">
        <f t="shared" si="22"/>
        <v>1</v>
      </c>
      <c r="M50" s="55" t="str">
        <f t="shared" si="23"/>
        <v>˚</v>
      </c>
    </row>
    <row r="51" spans="3:13" x14ac:dyDescent="0.25">
      <c r="C51" s="11" t="s">
        <v>16</v>
      </c>
      <c r="D51" s="13">
        <f>1/D48</f>
        <v>0.05</v>
      </c>
      <c r="E51" s="55" t="s">
        <v>13</v>
      </c>
      <c r="F51" s="3">
        <f t="shared" si="20"/>
        <v>50</v>
      </c>
      <c r="G51" s="55" t="str">
        <f t="shared" si="21"/>
        <v>ms</v>
      </c>
      <c r="H51" s="55"/>
      <c r="I51" s="11" t="s">
        <v>16</v>
      </c>
      <c r="J51" s="13">
        <f>1/J48</f>
        <v>0.05</v>
      </c>
      <c r="K51" s="55" t="s">
        <v>13</v>
      </c>
      <c r="L51" s="3">
        <f t="shared" si="22"/>
        <v>50</v>
      </c>
      <c r="M51" s="55" t="str">
        <f t="shared" si="23"/>
        <v>ms</v>
      </c>
    </row>
    <row r="52" spans="3:13" x14ac:dyDescent="0.25">
      <c r="C52" s="11" t="s">
        <v>17</v>
      </c>
      <c r="D52" s="12">
        <f>D49/D51</f>
        <v>64000</v>
      </c>
      <c r="E52" s="55" t="s">
        <v>23</v>
      </c>
      <c r="F52" s="3">
        <f t="shared" si="20"/>
        <v>64</v>
      </c>
      <c r="G52" s="55" t="str">
        <f t="shared" si="21"/>
        <v>KHz</v>
      </c>
      <c r="H52" s="55"/>
      <c r="I52" s="11" t="s">
        <v>17</v>
      </c>
      <c r="J52" s="12">
        <f>J49/J51</f>
        <v>64000</v>
      </c>
      <c r="K52" s="55" t="s">
        <v>23</v>
      </c>
      <c r="L52" s="3">
        <f t="shared" si="22"/>
        <v>64</v>
      </c>
      <c r="M52" s="55" t="str">
        <f t="shared" si="23"/>
        <v>KHz</v>
      </c>
    </row>
    <row r="53" spans="3:13" ht="15.75" thickBot="1" x14ac:dyDescent="0.3">
      <c r="C53" s="14" t="s">
        <v>18</v>
      </c>
      <c r="D53" s="15">
        <f>1/D52</f>
        <v>1.5625E-5</v>
      </c>
      <c r="E53" s="55" t="s">
        <v>13</v>
      </c>
      <c r="F53" s="3">
        <f t="shared" si="20"/>
        <v>15.625</v>
      </c>
      <c r="G53" s="55" t="str">
        <f t="shared" si="21"/>
        <v>us</v>
      </c>
      <c r="H53" s="55"/>
      <c r="I53" s="14" t="s">
        <v>18</v>
      </c>
      <c r="J53" s="15">
        <f>1/J52</f>
        <v>1.5625E-5</v>
      </c>
      <c r="K53" s="55" t="s">
        <v>13</v>
      </c>
      <c r="L53" s="3">
        <f t="shared" si="22"/>
        <v>15.625</v>
      </c>
      <c r="M53" s="55" t="str">
        <f t="shared" si="23"/>
        <v>us</v>
      </c>
    </row>
    <row r="54" spans="3:13" x14ac:dyDescent="0.25">
      <c r="C54" s="24" t="s">
        <v>24</v>
      </c>
      <c r="D54" s="55">
        <f>D53/$I$7</f>
        <v>78.125</v>
      </c>
      <c r="E54" s="55" t="s">
        <v>25</v>
      </c>
      <c r="F54" s="3">
        <f t="shared" si="20"/>
        <v>78.125</v>
      </c>
      <c r="G54" s="55" t="str">
        <f t="shared" si="21"/>
        <v>tact</v>
      </c>
      <c r="H54" s="55"/>
      <c r="I54" s="24" t="s">
        <v>24</v>
      </c>
      <c r="J54" s="55">
        <f>J53/$J$7</f>
        <v>2.44140625</v>
      </c>
      <c r="K54" s="55" t="s">
        <v>25</v>
      </c>
      <c r="L54" s="3">
        <f t="shared" si="22"/>
        <v>2.44140625</v>
      </c>
      <c r="M54" s="55" t="str">
        <f t="shared" si="23"/>
        <v>tact</v>
      </c>
    </row>
    <row r="55" spans="3:13" x14ac:dyDescent="0.25">
      <c r="C55" s="24" t="s">
        <v>99</v>
      </c>
      <c r="D55" s="55">
        <f>D54/65536</f>
        <v>1.1920928955078125E-3</v>
      </c>
      <c r="E55" s="55" t="s">
        <v>25</v>
      </c>
      <c r="F55" s="3">
        <f t="shared" si="20"/>
        <v>1.1920928955078125</v>
      </c>
      <c r="G55" s="55" t="str">
        <f t="shared" si="21"/>
        <v>mtact</v>
      </c>
      <c r="H55" s="55"/>
      <c r="I55" s="24" t="s">
        <v>99</v>
      </c>
      <c r="J55" s="55">
        <f>J54/65536</f>
        <v>3.7252902984619141E-5</v>
      </c>
      <c r="K55" s="55" t="s">
        <v>25</v>
      </c>
      <c r="L55" s="3">
        <f t="shared" si="22"/>
        <v>37.252902984619141</v>
      </c>
      <c r="M55" s="55" t="str">
        <f t="shared" si="23"/>
        <v>utact</v>
      </c>
    </row>
    <row r="56" spans="3:13" x14ac:dyDescent="0.25">
      <c r="C56" s="24" t="s">
        <v>26</v>
      </c>
      <c r="D56" s="55">
        <f>$H$8*D53</f>
        <v>625</v>
      </c>
      <c r="E56" s="55" t="s">
        <v>27</v>
      </c>
      <c r="F56" s="3">
        <f t="shared" si="20"/>
        <v>625</v>
      </c>
      <c r="G56" s="55" t="str">
        <f t="shared" si="21"/>
        <v>comands</v>
      </c>
      <c r="H56" s="55"/>
      <c r="I56" s="24" t="s">
        <v>26</v>
      </c>
      <c r="J56" s="55">
        <f>$H$8*J53</f>
        <v>625</v>
      </c>
      <c r="K56" s="55" t="s">
        <v>27</v>
      </c>
      <c r="L56" s="3">
        <f t="shared" si="22"/>
        <v>625</v>
      </c>
      <c r="M56" s="55" t="str">
        <f t="shared" si="23"/>
        <v>comands</v>
      </c>
    </row>
    <row r="57" spans="3:13" x14ac:dyDescent="0.25">
      <c r="C57" s="24" t="s">
        <v>31</v>
      </c>
      <c r="D57" s="55">
        <f>65536/D54</f>
        <v>838.86080000000004</v>
      </c>
      <c r="E57" s="55"/>
      <c r="F57" s="3">
        <f t="shared" si="20"/>
        <v>838.86080000000004</v>
      </c>
      <c r="G57" s="55" t="str">
        <f t="shared" si="21"/>
        <v/>
      </c>
      <c r="H57" s="55"/>
      <c r="I57" s="24" t="s">
        <v>31</v>
      </c>
      <c r="J57" s="55">
        <f>65536/J54</f>
        <v>26843.545600000001</v>
      </c>
      <c r="K57" s="55"/>
      <c r="L57" s="3">
        <f t="shared" si="22"/>
        <v>26.843545600000002</v>
      </c>
      <c r="M57" s="55" t="str">
        <f t="shared" si="23"/>
        <v>K</v>
      </c>
    </row>
    <row r="58" spans="3:13" ht="15.75" thickBot="1" x14ac:dyDescent="0.3"/>
    <row r="59" spans="3:13" ht="15.75" thickBot="1" x14ac:dyDescent="0.3">
      <c r="C59" s="25" t="s">
        <v>28</v>
      </c>
      <c r="D59" s="18">
        <v>25</v>
      </c>
      <c r="E59" s="20" t="s">
        <v>186</v>
      </c>
      <c r="F59" s="3">
        <f t="shared" ref="F59:F68" si="24">IF(D59&lt;0.000001,D59*1000000000,IF(D59&lt;0.001,D59*1000000,IF(D59&lt;1,D59*1000,IF(D59&gt;1000000,D59/1000000,IF(D59&gt;1000,D59/1000,D59)))))</f>
        <v>25</v>
      </c>
      <c r="G59" s="55" t="str">
        <f t="shared" ref="G59:G68" si="25">CONCATENATE(IF(D59&lt;0.000001,"n",IF(D59&lt;0.001,"u",IF(D59&lt;1,"m",IF(D59&gt;1000000,"M",IF(D59&gt;1000,"K",""))))),E59)</f>
        <v>˚/sec</v>
      </c>
      <c r="H59" s="55"/>
      <c r="I59" s="25" t="s">
        <v>28</v>
      </c>
      <c r="J59" s="18">
        <v>25</v>
      </c>
      <c r="K59" s="20" t="s">
        <v>186</v>
      </c>
      <c r="L59" s="3">
        <f t="shared" ref="L59:L68" si="26">IF(J59&lt;0.000001,J59*1000000000,IF(J59&lt;0.001,J59*1000000,IF(J59&lt;1,J59*1000,IF(J59&gt;1000000,J59/1000000,IF(J59&gt;1000,J59/1000,J59)))))</f>
        <v>25</v>
      </c>
      <c r="M59" s="55" t="str">
        <f t="shared" ref="M59:M68" si="27">CONCATENATE(IF(J59&lt;0.000001,"n",IF(J59&lt;0.001,"u",IF(J59&lt;1,"m",IF(J59&gt;1000000,"M",IF(J59&gt;1000,"K",""))))),K59)</f>
        <v>˚/sec</v>
      </c>
    </row>
    <row r="60" spans="3:13" x14ac:dyDescent="0.25">
      <c r="C60" s="16" t="s">
        <v>14</v>
      </c>
      <c r="D60" s="17">
        <f>200*16</f>
        <v>3200</v>
      </c>
      <c r="E60" s="55" t="s">
        <v>21</v>
      </c>
      <c r="F60" s="3">
        <f t="shared" si="24"/>
        <v>3.2</v>
      </c>
      <c r="G60" s="55" t="str">
        <f t="shared" si="25"/>
        <v>Kstep</v>
      </c>
      <c r="H60" s="55"/>
      <c r="I60" s="16" t="s">
        <v>14</v>
      </c>
      <c r="J60" s="17">
        <f>200*16</f>
        <v>3200</v>
      </c>
      <c r="K60" s="55" t="s">
        <v>21</v>
      </c>
      <c r="L60" s="3">
        <f t="shared" si="26"/>
        <v>3.2</v>
      </c>
      <c r="M60" s="55" t="str">
        <f t="shared" si="27"/>
        <v>Kstep</v>
      </c>
    </row>
    <row r="61" spans="3:13" x14ac:dyDescent="0.25">
      <c r="C61" s="11" t="s">
        <v>15</v>
      </c>
      <c r="D61" s="12">
        <v>1</v>
      </c>
      <c r="E61" s="20" t="s">
        <v>30</v>
      </c>
      <c r="F61" s="3">
        <f t="shared" si="24"/>
        <v>1</v>
      </c>
      <c r="G61" s="55" t="str">
        <f t="shared" si="25"/>
        <v>˚</v>
      </c>
      <c r="H61" s="55"/>
      <c r="I61" s="11" t="s">
        <v>15</v>
      </c>
      <c r="J61" s="12">
        <v>1</v>
      </c>
      <c r="K61" s="20" t="s">
        <v>30</v>
      </c>
      <c r="L61" s="3">
        <f t="shared" si="26"/>
        <v>1</v>
      </c>
      <c r="M61" s="55" t="str">
        <f t="shared" si="27"/>
        <v>˚</v>
      </c>
    </row>
    <row r="62" spans="3:13" x14ac:dyDescent="0.25">
      <c r="C62" s="11" t="s">
        <v>16</v>
      </c>
      <c r="D62" s="13">
        <f>1/D59</f>
        <v>0.04</v>
      </c>
      <c r="E62" s="55" t="s">
        <v>13</v>
      </c>
      <c r="F62" s="3">
        <f t="shared" si="24"/>
        <v>40</v>
      </c>
      <c r="G62" s="55" t="str">
        <f t="shared" si="25"/>
        <v>ms</v>
      </c>
      <c r="H62" s="55"/>
      <c r="I62" s="11" t="s">
        <v>16</v>
      </c>
      <c r="J62" s="13">
        <f>1/J59</f>
        <v>0.04</v>
      </c>
      <c r="K62" s="55" t="s">
        <v>13</v>
      </c>
      <c r="L62" s="3">
        <f t="shared" si="26"/>
        <v>40</v>
      </c>
      <c r="M62" s="55" t="str">
        <f t="shared" si="27"/>
        <v>ms</v>
      </c>
    </row>
    <row r="63" spans="3:13" x14ac:dyDescent="0.25">
      <c r="C63" s="11" t="s">
        <v>17</v>
      </c>
      <c r="D63" s="12">
        <f>D60/D62</f>
        <v>80000</v>
      </c>
      <c r="E63" s="55" t="s">
        <v>23</v>
      </c>
      <c r="F63" s="3">
        <f t="shared" si="24"/>
        <v>80</v>
      </c>
      <c r="G63" s="55" t="str">
        <f t="shared" si="25"/>
        <v>KHz</v>
      </c>
      <c r="H63" s="55"/>
      <c r="I63" s="11" t="s">
        <v>17</v>
      </c>
      <c r="J63" s="12">
        <f>J60/J62</f>
        <v>80000</v>
      </c>
      <c r="K63" s="55" t="s">
        <v>23</v>
      </c>
      <c r="L63" s="3">
        <f t="shared" si="26"/>
        <v>80</v>
      </c>
      <c r="M63" s="55" t="str">
        <f t="shared" si="27"/>
        <v>KHz</v>
      </c>
    </row>
    <row r="64" spans="3:13" ht="15.75" thickBot="1" x14ac:dyDescent="0.3">
      <c r="C64" s="14" t="s">
        <v>18</v>
      </c>
      <c r="D64" s="15">
        <f>1/D63</f>
        <v>1.2500000000000001E-5</v>
      </c>
      <c r="E64" s="55" t="s">
        <v>13</v>
      </c>
      <c r="F64" s="3">
        <f t="shared" si="24"/>
        <v>12.5</v>
      </c>
      <c r="G64" s="55" t="str">
        <f t="shared" si="25"/>
        <v>us</v>
      </c>
      <c r="H64" s="55"/>
      <c r="I64" s="14" t="s">
        <v>18</v>
      </c>
      <c r="J64" s="15">
        <f>1/J63</f>
        <v>1.2500000000000001E-5</v>
      </c>
      <c r="K64" s="55" t="s">
        <v>13</v>
      </c>
      <c r="L64" s="3">
        <f t="shared" si="26"/>
        <v>12.5</v>
      </c>
      <c r="M64" s="55" t="str">
        <f t="shared" si="27"/>
        <v>us</v>
      </c>
    </row>
    <row r="65" spans="3:13" x14ac:dyDescent="0.25">
      <c r="C65" s="24" t="s">
        <v>24</v>
      </c>
      <c r="D65" s="55">
        <f>D64/$I$7</f>
        <v>62.500000000000007</v>
      </c>
      <c r="E65" s="55" t="s">
        <v>25</v>
      </c>
      <c r="F65" s="3">
        <f t="shared" si="24"/>
        <v>62.500000000000007</v>
      </c>
      <c r="G65" s="55" t="str">
        <f t="shared" si="25"/>
        <v>tact</v>
      </c>
      <c r="H65" s="55"/>
      <c r="I65" s="24" t="s">
        <v>24</v>
      </c>
      <c r="J65" s="55">
        <f>J64/$J$7</f>
        <v>1.9531250000000002</v>
      </c>
      <c r="K65" s="55" t="s">
        <v>25</v>
      </c>
      <c r="L65" s="3">
        <f t="shared" si="26"/>
        <v>1.9531250000000002</v>
      </c>
      <c r="M65" s="55" t="str">
        <f t="shared" si="27"/>
        <v>tact</v>
      </c>
    </row>
    <row r="66" spans="3:13" x14ac:dyDescent="0.25">
      <c r="C66" s="24" t="s">
        <v>99</v>
      </c>
      <c r="D66" s="55">
        <f>D65/65536</f>
        <v>9.5367431640625011E-4</v>
      </c>
      <c r="E66" s="55" t="s">
        <v>25</v>
      </c>
      <c r="F66" s="3">
        <f t="shared" si="24"/>
        <v>953.67431640625011</v>
      </c>
      <c r="G66" s="55" t="str">
        <f t="shared" si="25"/>
        <v>utact</v>
      </c>
      <c r="H66" s="55"/>
      <c r="I66" s="24" t="s">
        <v>99</v>
      </c>
      <c r="J66" s="55">
        <f>J65/65536</f>
        <v>2.9802322387695316E-5</v>
      </c>
      <c r="K66" s="55" t="s">
        <v>25</v>
      </c>
      <c r="L66" s="3">
        <f t="shared" si="26"/>
        <v>29.802322387695316</v>
      </c>
      <c r="M66" s="55" t="str">
        <f t="shared" si="27"/>
        <v>utact</v>
      </c>
    </row>
    <row r="67" spans="3:13" x14ac:dyDescent="0.25">
      <c r="C67" s="24" t="s">
        <v>26</v>
      </c>
      <c r="D67" s="55">
        <f>$H$8*D64</f>
        <v>500</v>
      </c>
      <c r="E67" s="55" t="s">
        <v>27</v>
      </c>
      <c r="F67" s="3">
        <f t="shared" si="24"/>
        <v>500</v>
      </c>
      <c r="G67" s="55" t="str">
        <f t="shared" si="25"/>
        <v>comands</v>
      </c>
      <c r="H67" s="55"/>
      <c r="I67" s="24" t="s">
        <v>26</v>
      </c>
      <c r="J67" s="55">
        <f>$H$8*J64</f>
        <v>500</v>
      </c>
      <c r="K67" s="55" t="s">
        <v>27</v>
      </c>
      <c r="L67" s="3">
        <f t="shared" si="26"/>
        <v>500</v>
      </c>
      <c r="M67" s="55" t="str">
        <f t="shared" si="27"/>
        <v>comands</v>
      </c>
    </row>
    <row r="68" spans="3:13" x14ac:dyDescent="0.25">
      <c r="C68" s="24" t="s">
        <v>31</v>
      </c>
      <c r="D68" s="55">
        <f>65536/D65</f>
        <v>1048.5759999999998</v>
      </c>
      <c r="E68" s="55"/>
      <c r="F68" s="3">
        <f t="shared" si="24"/>
        <v>1.0485759999999997</v>
      </c>
      <c r="G68" s="55" t="str">
        <f t="shared" si="25"/>
        <v>K</v>
      </c>
      <c r="H68" s="55"/>
      <c r="I68" s="24" t="s">
        <v>31</v>
      </c>
      <c r="J68" s="55">
        <f>65536/J65</f>
        <v>33554.431999999993</v>
      </c>
      <c r="K68" s="55"/>
      <c r="L68" s="3">
        <f t="shared" si="26"/>
        <v>33.554431999999991</v>
      </c>
      <c r="M68" s="55" t="str">
        <f t="shared" si="27"/>
        <v>K</v>
      </c>
    </row>
  </sheetData>
  <mergeCells count="1">
    <mergeCell ref="D4:G4"/>
  </mergeCells>
  <conditionalFormatting sqref="G8">
    <cfRule type="cellIs" dxfId="6" priority="8" operator="between">
      <formula>12500000</formula>
      <formula>80000000</formula>
    </cfRule>
  </conditionalFormatting>
  <conditionalFormatting sqref="H8">
    <cfRule type="cellIs" dxfId="5" priority="7" operator="lessThan">
      <formula>40000001</formula>
    </cfRule>
  </conditionalFormatting>
  <conditionalFormatting sqref="E8">
    <cfRule type="cellIs" dxfId="4" priority="6" operator="between">
      <formula>800000</formula>
      <formula>8000000</formula>
    </cfRule>
  </conditionalFormatting>
  <conditionalFormatting sqref="D8">
    <cfRule type="cellIs" dxfId="3" priority="5" operator="lessThanOrEqual">
      <formula>25000000</formula>
    </cfRule>
  </conditionalFormatting>
  <conditionalFormatting sqref="F8">
    <cfRule type="cellIs" dxfId="2" priority="1" operator="lessThan">
      <formula>100000000</formula>
    </cfRule>
    <cfRule type="cellIs" dxfId="1" priority="2" operator="greaterThan">
      <formula>200000000</formula>
    </cfRule>
    <cfRule type="cellIs" dxfId="0" priority="4" operator="between">
      <formula>100000000</formula>
      <formula>200000000</formula>
    </cfRule>
  </conditionalFormatting>
  <dataValidations count="6">
    <dataValidation type="list" operator="equal" showInputMessage="1" showErrorMessage="1" sqref="D9">
      <formula1>"1,2,3,4,8"</formula1>
    </dataValidation>
    <dataValidation type="whole" allowBlank="1" showInputMessage="1" showErrorMessage="1" promptTitle="делитель" prompt="Целое число от 2 до 33" sqref="E9">
      <formula1>2</formula1>
      <formula2>33</formula2>
    </dataValidation>
    <dataValidation type="whole" allowBlank="1" showInputMessage="1" showErrorMessage="1" promptTitle="Умножение" prompt="Целое число от 2 до 513" sqref="F9">
      <formula1>2</formula1>
      <formula2>513</formula2>
    </dataValidation>
    <dataValidation type="list" allowBlank="1" showInputMessage="1" showErrorMessage="1" sqref="G9">
      <formula1>"2,4,8"</formula1>
    </dataValidation>
    <dataValidation type="list" allowBlank="1" showInputMessage="1" showErrorMessage="1" sqref="C8">
      <formula1>"25000000,12800000,10000000,32768,"</formula1>
    </dataValidation>
    <dataValidation type="list" allowBlank="1" showInputMessage="1" showErrorMessage="1" sqref="I9:J9">
      <formula1>"1,8,64,256"</formula1>
    </dataValidation>
  </dataValidations>
  <pageMargins left="0.7" right="0.7" top="0.75" bottom="0.75" header="0.3" footer="0.3"/>
  <pageSetup paperSize="9" orientation="portrait" r:id="rId1"/>
  <ignoredErrors>
    <ignoredError sqref="F8 H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7"/>
  <sheetViews>
    <sheetView topLeftCell="G1" workbookViewId="0">
      <selection activeCell="L2" sqref="L2"/>
    </sheetView>
  </sheetViews>
  <sheetFormatPr defaultRowHeight="15" x14ac:dyDescent="0.25"/>
  <cols>
    <col min="1" max="1" width="9.140625" style="1"/>
    <col min="2" max="2" width="12.5703125" style="3" bestFit="1" customWidth="1"/>
    <col min="3" max="3" width="12.5703125" style="1" bestFit="1" customWidth="1"/>
    <col min="4" max="4" width="16.28515625" style="3" customWidth="1"/>
    <col min="5" max="5" width="14.140625" style="3" customWidth="1"/>
    <col min="6" max="6" width="15" style="3" customWidth="1"/>
    <col min="7" max="7" width="12.5703125" style="3" bestFit="1" customWidth="1"/>
    <col min="8" max="9" width="12" style="3" bestFit="1" customWidth="1"/>
  </cols>
  <sheetData>
    <row r="2" spans="1:13" x14ac:dyDescent="0.25">
      <c r="C2" s="1" t="s">
        <v>35</v>
      </c>
      <c r="D2" s="3">
        <v>0</v>
      </c>
    </row>
    <row r="3" spans="1:13" x14ac:dyDescent="0.25">
      <c r="C3" s="1" t="s">
        <v>36</v>
      </c>
      <c r="D3" s="3">
        <v>1E-3</v>
      </c>
    </row>
    <row r="4" spans="1:13" x14ac:dyDescent="0.25">
      <c r="C4" s="1" t="s">
        <v>32</v>
      </c>
      <c r="D4" s="3">
        <v>0.01</v>
      </c>
    </row>
    <row r="5" spans="1:13" x14ac:dyDescent="0.25">
      <c r="A5" s="1" t="s">
        <v>39</v>
      </c>
    </row>
    <row r="6" spans="1:13" ht="18.75" x14ac:dyDescent="0.35">
      <c r="A6" s="1" t="s">
        <v>38</v>
      </c>
      <c r="D6" s="3" t="s">
        <v>121</v>
      </c>
      <c r="E6" s="3">
        <f>1/(200*16)</f>
        <v>3.1250000000000001E-4</v>
      </c>
    </row>
    <row r="7" spans="1:13" x14ac:dyDescent="0.25">
      <c r="B7" s="3" t="s">
        <v>22</v>
      </c>
      <c r="C7" s="1" t="s">
        <v>33</v>
      </c>
      <c r="D7" s="3" t="s">
        <v>34</v>
      </c>
      <c r="E7" s="3" t="s">
        <v>40</v>
      </c>
      <c r="F7" s="3" t="s">
        <v>122</v>
      </c>
      <c r="G7" s="3" t="s">
        <v>125</v>
      </c>
      <c r="H7" s="3" t="s">
        <v>123</v>
      </c>
      <c r="I7" s="3" t="s">
        <v>124</v>
      </c>
      <c r="J7" s="3" t="s">
        <v>22</v>
      </c>
      <c r="K7" s="3" t="s">
        <v>34</v>
      </c>
      <c r="L7" s="3" t="s">
        <v>33</v>
      </c>
      <c r="M7" s="3" t="s">
        <v>124</v>
      </c>
    </row>
    <row r="8" spans="1:13" x14ac:dyDescent="0.25">
      <c r="B8" s="3">
        <v>0.1</v>
      </c>
      <c r="D8" s="3">
        <f>$D$2+$D$3*F8+$D$4*F8*F8/2</f>
        <v>0</v>
      </c>
      <c r="E8" s="3">
        <f>$D$2</f>
        <v>0</v>
      </c>
      <c r="F8" s="3">
        <f>(-$D$3+SQRT($D$3*$D$3-4*($D$2-E8)*$D$4))/(4*$D$4)</f>
        <v>0</v>
      </c>
      <c r="G8" s="3">
        <f>(-$D$3-SQRT($D$3*$D$3-4*($D$2-E8)*$D$4))/(2*$D$4)</f>
        <v>-0.1</v>
      </c>
      <c r="H8" s="3">
        <v>0</v>
      </c>
      <c r="I8" s="3">
        <v>0</v>
      </c>
      <c r="J8">
        <v>0</v>
      </c>
      <c r="K8">
        <f>$D$2+$D$3*J8+$D$4*J8*J8/2</f>
        <v>0</v>
      </c>
      <c r="L8">
        <f>0</f>
        <v>0</v>
      </c>
    </row>
    <row r="9" spans="1:13" x14ac:dyDescent="0.25">
      <c r="B9" s="3">
        <v>0.2</v>
      </c>
      <c r="D9" s="3">
        <f t="shared" ref="D9:D72" si="0">$D$2+$D$3*F9+$D$4*F9*F9/2</f>
        <v>2.2310586535436916E-4</v>
      </c>
      <c r="E9" s="3">
        <f>E8+$E$6</f>
        <v>3.1250000000000001E-4</v>
      </c>
      <c r="F9" s="3">
        <f>(-$D$3+SQRT($D$3*$D$3-4*($D$2-E9)*$D$4))/(2*$D$4)</f>
        <v>0.13371173070873835</v>
      </c>
      <c r="G9" s="3">
        <f t="shared" ref="G9:G72" si="1">(-$D$3-SQRT($D$3*$D$3-4*($D$2-E9)*$D$4))/(2*$D$4)</f>
        <v>-0.23371173070873838</v>
      </c>
      <c r="H9" s="3">
        <f>(E9-E8)/(F9-F8)</f>
        <v>2.3371173070873838E-3</v>
      </c>
      <c r="I9" s="3">
        <f>(H9-H8)/(F9-F8)</f>
        <v>1.747877538267963E-2</v>
      </c>
      <c r="J9">
        <v>0.1</v>
      </c>
      <c r="K9">
        <f t="shared" ref="K9:K72" si="2">$D$2+$D$3*J9+$D$4*J9*J9/2</f>
        <v>1.5000000000000001E-4</v>
      </c>
      <c r="L9">
        <f>(K9-K8)/(J9-J8)</f>
        <v>1.5E-3</v>
      </c>
      <c r="M9">
        <f>(L9-L8)/(J9-J8)</f>
        <v>1.4999999999999999E-2</v>
      </c>
    </row>
    <row r="10" spans="1:13" x14ac:dyDescent="0.25">
      <c r="B10" s="3">
        <v>0.3</v>
      </c>
      <c r="D10" s="3">
        <f t="shared" si="0"/>
        <v>4.1497548783981969E-4</v>
      </c>
      <c r="E10" s="3">
        <f t="shared" ref="E10:E73" si="3">E9+$E$6</f>
        <v>6.2500000000000001E-4</v>
      </c>
      <c r="F10" s="3">
        <f t="shared" ref="F10:F72" si="4">(-$D$3+SQRT($D$3*$D$3-4*($D$2-E10)*$D$4))/(2*$D$4)</f>
        <v>0.20495097567963927</v>
      </c>
      <c r="G10" s="3">
        <f t="shared" si="1"/>
        <v>-0.30495097567963925</v>
      </c>
      <c r="H10" s="3">
        <f t="shared" ref="H10:H73" si="5">(E10-E9)/(F10-F9)</f>
        <v>4.3866270638837739E-3</v>
      </c>
      <c r="I10" s="3">
        <f t="shared" ref="I10:I73" si="6">(H10-H9)/(F10-F9)</f>
        <v>2.8769391893942065E-2</v>
      </c>
      <c r="J10">
        <v>0.2</v>
      </c>
      <c r="K10">
        <f t="shared" si="2"/>
        <v>4.0000000000000002E-4</v>
      </c>
      <c r="L10">
        <f t="shared" ref="L10:L73" si="7">(K10-K9)/(J10-J9)</f>
        <v>2.5000000000000001E-3</v>
      </c>
      <c r="M10">
        <f t="shared" ref="M10:M73" si="8">(L10-L9)/(J10-J9)</f>
        <v>0.01</v>
      </c>
    </row>
    <row r="11" spans="1:13" x14ac:dyDescent="0.25">
      <c r="B11" s="3">
        <v>0.4</v>
      </c>
      <c r="D11" s="3">
        <f t="shared" si="0"/>
        <v>5.9887092057488568E-4</v>
      </c>
      <c r="E11" s="3">
        <f t="shared" si="3"/>
        <v>9.3749999999999997E-4</v>
      </c>
      <c r="F11" s="3">
        <f t="shared" si="4"/>
        <v>0.26024184114977139</v>
      </c>
      <c r="G11" s="3">
        <f t="shared" si="1"/>
        <v>-0.36024184114977137</v>
      </c>
      <c r="H11" s="3">
        <f t="shared" si="5"/>
        <v>5.6519281682941109E-3</v>
      </c>
      <c r="I11" s="3">
        <f t="shared" si="6"/>
        <v>2.2884451050849387E-2</v>
      </c>
      <c r="J11">
        <v>0.3</v>
      </c>
      <c r="K11">
        <f t="shared" si="2"/>
        <v>7.5000000000000002E-4</v>
      </c>
      <c r="L11">
        <f t="shared" si="7"/>
        <v>3.5000000000000009E-3</v>
      </c>
      <c r="M11">
        <f t="shared" si="8"/>
        <v>1.0000000000000011E-2</v>
      </c>
    </row>
    <row r="12" spans="1:13" x14ac:dyDescent="0.25">
      <c r="B12" s="3">
        <v>0.5</v>
      </c>
      <c r="D12" s="3">
        <f t="shared" si="0"/>
        <v>7.7853571071357123E-4</v>
      </c>
      <c r="E12" s="3">
        <f t="shared" si="3"/>
        <v>1.25E-3</v>
      </c>
      <c r="F12" s="3">
        <f t="shared" si="4"/>
        <v>0.3070714214271425</v>
      </c>
      <c r="G12" s="3">
        <f t="shared" si="1"/>
        <v>-0.40707142142714248</v>
      </c>
      <c r="H12" s="3">
        <f t="shared" si="5"/>
        <v>6.6731326257691371E-3</v>
      </c>
      <c r="I12" s="3">
        <f t="shared" si="6"/>
        <v>2.1806824904823895E-2</v>
      </c>
      <c r="J12">
        <v>0.4</v>
      </c>
      <c r="K12">
        <f t="shared" si="2"/>
        <v>1.2000000000000001E-3</v>
      </c>
      <c r="L12">
        <f t="shared" si="7"/>
        <v>4.4999999999999997E-3</v>
      </c>
      <c r="M12">
        <f t="shared" si="8"/>
        <v>9.9999999999999846E-3</v>
      </c>
    </row>
    <row r="13" spans="1:13" x14ac:dyDescent="0.25">
      <c r="B13" s="3">
        <v>0.6</v>
      </c>
      <c r="D13" s="3">
        <f t="shared" si="0"/>
        <v>9.5546721813136518E-4</v>
      </c>
      <c r="E13" s="3">
        <f t="shared" si="3"/>
        <v>1.5625000000000001E-3</v>
      </c>
      <c r="F13" s="3">
        <f t="shared" si="4"/>
        <v>0.34843443626273063</v>
      </c>
      <c r="G13" s="3">
        <f t="shared" si="1"/>
        <v>-0.44843443626273061</v>
      </c>
      <c r="H13" s="3">
        <f t="shared" si="5"/>
        <v>7.5550585768987431E-3</v>
      </c>
      <c r="I13" s="3">
        <f t="shared" si="6"/>
        <v>2.1321607108068193E-2</v>
      </c>
      <c r="J13">
        <v>0.5</v>
      </c>
      <c r="K13">
        <f t="shared" si="2"/>
        <v>1.75E-3</v>
      </c>
      <c r="L13">
        <f t="shared" si="7"/>
        <v>5.5000000000000005E-3</v>
      </c>
      <c r="M13">
        <f t="shared" si="8"/>
        <v>1.0000000000000011E-2</v>
      </c>
    </row>
    <row r="14" spans="1:13" x14ac:dyDescent="0.25">
      <c r="B14" s="3">
        <v>0.7</v>
      </c>
      <c r="D14" s="3">
        <f t="shared" si="0"/>
        <v>1.1304449471770336E-3</v>
      </c>
      <c r="E14" s="3">
        <f t="shared" si="3"/>
        <v>1.8750000000000001E-3</v>
      </c>
      <c r="F14" s="3">
        <f t="shared" si="4"/>
        <v>0.38588989435406734</v>
      </c>
      <c r="G14" s="3">
        <f t="shared" si="1"/>
        <v>-0.48588989435406732</v>
      </c>
      <c r="H14" s="3">
        <f t="shared" si="5"/>
        <v>8.3432433061679731E-3</v>
      </c>
      <c r="I14" s="3">
        <f t="shared" si="6"/>
        <v>2.1043254292797818E-2</v>
      </c>
      <c r="J14">
        <v>0.6</v>
      </c>
      <c r="K14">
        <f t="shared" si="2"/>
        <v>2.3999999999999998E-3</v>
      </c>
      <c r="L14">
        <f t="shared" si="7"/>
        <v>6.4999999999999988E-3</v>
      </c>
      <c r="M14">
        <f t="shared" si="8"/>
        <v>9.9999999999999846E-3</v>
      </c>
    </row>
    <row r="15" spans="1:13" x14ac:dyDescent="0.25">
      <c r="B15" s="3">
        <v>0.8</v>
      </c>
      <c r="D15" s="3">
        <f t="shared" si="0"/>
        <v>1.3039360965278347E-3</v>
      </c>
      <c r="E15" s="3">
        <f t="shared" si="3"/>
        <v>2.1875000000000002E-3</v>
      </c>
      <c r="F15" s="3">
        <f t="shared" si="4"/>
        <v>0.42037219305566947</v>
      </c>
      <c r="G15" s="3">
        <f t="shared" si="1"/>
        <v>-0.52037219305566951</v>
      </c>
      <c r="H15" s="3">
        <f t="shared" si="5"/>
        <v>9.0626208740973678E-3</v>
      </c>
      <c r="I15" s="3">
        <f t="shared" si="6"/>
        <v>2.0862227723117851E-2</v>
      </c>
      <c r="J15">
        <v>0.7</v>
      </c>
      <c r="K15">
        <f t="shared" si="2"/>
        <v>3.1499999999999996E-3</v>
      </c>
      <c r="L15">
        <f t="shared" si="7"/>
        <v>7.4999999999999997E-3</v>
      </c>
      <c r="M15">
        <f t="shared" si="8"/>
        <v>1.0000000000000011E-2</v>
      </c>
    </row>
    <row r="16" spans="1:13" x14ac:dyDescent="0.25">
      <c r="B16" s="3">
        <v>0.9</v>
      </c>
      <c r="D16" s="3">
        <f t="shared" si="0"/>
        <v>1.4762468905280221E-3</v>
      </c>
      <c r="E16" s="3">
        <f t="shared" si="3"/>
        <v>2.5000000000000001E-3</v>
      </c>
      <c r="F16" s="3">
        <f t="shared" si="4"/>
        <v>0.45249378105604449</v>
      </c>
      <c r="G16" s="3">
        <f t="shared" si="1"/>
        <v>-0.55249378105604452</v>
      </c>
      <c r="H16" s="3">
        <f t="shared" si="5"/>
        <v>9.7286597411171422E-3</v>
      </c>
      <c r="I16" s="3">
        <f t="shared" si="6"/>
        <v>2.0734929637102578E-2</v>
      </c>
      <c r="J16">
        <v>0.8</v>
      </c>
      <c r="K16">
        <f t="shared" si="2"/>
        <v>4.0000000000000001E-3</v>
      </c>
      <c r="L16">
        <f t="shared" si="7"/>
        <v>8.4999999999999971E-3</v>
      </c>
      <c r="M16">
        <f t="shared" si="8"/>
        <v>9.9999999999999655E-3</v>
      </c>
    </row>
    <row r="17" spans="2:13" x14ac:dyDescent="0.25">
      <c r="B17" s="3">
        <v>1</v>
      </c>
      <c r="D17" s="3">
        <f t="shared" si="0"/>
        <v>1.6475909469082812E-3</v>
      </c>
      <c r="E17" s="3">
        <f t="shared" si="3"/>
        <v>2.8124999999999999E-3</v>
      </c>
      <c r="F17" s="3">
        <f t="shared" si="4"/>
        <v>0.48268189381656285</v>
      </c>
      <c r="G17" s="3">
        <f t="shared" si="1"/>
        <v>-0.58268189381656299</v>
      </c>
      <c r="H17" s="3">
        <f t="shared" si="5"/>
        <v>1.0351756748726081E-2</v>
      </c>
      <c r="I17" s="3">
        <f t="shared" si="6"/>
        <v>2.0640475691605965E-2</v>
      </c>
      <c r="J17">
        <v>0.9</v>
      </c>
      <c r="K17">
        <f t="shared" si="2"/>
        <v>4.9500000000000004E-3</v>
      </c>
      <c r="L17">
        <f t="shared" si="7"/>
        <v>9.500000000000005E-3</v>
      </c>
      <c r="M17">
        <f t="shared" si="8"/>
        <v>1.000000000000008E-2</v>
      </c>
    </row>
    <row r="18" spans="2:13" x14ac:dyDescent="0.25">
      <c r="B18" s="3">
        <v>1.1000000000000001</v>
      </c>
      <c r="D18" s="3">
        <f t="shared" si="0"/>
        <v>1.8181243040080455E-3</v>
      </c>
      <c r="E18" s="3">
        <f t="shared" si="3"/>
        <v>3.1249999999999997E-3</v>
      </c>
      <c r="F18" s="3">
        <f t="shared" si="4"/>
        <v>0.51124860801609118</v>
      </c>
      <c r="G18" s="3">
        <f t="shared" si="1"/>
        <v>-0.61124860801609127</v>
      </c>
      <c r="H18" s="3">
        <f t="shared" si="5"/>
        <v>1.0939305018326524E-2</v>
      </c>
      <c r="I18" s="3">
        <f t="shared" si="6"/>
        <v>2.0567583149277421E-2</v>
      </c>
      <c r="J18">
        <v>1</v>
      </c>
      <c r="K18">
        <f t="shared" si="2"/>
        <v>6.0000000000000001E-3</v>
      </c>
      <c r="L18">
        <f t="shared" si="7"/>
        <v>1.0499999999999999E-2</v>
      </c>
      <c r="M18">
        <f t="shared" si="8"/>
        <v>9.9999999999999412E-3</v>
      </c>
    </row>
    <row r="19" spans="2:13" x14ac:dyDescent="0.25">
      <c r="B19" s="3">
        <v>1.2</v>
      </c>
      <c r="D19" s="3">
        <f t="shared" si="0"/>
        <v>1.9879650573984956E-3</v>
      </c>
      <c r="E19" s="3">
        <f t="shared" si="3"/>
        <v>3.4374999999999996E-3</v>
      </c>
      <c r="F19" s="3">
        <f t="shared" si="4"/>
        <v>0.53843011479699099</v>
      </c>
      <c r="G19" s="3">
        <f t="shared" si="1"/>
        <v>-0.63843011479699086</v>
      </c>
      <c r="H19" s="3">
        <f t="shared" si="5"/>
        <v>1.1496787228130806E-2</v>
      </c>
      <c r="I19" s="3">
        <f t="shared" si="6"/>
        <v>2.0509613918681609E-2</v>
      </c>
      <c r="J19">
        <v>1.1000000000000001</v>
      </c>
      <c r="K19">
        <f t="shared" si="2"/>
        <v>7.150000000000001E-3</v>
      </c>
      <c r="L19">
        <f t="shared" si="7"/>
        <v>1.1499999999999998E-2</v>
      </c>
      <c r="M19">
        <f t="shared" si="8"/>
        <v>9.9999999999999829E-3</v>
      </c>
    </row>
    <row r="20" spans="2:13" x14ac:dyDescent="0.25">
      <c r="B20" s="3">
        <v>1.3</v>
      </c>
      <c r="D20" s="3">
        <f t="shared" si="0"/>
        <v>2.1572051431861124E-3</v>
      </c>
      <c r="E20" s="3">
        <f t="shared" si="3"/>
        <v>3.7499999999999994E-3</v>
      </c>
      <c r="F20" s="3">
        <f t="shared" si="4"/>
        <v>0.56441028637222534</v>
      </c>
      <c r="G20" s="3">
        <f t="shared" si="1"/>
        <v>-0.66441028637222543</v>
      </c>
      <c r="H20" s="3">
        <f t="shared" si="5"/>
        <v>1.2028404011692171E-2</v>
      </c>
      <c r="I20" s="3">
        <f t="shared" si="6"/>
        <v>2.0462404646631745E-2</v>
      </c>
      <c r="J20">
        <v>1.2</v>
      </c>
      <c r="K20">
        <f t="shared" si="2"/>
        <v>8.3999999999999995E-3</v>
      </c>
      <c r="L20">
        <f t="shared" si="7"/>
        <v>1.2500000000000002E-2</v>
      </c>
      <c r="M20">
        <f t="shared" si="8"/>
        <v>1.0000000000000057E-2</v>
      </c>
    </row>
    <row r="21" spans="2:13" x14ac:dyDescent="0.25">
      <c r="B21" s="3">
        <v>1.4</v>
      </c>
      <c r="D21" s="3">
        <f t="shared" si="0"/>
        <v>2.3259177963136095E-3</v>
      </c>
      <c r="E21" s="3">
        <f t="shared" si="3"/>
        <v>4.0624999999999993E-3</v>
      </c>
      <c r="F21" s="3">
        <f t="shared" si="4"/>
        <v>0.58933559262722091</v>
      </c>
      <c r="G21" s="3">
        <f t="shared" si="1"/>
        <v>-0.68933559262722099</v>
      </c>
      <c r="H21" s="3">
        <f t="shared" si="5"/>
        <v>1.2537458789994535E-2</v>
      </c>
      <c r="I21" s="3">
        <f t="shared" si="6"/>
        <v>2.0423210575410213E-2</v>
      </c>
      <c r="J21">
        <v>1.3</v>
      </c>
      <c r="K21">
        <f t="shared" si="2"/>
        <v>9.7500000000000017E-3</v>
      </c>
      <c r="L21">
        <f t="shared" si="7"/>
        <v>1.350000000000001E-2</v>
      </c>
      <c r="M21">
        <f t="shared" si="8"/>
        <v>1.000000000000007E-2</v>
      </c>
    </row>
    <row r="22" spans="2:13" x14ac:dyDescent="0.25">
      <c r="B22" s="3">
        <v>1.5</v>
      </c>
      <c r="D22" s="3">
        <f t="shared" si="0"/>
        <v>2.4941624790355398E-3</v>
      </c>
      <c r="E22" s="3">
        <f t="shared" si="3"/>
        <v>4.3749999999999995E-3</v>
      </c>
      <c r="F22" s="3">
        <f t="shared" si="4"/>
        <v>0.6133249580710799</v>
      </c>
      <c r="G22" s="3">
        <f t="shared" si="1"/>
        <v>-0.71332495807107998</v>
      </c>
      <c r="H22" s="3">
        <f t="shared" si="5"/>
        <v>1.3026605506982961E-2</v>
      </c>
      <c r="I22" s="3">
        <f t="shared" si="6"/>
        <v>2.0390148215181005E-2</v>
      </c>
      <c r="J22">
        <v>1.4</v>
      </c>
      <c r="K22">
        <f t="shared" si="2"/>
        <v>1.1199999999999998E-2</v>
      </c>
      <c r="L22">
        <f t="shared" si="7"/>
        <v>1.4499999999999983E-2</v>
      </c>
      <c r="M22">
        <f t="shared" si="8"/>
        <v>9.9999999999997452E-3</v>
      </c>
    </row>
    <row r="23" spans="2:13" x14ac:dyDescent="0.25">
      <c r="B23" s="3">
        <v>1.6</v>
      </c>
      <c r="D23" s="3">
        <f t="shared" si="0"/>
        <v>2.661988255443649E-3</v>
      </c>
      <c r="E23" s="3">
        <f t="shared" si="3"/>
        <v>4.6874999999999998E-3</v>
      </c>
      <c r="F23" s="3">
        <f t="shared" si="4"/>
        <v>0.63647651088729895</v>
      </c>
      <c r="G23" s="3">
        <f t="shared" si="1"/>
        <v>-0.73647651088729904</v>
      </c>
      <c r="H23" s="3">
        <f t="shared" si="5"/>
        <v>1.3498014689583811E-2</v>
      </c>
      <c r="I23" s="3">
        <f t="shared" si="6"/>
        <v>2.0361881828963094E-2</v>
      </c>
      <c r="J23">
        <v>1.5</v>
      </c>
      <c r="K23">
        <f t="shared" si="2"/>
        <v>1.2749999999999999E-2</v>
      </c>
      <c r="L23">
        <f t="shared" si="7"/>
        <v>1.5499999999999996E-2</v>
      </c>
      <c r="M23">
        <f t="shared" si="8"/>
        <v>1.0000000000000122E-2</v>
      </c>
    </row>
    <row r="24" spans="2:13" x14ac:dyDescent="0.25">
      <c r="B24" s="3">
        <v>1.7</v>
      </c>
      <c r="D24" s="3">
        <f t="shared" si="0"/>
        <v>2.8294361719689459E-3</v>
      </c>
      <c r="E24" s="3">
        <f t="shared" si="3"/>
        <v>5.0000000000000001E-3</v>
      </c>
      <c r="F24" s="3">
        <f t="shared" si="4"/>
        <v>0.65887234393789129</v>
      </c>
      <c r="G24" s="3">
        <f t="shared" si="1"/>
        <v>-0.75887234393789116</v>
      </c>
      <c r="H24" s="3">
        <f t="shared" si="5"/>
        <v>1.395348854825184E-2</v>
      </c>
      <c r="I24" s="3">
        <f t="shared" si="6"/>
        <v>2.0337437667047712E-2</v>
      </c>
      <c r="J24">
        <v>1.6</v>
      </c>
      <c r="K24">
        <f t="shared" si="2"/>
        <v>1.4400000000000001E-2</v>
      </c>
      <c r="L24">
        <f t="shared" si="7"/>
        <v>1.6500000000000008E-2</v>
      </c>
      <c r="M24">
        <f t="shared" si="8"/>
        <v>1.0000000000000104E-2</v>
      </c>
    </row>
    <row r="25" spans="2:13" x14ac:dyDescent="0.25">
      <c r="B25" s="3">
        <v>1.8</v>
      </c>
      <c r="D25" s="3">
        <f t="shared" si="0"/>
        <v>2.9965409799050618E-3</v>
      </c>
      <c r="E25" s="3">
        <f t="shared" si="3"/>
        <v>5.3125000000000004E-3</v>
      </c>
      <c r="F25" s="3">
        <f t="shared" si="4"/>
        <v>0.68058195981012293</v>
      </c>
      <c r="G25" s="3">
        <f t="shared" si="1"/>
        <v>-0.78058195981012279</v>
      </c>
      <c r="H25" s="3">
        <f t="shared" si="5"/>
        <v>1.4394543037480141E-2</v>
      </c>
      <c r="I25" s="3">
        <f t="shared" si="6"/>
        <v>2.0316089046625938E-2</v>
      </c>
      <c r="J25">
        <v>1.7</v>
      </c>
      <c r="K25">
        <f t="shared" si="2"/>
        <v>1.6150000000000001E-2</v>
      </c>
      <c r="L25">
        <f t="shared" si="7"/>
        <v>1.7500000000000022E-2</v>
      </c>
      <c r="M25">
        <f t="shared" si="8"/>
        <v>1.0000000000000162E-2</v>
      </c>
    </row>
    <row r="26" spans="2:13" x14ac:dyDescent="0.25">
      <c r="B26" s="3">
        <v>1.9</v>
      </c>
      <c r="D26" s="3">
        <f t="shared" si="0"/>
        <v>3.1633324094593233E-3</v>
      </c>
      <c r="E26" s="3">
        <f t="shared" si="3"/>
        <v>5.6250000000000007E-3</v>
      </c>
      <c r="F26" s="3">
        <f t="shared" si="4"/>
        <v>0.70166481891864552</v>
      </c>
      <c r="G26" s="3">
        <f t="shared" si="1"/>
        <v>-0.80166481891864538</v>
      </c>
      <c r="H26" s="3">
        <f t="shared" si="5"/>
        <v>1.4822467787287659E-2</v>
      </c>
      <c r="I26" s="3">
        <f t="shared" si="6"/>
        <v>2.0297282622096187E-2</v>
      </c>
      <c r="J26">
        <v>1.8</v>
      </c>
      <c r="K26">
        <f t="shared" si="2"/>
        <v>1.8000000000000002E-2</v>
      </c>
      <c r="L26">
        <f t="shared" si="7"/>
        <v>1.8499999999999992E-2</v>
      </c>
      <c r="M26">
        <f t="shared" si="8"/>
        <v>9.999999999999688E-3</v>
      </c>
    </row>
    <row r="27" spans="2:13" x14ac:dyDescent="0.25">
      <c r="B27" s="3">
        <v>2</v>
      </c>
      <c r="D27" s="3">
        <f t="shared" si="0"/>
        <v>3.3298361302870126E-3</v>
      </c>
      <c r="E27" s="3">
        <f t="shared" si="3"/>
        <v>5.9375000000000009E-3</v>
      </c>
      <c r="F27" s="3">
        <f t="shared" si="4"/>
        <v>0.72217226057402506</v>
      </c>
      <c r="G27" s="3">
        <f t="shared" si="1"/>
        <v>-0.82217226057402504</v>
      </c>
      <c r="H27" s="3">
        <f t="shared" si="5"/>
        <v>1.5238370794926768E-2</v>
      </c>
      <c r="I27" s="3">
        <f t="shared" si="6"/>
        <v>2.0280589584415969E-2</v>
      </c>
      <c r="J27">
        <v>1.9</v>
      </c>
      <c r="K27">
        <f t="shared" si="2"/>
        <v>1.9949999999999999E-2</v>
      </c>
      <c r="L27">
        <f t="shared" si="7"/>
        <v>1.9499999999999993E-2</v>
      </c>
      <c r="M27">
        <f t="shared" si="8"/>
        <v>1.0000000000000023E-2</v>
      </c>
    </row>
    <row r="28" spans="2:13" x14ac:dyDescent="0.25">
      <c r="D28" s="3">
        <f t="shared" si="0"/>
        <v>3.4960744879438729E-3</v>
      </c>
      <c r="E28" s="3">
        <f t="shared" si="3"/>
        <v>6.2500000000000012E-3</v>
      </c>
      <c r="F28" s="3">
        <f t="shared" si="4"/>
        <v>0.74214897588774309</v>
      </c>
      <c r="G28" s="3">
        <f t="shared" si="1"/>
        <v>-0.84214897588774318</v>
      </c>
      <c r="H28" s="3">
        <f t="shared" si="5"/>
        <v>1.5643212364617631E-2</v>
      </c>
      <c r="I28" s="3">
        <f t="shared" si="6"/>
        <v>2.0265672475837826E-2</v>
      </c>
      <c r="J28">
        <v>2</v>
      </c>
      <c r="K28">
        <f t="shared" si="2"/>
        <v>2.1999999999999999E-2</v>
      </c>
      <c r="L28">
        <f t="shared" si="7"/>
        <v>2.049999999999998E-2</v>
      </c>
      <c r="M28">
        <f t="shared" si="8"/>
        <v>9.9999999999998614E-3</v>
      </c>
    </row>
    <row r="29" spans="2:13" x14ac:dyDescent="0.25">
      <c r="D29" s="3">
        <f t="shared" si="0"/>
        <v>3.6620670770186989E-3</v>
      </c>
      <c r="E29" s="3">
        <f t="shared" si="3"/>
        <v>6.5625000000000015E-3</v>
      </c>
      <c r="F29" s="3">
        <f t="shared" si="4"/>
        <v>0.76163415403739643</v>
      </c>
      <c r="G29" s="3">
        <f t="shared" si="1"/>
        <v>-0.86163415403739652</v>
      </c>
      <c r="H29" s="3">
        <f t="shared" si="5"/>
        <v>1.6037831299251425E-2</v>
      </c>
      <c r="I29" s="3">
        <f t="shared" si="6"/>
        <v>2.0252262083670713E-2</v>
      </c>
      <c r="J29">
        <v>2.1</v>
      </c>
      <c r="K29">
        <f t="shared" si="2"/>
        <v>2.4150000000000005E-2</v>
      </c>
      <c r="L29">
        <f t="shared" si="7"/>
        <v>2.150000000000004E-2</v>
      </c>
      <c r="M29">
        <f t="shared" si="8"/>
        <v>1.000000000000059E-2</v>
      </c>
    </row>
    <row r="30" spans="2:13" x14ac:dyDescent="0.25">
      <c r="D30" s="3">
        <f t="shared" si="0"/>
        <v>3.8278311931459054E-3</v>
      </c>
      <c r="E30" s="3">
        <f t="shared" si="3"/>
        <v>6.8750000000000018E-3</v>
      </c>
      <c r="F30" s="3">
        <f t="shared" si="4"/>
        <v>0.78066238629180762</v>
      </c>
      <c r="G30" s="3">
        <f t="shared" si="1"/>
        <v>-0.88066238629180771</v>
      </c>
      <c r="H30" s="3">
        <f t="shared" si="5"/>
        <v>1.6422965403292016E-2</v>
      </c>
      <c r="I30" s="3">
        <f t="shared" si="6"/>
        <v>2.0240141012116759E-2</v>
      </c>
      <c r="J30">
        <v>2.2000000000000002</v>
      </c>
      <c r="K30">
        <f t="shared" si="2"/>
        <v>2.6400000000000003E-2</v>
      </c>
      <c r="L30">
        <f t="shared" si="7"/>
        <v>2.2499999999999964E-2</v>
      </c>
      <c r="M30">
        <f t="shared" si="8"/>
        <v>9.9999999999992369E-3</v>
      </c>
    </row>
    <row r="31" spans="2:13" x14ac:dyDescent="0.25">
      <c r="D31" s="3">
        <f t="shared" si="0"/>
        <v>3.9933821937865772E-3</v>
      </c>
      <c r="E31" s="3">
        <f t="shared" si="3"/>
        <v>7.187500000000002E-3</v>
      </c>
      <c r="F31" s="3">
        <f t="shared" si="4"/>
        <v>0.79926438757315155</v>
      </c>
      <c r="G31" s="3">
        <f t="shared" si="1"/>
        <v>-0.89926438757315164</v>
      </c>
      <c r="H31" s="3">
        <f t="shared" si="5"/>
        <v>1.6799267738649638E-2</v>
      </c>
      <c r="I31" s="3">
        <f t="shared" si="6"/>
        <v>2.0229131783525801E-2</v>
      </c>
      <c r="J31">
        <v>2.2999999999999998</v>
      </c>
      <c r="K31">
        <f t="shared" si="2"/>
        <v>2.8749999999999998E-2</v>
      </c>
      <c r="L31">
        <f t="shared" si="7"/>
        <v>2.3500000000000028E-2</v>
      </c>
      <c r="M31">
        <f t="shared" si="8"/>
        <v>1.0000000000000668E-2</v>
      </c>
    </row>
    <row r="32" spans="2:13" x14ac:dyDescent="0.25">
      <c r="D32" s="3">
        <f t="shared" si="0"/>
        <v>4.1587337893224377E-3</v>
      </c>
      <c r="E32" s="3">
        <f t="shared" si="3"/>
        <v>7.5000000000000023E-3</v>
      </c>
      <c r="F32" s="3">
        <f t="shared" si="4"/>
        <v>0.81746757864487374</v>
      </c>
      <c r="G32" s="3">
        <f t="shared" si="1"/>
        <v>-0.91746757864487383</v>
      </c>
      <c r="H32" s="3">
        <f t="shared" si="5"/>
        <v>1.7167319662180245E-2</v>
      </c>
      <c r="I32" s="3">
        <f t="shared" si="6"/>
        <v>2.02190880752968E-2</v>
      </c>
      <c r="J32">
        <v>2.4</v>
      </c>
      <c r="K32">
        <f t="shared" si="2"/>
        <v>3.1199999999999999E-2</v>
      </c>
      <c r="L32">
        <f t="shared" si="7"/>
        <v>2.4499999999999987E-2</v>
      </c>
      <c r="M32">
        <f t="shared" si="8"/>
        <v>9.9999999999995839E-3</v>
      </c>
    </row>
    <row r="33" spans="4:13" x14ac:dyDescent="0.25">
      <c r="D33" s="3">
        <f t="shared" si="0"/>
        <v>4.3238982802406454E-3</v>
      </c>
      <c r="E33" s="3">
        <f t="shared" si="3"/>
        <v>7.8125000000000017E-3</v>
      </c>
      <c r="F33" s="3">
        <f t="shared" si="4"/>
        <v>0.83529656048128875</v>
      </c>
      <c r="G33" s="3">
        <f t="shared" si="1"/>
        <v>-0.93529656048128884</v>
      </c>
      <c r="H33" s="3">
        <f t="shared" si="5"/>
        <v>1.752764139126162E-2</v>
      </c>
      <c r="I33" s="3">
        <f t="shared" si="6"/>
        <v>2.0209888169016584E-2</v>
      </c>
      <c r="J33">
        <v>2.5</v>
      </c>
      <c r="K33">
        <f t="shared" si="2"/>
        <v>3.3750000000000002E-2</v>
      </c>
      <c r="L33">
        <f t="shared" si="7"/>
        <v>2.5500000000000012E-2</v>
      </c>
      <c r="M33">
        <f t="shared" si="8"/>
        <v>1.0000000000000243E-2</v>
      </c>
    </row>
    <row r="34" spans="4:13" x14ac:dyDescent="0.25">
      <c r="D34" s="3">
        <f t="shared" si="0"/>
        <v>4.4888867521316964E-3</v>
      </c>
      <c r="E34" s="3">
        <f t="shared" si="3"/>
        <v>8.125000000000002E-3</v>
      </c>
      <c r="F34" s="3">
        <f t="shared" si="4"/>
        <v>0.8527735042633896</v>
      </c>
      <c r="G34" s="3">
        <f t="shared" si="1"/>
        <v>-0.95277350426338969</v>
      </c>
      <c r="H34" s="3">
        <f t="shared" si="5"/>
        <v>1.78807006474467E-2</v>
      </c>
      <c r="I34" s="3">
        <f t="shared" si="6"/>
        <v>2.0201429986097901E-2</v>
      </c>
      <c r="J34">
        <v>2.6</v>
      </c>
      <c r="K34">
        <f t="shared" si="2"/>
        <v>3.6400000000000002E-2</v>
      </c>
      <c r="L34">
        <f t="shared" si="7"/>
        <v>2.6499999999999971E-2</v>
      </c>
      <c r="M34">
        <f t="shared" si="8"/>
        <v>9.9999999999995839E-3</v>
      </c>
    </row>
    <row r="35" spans="4:13" x14ac:dyDescent="0.25">
      <c r="D35" s="3">
        <f t="shared" si="0"/>
        <v>4.6537092373243527E-3</v>
      </c>
      <c r="E35" s="3">
        <f t="shared" si="3"/>
        <v>8.4375000000000023E-3</v>
      </c>
      <c r="F35" s="3">
        <f t="shared" si="4"/>
        <v>0.86991847464870498</v>
      </c>
      <c r="G35" s="3">
        <f t="shared" si="1"/>
        <v>-0.96991847464870506</v>
      </c>
      <c r="H35" s="3">
        <f t="shared" si="5"/>
        <v>1.8226919789121117E-2</v>
      </c>
      <c r="I35" s="3">
        <f t="shared" si="6"/>
        <v>2.0193627279225454E-2</v>
      </c>
      <c r="J35">
        <v>2.7</v>
      </c>
      <c r="K35">
        <f t="shared" si="2"/>
        <v>3.9150000000000004E-2</v>
      </c>
      <c r="L35">
        <f t="shared" si="7"/>
        <v>2.75E-2</v>
      </c>
      <c r="M35">
        <f t="shared" si="8"/>
        <v>1.0000000000000278E-2</v>
      </c>
    </row>
    <row r="36" spans="4:13" x14ac:dyDescent="0.25">
      <c r="D36" s="3">
        <f t="shared" si="0"/>
        <v>4.8183748498798811E-3</v>
      </c>
      <c r="E36" s="3">
        <f t="shared" si="3"/>
        <v>8.7500000000000026E-3</v>
      </c>
      <c r="F36" s="3">
        <f t="shared" si="4"/>
        <v>0.88674969975975992</v>
      </c>
      <c r="G36" s="3">
        <f t="shared" si="1"/>
        <v>-0.98674969975976001</v>
      </c>
      <c r="H36" s="3">
        <f t="shared" si="5"/>
        <v>1.8566681744084487E-2</v>
      </c>
      <c r="I36" s="3">
        <f t="shared" si="6"/>
        <v>2.0186406676969106E-2</v>
      </c>
      <c r="J36">
        <v>2.8</v>
      </c>
      <c r="K36">
        <f t="shared" si="2"/>
        <v>4.1999999999999989E-2</v>
      </c>
      <c r="L36">
        <f t="shared" si="7"/>
        <v>2.8499999999999946E-2</v>
      </c>
      <c r="M36">
        <f t="shared" si="8"/>
        <v>9.9999999999994885E-3</v>
      </c>
    </row>
    <row r="37" spans="4:13" x14ac:dyDescent="0.25">
      <c r="D37" s="3">
        <f t="shared" si="0"/>
        <v>4.9828918991234421E-3</v>
      </c>
      <c r="E37" s="3">
        <f t="shared" si="3"/>
        <v>9.0625000000000028E-3</v>
      </c>
      <c r="F37" s="3">
        <f t="shared" si="4"/>
        <v>0.9032837982468811</v>
      </c>
      <c r="G37" s="3">
        <f t="shared" si="1"/>
        <v>-1.0032837982468812</v>
      </c>
      <c r="H37" s="3">
        <f t="shared" si="5"/>
        <v>1.890033498006646E-2</v>
      </c>
      <c r="I37" s="3">
        <f t="shared" si="6"/>
        <v>2.0179705367175851E-2</v>
      </c>
      <c r="J37">
        <v>2.9</v>
      </c>
      <c r="K37">
        <f t="shared" si="2"/>
        <v>4.4949999999999997E-2</v>
      </c>
      <c r="L37">
        <f t="shared" si="7"/>
        <v>2.9500000000000054E-2</v>
      </c>
      <c r="M37">
        <f t="shared" si="8"/>
        <v>1.0000000000001076E-2</v>
      </c>
    </row>
    <row r="38" spans="4:13" x14ac:dyDescent="0.25">
      <c r="D38" s="3">
        <f t="shared" si="0"/>
        <v>5.1472679857416355E-3</v>
      </c>
      <c r="E38" s="3">
        <f t="shared" si="3"/>
        <v>9.3750000000000031E-3</v>
      </c>
      <c r="F38" s="3">
        <f t="shared" si="4"/>
        <v>0.91953597148326605</v>
      </c>
      <c r="G38" s="3">
        <f t="shared" si="1"/>
        <v>-1.0195359714832661</v>
      </c>
      <c r="H38" s="3">
        <f t="shared" si="5"/>
        <v>1.9228197697301386E-2</v>
      </c>
      <c r="I38" s="3">
        <f t="shared" si="6"/>
        <v>2.017346926261623E-2</v>
      </c>
      <c r="J38">
        <v>3</v>
      </c>
      <c r="K38">
        <f t="shared" si="2"/>
        <v>4.8000000000000001E-2</v>
      </c>
      <c r="L38">
        <f t="shared" si="7"/>
        <v>3.0500000000000013E-2</v>
      </c>
      <c r="M38">
        <f t="shared" si="8"/>
        <v>9.9999999999995839E-3</v>
      </c>
    </row>
    <row r="39" spans="4:13" x14ac:dyDescent="0.25">
      <c r="D39" s="3">
        <f t="shared" si="0"/>
        <v>5.3115100836106759E-3</v>
      </c>
      <c r="E39" s="3">
        <f t="shared" si="3"/>
        <v>9.6875000000000034E-3</v>
      </c>
      <c r="F39" s="3">
        <f t="shared" si="4"/>
        <v>0.93552016722135123</v>
      </c>
      <c r="G39" s="3">
        <f t="shared" si="1"/>
        <v>-1.0355201672213514</v>
      </c>
      <c r="H39" s="3">
        <f t="shared" si="5"/>
        <v>1.9550561387046431E-2</v>
      </c>
      <c r="I39" s="3">
        <f t="shared" si="6"/>
        <v>2.0167651537008911E-2</v>
      </c>
      <c r="J39">
        <v>3.1</v>
      </c>
      <c r="K39">
        <f t="shared" si="2"/>
        <v>5.1150000000000008E-2</v>
      </c>
      <c r="L39">
        <f t="shared" si="7"/>
        <v>3.1500000000000042E-2</v>
      </c>
      <c r="M39">
        <f t="shared" si="8"/>
        <v>1.0000000000000278E-2</v>
      </c>
    </row>
    <row r="40" spans="4:13" x14ac:dyDescent="0.25">
      <c r="D40" s="3">
        <f t="shared" si="0"/>
        <v>5.4756246098625226E-3</v>
      </c>
      <c r="E40" s="3">
        <f t="shared" si="3"/>
        <v>1.0000000000000004E-2</v>
      </c>
      <c r="F40" s="3">
        <f t="shared" si="4"/>
        <v>0.95124921972503951</v>
      </c>
      <c r="G40" s="3">
        <f t="shared" si="1"/>
        <v>-1.0512492197250396</v>
      </c>
      <c r="H40" s="3">
        <f t="shared" si="5"/>
        <v>1.9867693869463701E-2</v>
      </c>
      <c r="I40" s="3">
        <f t="shared" si="6"/>
        <v>2.0162211445534095E-2</v>
      </c>
      <c r="J40">
        <v>3.2</v>
      </c>
      <c r="K40">
        <f t="shared" si="2"/>
        <v>5.4400000000000004E-2</v>
      </c>
      <c r="L40">
        <f t="shared" si="7"/>
        <v>3.2499999999999932E-2</v>
      </c>
      <c r="M40">
        <f t="shared" si="8"/>
        <v>9.99999999999889E-3</v>
      </c>
    </row>
    <row r="41" spans="4:13" x14ac:dyDescent="0.25">
      <c r="D41" s="3">
        <f t="shared" si="0"/>
        <v>5.6396174851915705E-3</v>
      </c>
      <c r="E41" s="3">
        <f t="shared" si="3"/>
        <v>1.0312500000000004E-2</v>
      </c>
      <c r="F41" s="3">
        <f t="shared" si="4"/>
        <v>0.96673497038313794</v>
      </c>
      <c r="G41" s="3">
        <f t="shared" si="1"/>
        <v>-1.0667349703831379</v>
      </c>
      <c r="H41" s="3">
        <f t="shared" si="5"/>
        <v>2.0179841901081835E-2</v>
      </c>
      <c r="I41" s="3">
        <f t="shared" si="6"/>
        <v>2.0157113368921023E-2</v>
      </c>
      <c r="J41">
        <v>3.3</v>
      </c>
      <c r="K41">
        <f t="shared" si="2"/>
        <v>5.7749999999999996E-2</v>
      </c>
      <c r="L41">
        <f t="shared" si="7"/>
        <v>3.3500000000000037E-2</v>
      </c>
      <c r="M41">
        <f t="shared" si="8"/>
        <v>1.0000000000001084E-2</v>
      </c>
    </row>
    <row r="42" spans="4:13" x14ac:dyDescent="0.25">
      <c r="D42" s="3">
        <f t="shared" si="0"/>
        <v>5.8034941860137593E-3</v>
      </c>
      <c r="E42" s="3">
        <f t="shared" si="3"/>
        <v>1.0625000000000004E-2</v>
      </c>
      <c r="F42" s="3">
        <f t="shared" si="4"/>
        <v>0.98198837202751477</v>
      </c>
      <c r="G42" s="3">
        <f t="shared" si="1"/>
        <v>-1.081988372027515</v>
      </c>
      <c r="H42" s="3">
        <f t="shared" si="5"/>
        <v>2.0487233424106646E-2</v>
      </c>
      <c r="I42" s="3">
        <f t="shared" si="6"/>
        <v>2.0152326031363077E-2</v>
      </c>
      <c r="J42">
        <v>3.4</v>
      </c>
      <c r="K42">
        <f t="shared" si="2"/>
        <v>6.1200000000000004E-2</v>
      </c>
      <c r="L42">
        <f t="shared" si="7"/>
        <v>3.4500000000000058E-2</v>
      </c>
      <c r="M42">
        <f t="shared" si="8"/>
        <v>1.0000000000000208E-2</v>
      </c>
    </row>
    <row r="43" spans="4:13" x14ac:dyDescent="0.25">
      <c r="D43" s="3">
        <f t="shared" si="0"/>
        <v>5.9672597897843004E-3</v>
      </c>
      <c r="E43" s="3">
        <f t="shared" si="3"/>
        <v>1.0937500000000005E-2</v>
      </c>
      <c r="F43" s="3">
        <f t="shared" si="4"/>
        <v>0.99701957956859644</v>
      </c>
      <c r="G43" s="3">
        <f t="shared" si="1"/>
        <v>-1.0970195795685964</v>
      </c>
      <c r="H43" s="3">
        <f t="shared" si="5"/>
        <v>2.0790079515960982E-2</v>
      </c>
      <c r="I43" s="3">
        <f t="shared" si="6"/>
        <v>2.0147821858398897E-2</v>
      </c>
      <c r="J43">
        <v>3.5</v>
      </c>
      <c r="K43">
        <f t="shared" si="2"/>
        <v>6.4750000000000002E-2</v>
      </c>
      <c r="L43">
        <f t="shared" si="7"/>
        <v>3.5499999999999941E-2</v>
      </c>
      <c r="M43">
        <f t="shared" si="8"/>
        <v>9.9999999999988206E-3</v>
      </c>
    </row>
    <row r="44" spans="4:13" x14ac:dyDescent="0.25">
      <c r="D44" s="3">
        <f t="shared" si="0"/>
        <v>6.1309190145398852E-3</v>
      </c>
      <c r="E44" s="3">
        <f t="shared" si="3"/>
        <v>1.1250000000000005E-2</v>
      </c>
      <c r="F44" s="3">
        <f t="shared" si="4"/>
        <v>1.0118380290797653</v>
      </c>
      <c r="G44" s="3">
        <f t="shared" si="1"/>
        <v>-1.1118380290797654</v>
      </c>
      <c r="H44" s="3">
        <f t="shared" si="5"/>
        <v>2.1088576086483631E-2</v>
      </c>
      <c r="I44" s="3">
        <f t="shared" si="6"/>
        <v>2.014357644486816E-2</v>
      </c>
      <c r="J44">
        <v>3.6</v>
      </c>
      <c r="K44">
        <f t="shared" si="2"/>
        <v>6.8400000000000016E-2</v>
      </c>
      <c r="L44">
        <f t="shared" si="7"/>
        <v>3.6500000000000109E-2</v>
      </c>
      <c r="M44">
        <f t="shared" si="8"/>
        <v>1.0000000000001666E-2</v>
      </c>
    </row>
    <row r="45" spans="4:13" x14ac:dyDescent="0.25">
      <c r="D45" s="3">
        <f t="shared" si="0"/>
        <v>6.2944762535402767E-3</v>
      </c>
      <c r="E45" s="3">
        <f t="shared" si="3"/>
        <v>1.1562500000000005E-2</v>
      </c>
      <c r="F45" s="3">
        <f t="shared" si="4"/>
        <v>1.0264525070805495</v>
      </c>
      <c r="G45" s="3">
        <f t="shared" si="1"/>
        <v>-1.1264525070805496</v>
      </c>
      <c r="H45" s="3">
        <f t="shared" si="5"/>
        <v>2.1382905361603196E-2</v>
      </c>
      <c r="I45" s="3">
        <f t="shared" si="6"/>
        <v>2.0139568112098986E-2</v>
      </c>
      <c r="J45">
        <v>3.7</v>
      </c>
      <c r="K45">
        <f t="shared" si="2"/>
        <v>7.2150000000000006E-2</v>
      </c>
      <c r="L45">
        <f t="shared" si="7"/>
        <v>3.749999999999986E-2</v>
      </c>
      <c r="M45">
        <f t="shared" si="8"/>
        <v>9.9999999999975022E-3</v>
      </c>
    </row>
    <row r="46" spans="4:13" x14ac:dyDescent="0.25">
      <c r="D46" s="3">
        <f t="shared" si="0"/>
        <v>6.4579356057317882E-3</v>
      </c>
      <c r="E46" s="3">
        <f t="shared" si="3"/>
        <v>1.1875000000000005E-2</v>
      </c>
      <c r="F46" s="3">
        <f t="shared" si="4"/>
        <v>1.0408712114635716</v>
      </c>
      <c r="G46" s="3">
        <f t="shared" si="1"/>
        <v>-1.1408712114635717</v>
      </c>
      <c r="H46" s="3">
        <f t="shared" si="5"/>
        <v>2.1673237185441206E-2</v>
      </c>
      <c r="I46" s="3">
        <f t="shared" si="6"/>
        <v>2.0135777537673306E-2</v>
      </c>
      <c r="J46">
        <v>3.8</v>
      </c>
      <c r="K46">
        <f t="shared" si="2"/>
        <v>7.5999999999999998E-2</v>
      </c>
      <c r="L46">
        <f t="shared" si="7"/>
        <v>3.8500000000000062E-2</v>
      </c>
      <c r="M46">
        <f t="shared" si="8"/>
        <v>1.0000000000002056E-2</v>
      </c>
    </row>
    <row r="47" spans="4:13" x14ac:dyDescent="0.25">
      <c r="D47" s="3">
        <f t="shared" si="0"/>
        <v>6.6213009026325114E-3</v>
      </c>
      <c r="E47" s="3">
        <f t="shared" si="3"/>
        <v>1.2187500000000006E-2</v>
      </c>
      <c r="F47" s="3">
        <f t="shared" si="4"/>
        <v>1.0551018052650174</v>
      </c>
      <c r="G47" s="3">
        <f t="shared" si="1"/>
        <v>-1.1551018052650175</v>
      </c>
      <c r="H47" s="3">
        <f t="shared" si="5"/>
        <v>2.1959730167285911E-2</v>
      </c>
      <c r="I47" s="3">
        <f t="shared" si="6"/>
        <v>2.0132187443618783E-2</v>
      </c>
      <c r="J47">
        <v>3.9</v>
      </c>
      <c r="K47">
        <f t="shared" si="2"/>
        <v>7.9949999999999993E-2</v>
      </c>
      <c r="L47">
        <f t="shared" si="7"/>
        <v>3.9499999999999917E-2</v>
      </c>
      <c r="M47">
        <f t="shared" si="8"/>
        <v>9.999999999998543E-3</v>
      </c>
    </row>
    <row r="48" spans="4:13" x14ac:dyDescent="0.25">
      <c r="D48" s="3">
        <f t="shared" si="0"/>
        <v>6.7845757321399868E-3</v>
      </c>
      <c r="E48" s="3">
        <f t="shared" si="3"/>
        <v>1.2500000000000006E-2</v>
      </c>
      <c r="F48" s="3">
        <f t="shared" si="4"/>
        <v>1.0691514642799698</v>
      </c>
      <c r="G48" s="3">
        <f t="shared" si="1"/>
        <v>-1.1691514642799699</v>
      </c>
      <c r="H48" s="3">
        <f t="shared" si="5"/>
        <v>2.2242532695449891E-2</v>
      </c>
      <c r="I48" s="3">
        <f t="shared" si="6"/>
        <v>2.0128782332938265E-2</v>
      </c>
      <c r="J48">
        <v>4</v>
      </c>
      <c r="K48">
        <f t="shared" si="2"/>
        <v>8.4000000000000005E-2</v>
      </c>
      <c r="L48">
        <f t="shared" si="7"/>
        <v>4.0500000000000085E-2</v>
      </c>
      <c r="M48">
        <f t="shared" si="8"/>
        <v>1.0000000000001666E-2</v>
      </c>
    </row>
    <row r="49" spans="4:13" x14ac:dyDescent="0.25">
      <c r="D49" s="3">
        <f t="shared" si="0"/>
        <v>6.9477634596812349E-3</v>
      </c>
      <c r="E49" s="3">
        <f t="shared" si="3"/>
        <v>1.2812500000000006E-2</v>
      </c>
      <c r="F49" s="3">
        <f t="shared" si="4"/>
        <v>1.0830269193624662</v>
      </c>
      <c r="G49" s="3">
        <f t="shared" si="1"/>
        <v>-1.1830269193624663</v>
      </c>
      <c r="H49" s="3">
        <f t="shared" si="5"/>
        <v>2.2521783836424347E-2</v>
      </c>
      <c r="I49" s="3">
        <f t="shared" si="6"/>
        <v>2.0125548265924938E-2</v>
      </c>
      <c r="J49">
        <v>4.0999999999999996</v>
      </c>
      <c r="K49">
        <f t="shared" si="2"/>
        <v>8.8149999999999978E-2</v>
      </c>
      <c r="L49">
        <f t="shared" si="7"/>
        <v>4.1499999999999877E-2</v>
      </c>
      <c r="M49">
        <f t="shared" si="8"/>
        <v>9.9999999999979619E-3</v>
      </c>
    </row>
    <row r="50" spans="4:13" x14ac:dyDescent="0.25">
      <c r="D50" s="3">
        <f t="shared" si="0"/>
        <v>7.1108672470589886E-3</v>
      </c>
      <c r="E50" s="3">
        <f t="shared" si="3"/>
        <v>1.3125000000000006E-2</v>
      </c>
      <c r="F50" s="3">
        <f t="shared" si="4"/>
        <v>1.0967344941179717</v>
      </c>
      <c r="G50" s="3">
        <f t="shared" si="1"/>
        <v>-1.1967344941179718</v>
      </c>
      <c r="H50" s="3">
        <f t="shared" si="5"/>
        <v>2.2797614134804332E-2</v>
      </c>
      <c r="I50" s="3">
        <f t="shared" si="6"/>
        <v>2.0122472669295486E-2</v>
      </c>
      <c r="J50">
        <v>4.2</v>
      </c>
      <c r="K50">
        <f t="shared" si="2"/>
        <v>9.240000000000001E-2</v>
      </c>
      <c r="L50">
        <f t="shared" si="7"/>
        <v>4.2500000000000086E-2</v>
      </c>
      <c r="M50">
        <f t="shared" si="8"/>
        <v>1.0000000000002037E-2</v>
      </c>
    </row>
    <row r="51" spans="4:13" x14ac:dyDescent="0.25">
      <c r="D51" s="3">
        <f t="shared" si="0"/>
        <v>7.2738900692936193E-3</v>
      </c>
      <c r="E51" s="3">
        <f t="shared" si="3"/>
        <v>1.3437500000000007E-2</v>
      </c>
      <c r="F51" s="3">
        <f t="shared" si="4"/>
        <v>1.1102801385872296</v>
      </c>
      <c r="G51" s="3">
        <f t="shared" si="1"/>
        <v>-1.2102801385872297</v>
      </c>
      <c r="H51" s="3">
        <f t="shared" si="5"/>
        <v>2.3070146327051882E-2</v>
      </c>
      <c r="I51" s="3">
        <f t="shared" si="6"/>
        <v>2.0119544172746275E-2</v>
      </c>
      <c r="J51">
        <v>4.3</v>
      </c>
      <c r="K51">
        <f t="shared" si="2"/>
        <v>9.6749999999999989E-2</v>
      </c>
      <c r="L51">
        <f t="shared" si="7"/>
        <v>4.3499999999999941E-2</v>
      </c>
      <c r="M51">
        <f t="shared" si="8"/>
        <v>9.9999999999985864E-3</v>
      </c>
    </row>
    <row r="52" spans="4:13" x14ac:dyDescent="0.25">
      <c r="D52" s="3">
        <f t="shared" si="0"/>
        <v>7.4368347297152759E-3</v>
      </c>
      <c r="E52" s="3">
        <f t="shared" si="3"/>
        <v>1.3750000000000007E-2</v>
      </c>
      <c r="F52" s="3">
        <f t="shared" si="4"/>
        <v>1.1236694594305503</v>
      </c>
      <c r="G52" s="3">
        <f t="shared" si="1"/>
        <v>-1.2236694594305504</v>
      </c>
      <c r="H52" s="3">
        <f t="shared" si="5"/>
        <v>2.3339495980178291E-2</v>
      </c>
      <c r="I52" s="3">
        <f t="shared" si="6"/>
        <v>2.0116752468499966E-2</v>
      </c>
      <c r="J52">
        <v>4.4000000000000004</v>
      </c>
      <c r="K52">
        <f t="shared" si="2"/>
        <v>0.10120000000000001</v>
      </c>
      <c r="L52">
        <f t="shared" si="7"/>
        <v>4.4499999999999998E-2</v>
      </c>
      <c r="M52">
        <f t="shared" si="8"/>
        <v>1.000000000000051E-2</v>
      </c>
    </row>
    <row r="53" spans="4:13" x14ac:dyDescent="0.25">
      <c r="D53" s="3">
        <f t="shared" si="0"/>
        <v>7.5997038735234647E-3</v>
      </c>
      <c r="E53" s="3">
        <f t="shared" si="3"/>
        <v>1.4062500000000007E-2</v>
      </c>
      <c r="F53" s="3">
        <f t="shared" si="4"/>
        <v>1.1369077470469222</v>
      </c>
      <c r="G53" s="3">
        <f t="shared" si="1"/>
        <v>-1.2369077470469223</v>
      </c>
      <c r="H53" s="3">
        <f t="shared" si="5"/>
        <v>2.3605772064774346E-2</v>
      </c>
      <c r="I53" s="3">
        <f t="shared" si="6"/>
        <v>2.0114088189680142E-2</v>
      </c>
      <c r="J53">
        <v>4.5</v>
      </c>
      <c r="K53">
        <f t="shared" si="2"/>
        <v>0.10575</v>
      </c>
      <c r="L53">
        <f t="shared" si="7"/>
        <v>4.5500000000000006E-2</v>
      </c>
      <c r="M53">
        <f t="shared" si="8"/>
        <v>1.0000000000000113E-2</v>
      </c>
    </row>
    <row r="54" spans="4:13" x14ac:dyDescent="0.25">
      <c r="D54" s="3">
        <f t="shared" si="0"/>
        <v>7.7625000000000038E-3</v>
      </c>
      <c r="E54" s="3">
        <f t="shared" si="3"/>
        <v>1.4375000000000008E-2</v>
      </c>
      <c r="F54" s="3">
        <f t="shared" si="4"/>
        <v>1.1500000000000004</v>
      </c>
      <c r="G54" s="3">
        <f t="shared" si="1"/>
        <v>-1.2500000000000004</v>
      </c>
      <c r="H54" s="3">
        <f t="shared" si="5"/>
        <v>2.3869077470469117E-2</v>
      </c>
      <c r="I54" s="3">
        <f t="shared" si="6"/>
        <v>2.0111542806149733E-2</v>
      </c>
      <c r="J54">
        <v>4.5999999999999996</v>
      </c>
      <c r="K54">
        <f t="shared" si="2"/>
        <v>0.1104</v>
      </c>
      <c r="L54">
        <f t="shared" si="7"/>
        <v>4.650000000000018E-2</v>
      </c>
      <c r="M54">
        <f t="shared" si="8"/>
        <v>1.0000000000001778E-2</v>
      </c>
    </row>
    <row r="55" spans="4:13" x14ac:dyDescent="0.25">
      <c r="D55" s="3">
        <f t="shared" si="0"/>
        <v>7.9252254735354133E-3</v>
      </c>
      <c r="E55" s="3">
        <f t="shared" si="3"/>
        <v>1.4687500000000008E-2</v>
      </c>
      <c r="F55" s="3">
        <f t="shared" si="4"/>
        <v>1.1629509470708206</v>
      </c>
      <c r="G55" s="3">
        <f t="shared" si="1"/>
        <v>-1.2629509470708207</v>
      </c>
      <c r="H55" s="3">
        <f t="shared" si="5"/>
        <v>2.4129509470708427E-2</v>
      </c>
      <c r="I55" s="3">
        <f t="shared" si="6"/>
        <v>2.0109108531999886E-2</v>
      </c>
      <c r="J55">
        <v>4.7</v>
      </c>
      <c r="K55">
        <f t="shared" si="2"/>
        <v>0.11515</v>
      </c>
      <c r="L55">
        <f t="shared" si="7"/>
        <v>4.7499999999999792E-2</v>
      </c>
      <c r="M55">
        <f t="shared" si="8"/>
        <v>9.9999999999960693E-3</v>
      </c>
    </row>
    <row r="56" spans="4:13" x14ac:dyDescent="0.25">
      <c r="D56" s="3">
        <f t="shared" si="0"/>
        <v>8.0878825336065663E-3</v>
      </c>
      <c r="E56" s="3">
        <f t="shared" si="3"/>
        <v>1.5000000000000008E-2</v>
      </c>
      <c r="F56" s="3">
        <f t="shared" si="4"/>
        <v>1.1757650672131266</v>
      </c>
      <c r="G56" s="3">
        <f t="shared" si="1"/>
        <v>-1.2757650672131267</v>
      </c>
      <c r="H56" s="3">
        <f t="shared" si="5"/>
        <v>2.4387160142839419E-2</v>
      </c>
      <c r="I56" s="3">
        <f t="shared" si="6"/>
        <v>2.0106778246939822E-2</v>
      </c>
      <c r="J56">
        <v>4.8</v>
      </c>
      <c r="K56">
        <f t="shared" si="2"/>
        <v>0.12</v>
      </c>
      <c r="L56">
        <f t="shared" si="7"/>
        <v>4.8500000000000106E-2</v>
      </c>
      <c r="M56">
        <f t="shared" si="8"/>
        <v>1.0000000000003166E-2</v>
      </c>
    </row>
    <row r="57" spans="4:13" x14ac:dyDescent="0.25">
      <c r="D57" s="3">
        <f t="shared" si="0"/>
        <v>8.2504733038250462E-3</v>
      </c>
      <c r="E57" s="3">
        <f t="shared" si="3"/>
        <v>1.5312500000000008E-2</v>
      </c>
      <c r="F57" s="3">
        <f t="shared" si="4"/>
        <v>1.1884466076500839</v>
      </c>
      <c r="G57" s="3">
        <f t="shared" si="1"/>
        <v>-1.288446607650084</v>
      </c>
      <c r="H57" s="3">
        <f t="shared" si="5"/>
        <v>2.4642116748631968E-2</v>
      </c>
      <c r="I57" s="3">
        <f t="shared" si="6"/>
        <v>2.0104545426479735E-2</v>
      </c>
      <c r="J57">
        <v>4.9000000000000004</v>
      </c>
      <c r="K57">
        <f t="shared" si="2"/>
        <v>0.12495000000000002</v>
      </c>
      <c r="L57">
        <f t="shared" si="7"/>
        <v>4.9499999999999975E-2</v>
      </c>
      <c r="M57">
        <f t="shared" si="8"/>
        <v>9.9999999999986367E-3</v>
      </c>
    </row>
    <row r="58" spans="4:13" x14ac:dyDescent="0.25">
      <c r="D58" s="3">
        <f t="shared" si="0"/>
        <v>8.4129998001598455E-3</v>
      </c>
      <c r="E58" s="3">
        <f t="shared" si="3"/>
        <v>1.5625000000000007E-2</v>
      </c>
      <c r="F58" s="3">
        <f t="shared" si="4"/>
        <v>1.2009996003196808</v>
      </c>
      <c r="G58" s="3">
        <f t="shared" si="1"/>
        <v>-1.3009996003196809</v>
      </c>
      <c r="H58" s="3">
        <f t="shared" si="5"/>
        <v>2.4894462079697401E-2</v>
      </c>
      <c r="I58" s="3">
        <f t="shared" si="6"/>
        <v>2.0102404080630843E-2</v>
      </c>
      <c r="J58">
        <v>5</v>
      </c>
      <c r="K58">
        <f t="shared" si="2"/>
        <v>0.13</v>
      </c>
      <c r="L58">
        <f t="shared" si="7"/>
        <v>5.0500000000000031E-2</v>
      </c>
      <c r="M58">
        <f t="shared" si="8"/>
        <v>1.0000000000000599E-2</v>
      </c>
    </row>
    <row r="59" spans="4:13" x14ac:dyDescent="0.25">
      <c r="D59" s="3">
        <f t="shared" si="0"/>
        <v>8.5754639384246663E-3</v>
      </c>
      <c r="E59" s="3">
        <f t="shared" si="3"/>
        <v>1.5937500000000007E-2</v>
      </c>
      <c r="F59" s="3">
        <f t="shared" si="4"/>
        <v>1.2134278768493278</v>
      </c>
      <c r="G59" s="3">
        <f t="shared" si="1"/>
        <v>-1.3134278768493279</v>
      </c>
      <c r="H59" s="3">
        <f t="shared" si="5"/>
        <v>2.5144274771690695E-2</v>
      </c>
      <c r="I59" s="3">
        <f t="shared" si="6"/>
        <v>2.0100348700592414E-2</v>
      </c>
      <c r="J59">
        <v>5.0999999999999996</v>
      </c>
      <c r="K59">
        <f t="shared" si="2"/>
        <v>0.13514999999999996</v>
      </c>
      <c r="L59">
        <f t="shared" si="7"/>
        <v>5.1499999999999782E-2</v>
      </c>
      <c r="M59">
        <f t="shared" si="8"/>
        <v>9.9999999999975456E-3</v>
      </c>
    </row>
    <row r="60" spans="4:13" x14ac:dyDescent="0.25">
      <c r="D60" s="3">
        <f t="shared" si="0"/>
        <v>8.7378675411086577E-3</v>
      </c>
      <c r="E60" s="3">
        <f t="shared" si="3"/>
        <v>1.6250000000000007E-2</v>
      </c>
      <c r="F60" s="3">
        <f t="shared" si="4"/>
        <v>1.2257350822173076</v>
      </c>
      <c r="G60" s="3">
        <f t="shared" si="1"/>
        <v>-1.3257350822173077</v>
      </c>
      <c r="H60" s="3">
        <f t="shared" si="5"/>
        <v>2.5391629590666074E-2</v>
      </c>
      <c r="I60" s="3">
        <f t="shared" si="6"/>
        <v>2.0098374210845035E-2</v>
      </c>
      <c r="J60">
        <v>5.2</v>
      </c>
      <c r="K60">
        <f t="shared" si="2"/>
        <v>0.14040000000000002</v>
      </c>
      <c r="L60">
        <f t="shared" si="7"/>
        <v>5.2500000000000324E-2</v>
      </c>
      <c r="M60">
        <f t="shared" si="8"/>
        <v>1.0000000000005367E-2</v>
      </c>
    </row>
    <row r="61" spans="4:13" x14ac:dyDescent="0.25">
      <c r="D61" s="3">
        <f t="shared" si="0"/>
        <v>8.9002123436195662E-3</v>
      </c>
      <c r="E61" s="3">
        <f t="shared" si="3"/>
        <v>1.6562500000000008E-2</v>
      </c>
      <c r="F61" s="3">
        <f t="shared" si="4"/>
        <v>1.2379246872391261</v>
      </c>
      <c r="G61" s="3">
        <f t="shared" si="1"/>
        <v>-1.3379246872391262</v>
      </c>
      <c r="H61" s="3">
        <f t="shared" si="5"/>
        <v>2.5636597694564344E-2</v>
      </c>
      <c r="I61" s="3">
        <f t="shared" si="6"/>
        <v>2.0096475928448591E-2</v>
      </c>
      <c r="J61">
        <v>5.3</v>
      </c>
      <c r="K61">
        <f t="shared" si="2"/>
        <v>0.14574999999999999</v>
      </c>
      <c r="L61">
        <f t="shared" si="7"/>
        <v>5.3499999999999846E-2</v>
      </c>
      <c r="M61">
        <f t="shared" si="8"/>
        <v>9.9999999999952557E-3</v>
      </c>
    </row>
    <row r="62" spans="4:13" x14ac:dyDescent="0.25">
      <c r="D62" s="3">
        <f t="shared" si="0"/>
        <v>9.0625000000000046E-3</v>
      </c>
      <c r="E62" s="3">
        <f t="shared" si="3"/>
        <v>1.6875000000000008E-2</v>
      </c>
      <c r="F62" s="3">
        <f t="shared" si="4"/>
        <v>1.2500000000000002</v>
      </c>
      <c r="G62" s="3">
        <f t="shared" si="1"/>
        <v>-1.3500000000000003</v>
      </c>
      <c r="H62" s="3">
        <f t="shared" si="5"/>
        <v>2.5879246872391407E-2</v>
      </c>
      <c r="I62" s="3">
        <f t="shared" si="6"/>
        <v>2.0094649524381964E-2</v>
      </c>
      <c r="J62">
        <v>5.4</v>
      </c>
      <c r="K62">
        <f t="shared" si="2"/>
        <v>0.1512</v>
      </c>
      <c r="L62">
        <f t="shared" si="7"/>
        <v>5.4499999999999812E-2</v>
      </c>
      <c r="M62">
        <f t="shared" si="8"/>
        <v>9.9999999999996082E-3</v>
      </c>
    </row>
    <row r="63" spans="4:13" x14ac:dyDescent="0.25">
      <c r="D63" s="3">
        <f t="shared" si="0"/>
        <v>9.2247320881701008E-3</v>
      </c>
      <c r="E63" s="3">
        <f t="shared" si="3"/>
        <v>1.7187500000000008E-2</v>
      </c>
      <c r="F63" s="3">
        <f t="shared" si="4"/>
        <v>1.261964176340193</v>
      </c>
      <c r="G63" s="3">
        <f t="shared" si="1"/>
        <v>-1.3619641763401931</v>
      </c>
      <c r="H63" s="3">
        <f t="shared" si="5"/>
        <v>2.6119641763401622E-2</v>
      </c>
      <c r="I63" s="3">
        <f t="shared" si="6"/>
        <v>2.0092890991804113E-2</v>
      </c>
      <c r="J63">
        <v>5.5</v>
      </c>
      <c r="K63">
        <f t="shared" si="2"/>
        <v>0.15675</v>
      </c>
      <c r="L63">
        <f t="shared" si="7"/>
        <v>5.5500000000000188E-2</v>
      </c>
      <c r="M63">
        <f t="shared" si="8"/>
        <v>1.0000000000003791E-2</v>
      </c>
    </row>
    <row r="64" spans="4:13" x14ac:dyDescent="0.25">
      <c r="D64" s="3">
        <f t="shared" si="0"/>
        <v>9.386910114743692E-3</v>
      </c>
      <c r="E64" s="3">
        <f t="shared" si="3"/>
        <v>1.7500000000000009E-2</v>
      </c>
      <c r="F64" s="3">
        <f t="shared" si="4"/>
        <v>1.2738202294873731</v>
      </c>
      <c r="G64" s="3">
        <f t="shared" si="1"/>
        <v>-1.3738202294873731</v>
      </c>
      <c r="H64" s="3">
        <f t="shared" si="5"/>
        <v>2.6357844058275608E-2</v>
      </c>
      <c r="I64" s="3">
        <f t="shared" si="6"/>
        <v>2.0091196616358099E-2</v>
      </c>
      <c r="J64">
        <v>5.6</v>
      </c>
      <c r="K64">
        <f t="shared" si="2"/>
        <v>0.16239999999999996</v>
      </c>
      <c r="L64">
        <f t="shared" si="7"/>
        <v>5.6499999999999807E-2</v>
      </c>
      <c r="M64">
        <f t="shared" si="8"/>
        <v>9.9999999999962272E-3</v>
      </c>
    </row>
    <row r="65" spans="4:13" x14ac:dyDescent="0.25">
      <c r="D65" s="3">
        <f t="shared" si="0"/>
        <v>9.5490355194596567E-3</v>
      </c>
      <c r="E65" s="3">
        <f t="shared" si="3"/>
        <v>1.7812500000000009E-2</v>
      </c>
      <c r="F65" s="3">
        <f t="shared" si="4"/>
        <v>1.2855710389193082</v>
      </c>
      <c r="G65" s="3">
        <f t="shared" si="1"/>
        <v>-1.3855710389193083</v>
      </c>
      <c r="H65" s="3">
        <f t="shared" si="5"/>
        <v>2.6593912684067432E-2</v>
      </c>
      <c r="I65" s="3">
        <f t="shared" si="6"/>
        <v>2.008956294961773E-2</v>
      </c>
      <c r="J65">
        <v>5.7</v>
      </c>
      <c r="K65">
        <f t="shared" si="2"/>
        <v>0.16815000000000002</v>
      </c>
      <c r="L65">
        <f t="shared" si="7"/>
        <v>5.7500000000000301E-2</v>
      </c>
      <c r="M65">
        <f t="shared" si="8"/>
        <v>1.0000000000004882E-2</v>
      </c>
    </row>
    <row r="66" spans="4:13" x14ac:dyDescent="0.25">
      <c r="D66" s="3">
        <f t="shared" si="0"/>
        <v>9.7111096792653791E-3</v>
      </c>
      <c r="E66" s="3">
        <f t="shared" si="3"/>
        <v>1.8125000000000009E-2</v>
      </c>
      <c r="F66" s="3">
        <f t="shared" si="4"/>
        <v>1.2972193585307483</v>
      </c>
      <c r="G66" s="3">
        <f t="shared" si="1"/>
        <v>-1.3972193585307484</v>
      </c>
      <c r="H66" s="3">
        <f t="shared" si="5"/>
        <v>2.682790397450005E-2</v>
      </c>
      <c r="I66" s="3">
        <f t="shared" si="6"/>
        <v>2.0087986785906016E-2</v>
      </c>
      <c r="J66">
        <v>5.8</v>
      </c>
      <c r="K66">
        <f t="shared" si="2"/>
        <v>0.17399999999999999</v>
      </c>
      <c r="L66">
        <f t="shared" si="7"/>
        <v>5.8499999999999872E-2</v>
      </c>
      <c r="M66">
        <f t="shared" si="8"/>
        <v>9.9999999999957415E-3</v>
      </c>
    </row>
    <row r="67" spans="4:13" x14ac:dyDescent="0.25">
      <c r="D67" s="3">
        <f t="shared" si="0"/>
        <v>9.8731339120850647E-3</v>
      </c>
      <c r="E67" s="3">
        <f t="shared" si="3"/>
        <v>1.8437500000000009E-2</v>
      </c>
      <c r="F67" s="3">
        <f t="shared" si="4"/>
        <v>1.3087678241701195</v>
      </c>
      <c r="G67" s="3">
        <f t="shared" si="1"/>
        <v>-1.4087678241701196</v>
      </c>
      <c r="H67" s="3">
        <f t="shared" si="5"/>
        <v>2.7059871827008891E-2</v>
      </c>
      <c r="I67" s="3">
        <f t="shared" si="6"/>
        <v>2.0086465142002342E-2</v>
      </c>
      <c r="J67">
        <v>5.9</v>
      </c>
      <c r="K67">
        <f t="shared" si="2"/>
        <v>0.17995</v>
      </c>
      <c r="L67">
        <f t="shared" si="7"/>
        <v>5.9499999999999789E-2</v>
      </c>
      <c r="M67">
        <f t="shared" si="8"/>
        <v>9.9999999999991224E-3</v>
      </c>
    </row>
    <row r="68" spans="4:13" x14ac:dyDescent="0.25">
      <c r="D68" s="3">
        <f t="shared" si="0"/>
        <v>1.0035109480302241E-2</v>
      </c>
      <c r="E68" s="3">
        <f t="shared" si="3"/>
        <v>1.875000000000001E-2</v>
      </c>
      <c r="F68" s="3">
        <f t="shared" si="4"/>
        <v>1.3202189606044725</v>
      </c>
      <c r="G68" s="3">
        <f t="shared" si="1"/>
        <v>-1.4202189606044726</v>
      </c>
      <c r="H68" s="3">
        <f t="shared" si="5"/>
        <v>2.7289867847745723E-2</v>
      </c>
      <c r="I68" s="3">
        <f t="shared" si="6"/>
        <v>2.0084995236529686E-2</v>
      </c>
      <c r="J68">
        <v>6</v>
      </c>
      <c r="K68">
        <f t="shared" si="2"/>
        <v>0.186</v>
      </c>
      <c r="L68">
        <f t="shared" si="7"/>
        <v>6.0500000000000213E-2</v>
      </c>
      <c r="M68">
        <f t="shared" si="8"/>
        <v>1.0000000000004276E-2</v>
      </c>
    </row>
    <row r="69" spans="4:13" x14ac:dyDescent="0.25">
      <c r="D69" s="3">
        <f t="shared" si="0"/>
        <v>1.0197037593982409E-2</v>
      </c>
      <c r="E69" s="3">
        <f t="shared" si="3"/>
        <v>1.906250000000001E-2</v>
      </c>
      <c r="F69" s="3">
        <f t="shared" si="4"/>
        <v>1.3315751879648103</v>
      </c>
      <c r="G69" s="3">
        <f t="shared" si="1"/>
        <v>-1.4315751879648104</v>
      </c>
      <c r="H69" s="3">
        <f t="shared" si="5"/>
        <v>2.7517941485692868E-2</v>
      </c>
      <c r="I69" s="3">
        <f t="shared" si="6"/>
        <v>2.0083574475067645E-2</v>
      </c>
      <c r="J69">
        <v>6.1</v>
      </c>
      <c r="K69">
        <f t="shared" si="2"/>
        <v>0.19214999999999999</v>
      </c>
      <c r="L69">
        <f t="shared" si="7"/>
        <v>6.1500000000000103E-2</v>
      </c>
      <c r="M69">
        <f t="shared" si="8"/>
        <v>9.9999999999989334E-3</v>
      </c>
    </row>
    <row r="70" spans="4:13" x14ac:dyDescent="0.25">
      <c r="D70" s="3">
        <f t="shared" si="0"/>
        <v>1.035891941385921E-2</v>
      </c>
      <c r="E70" s="3">
        <f t="shared" si="3"/>
        <v>1.937500000000001E-2</v>
      </c>
      <c r="F70" s="3">
        <f t="shared" si="4"/>
        <v>1.3428388277184122</v>
      </c>
      <c r="G70" s="3">
        <f t="shared" si="1"/>
        <v>-1.4428388277184123</v>
      </c>
      <c r="H70" s="3">
        <f t="shared" si="5"/>
        <v>2.7744140156832412E-2</v>
      </c>
      <c r="I70" s="3">
        <f t="shared" si="6"/>
        <v>2.0082200433231154E-2</v>
      </c>
      <c r="J70">
        <v>6.2</v>
      </c>
      <c r="K70">
        <f t="shared" si="2"/>
        <v>0.19840000000000005</v>
      </c>
      <c r="L70">
        <f t="shared" si="7"/>
        <v>6.2500000000000278E-2</v>
      </c>
      <c r="M70">
        <f t="shared" si="8"/>
        <v>1.000000000000169E-2</v>
      </c>
    </row>
    <row r="71" spans="4:13" x14ac:dyDescent="0.25">
      <c r="D71" s="3">
        <f t="shared" si="0"/>
        <v>1.0520756054104954E-2</v>
      </c>
      <c r="E71" s="3">
        <f t="shared" si="3"/>
        <v>1.9687500000000011E-2</v>
      </c>
      <c r="F71" s="3">
        <f t="shared" si="4"/>
        <v>1.3540121082098975</v>
      </c>
      <c r="G71" s="3">
        <f t="shared" si="1"/>
        <v>-1.4540121082098976</v>
      </c>
      <c r="H71" s="3">
        <f t="shared" si="5"/>
        <v>2.7968509359283085E-2</v>
      </c>
      <c r="I71" s="3">
        <f t="shared" si="6"/>
        <v>2.0080870843764861E-2</v>
      </c>
      <c r="J71">
        <v>6.3</v>
      </c>
      <c r="K71">
        <f t="shared" si="2"/>
        <v>0.20474999999999999</v>
      </c>
      <c r="L71">
        <f t="shared" si="7"/>
        <v>6.3499999999999612E-2</v>
      </c>
      <c r="M71">
        <f t="shared" si="8"/>
        <v>9.9999999999933822E-3</v>
      </c>
    </row>
    <row r="72" spans="4:13" x14ac:dyDescent="0.25">
      <c r="D72" s="3">
        <f t="shared" si="0"/>
        <v>1.068254858490425E-2</v>
      </c>
      <c r="E72" s="3">
        <f t="shared" si="3"/>
        <v>2.0000000000000011E-2</v>
      </c>
      <c r="F72" s="3">
        <f t="shared" si="4"/>
        <v>1.3650971698084908</v>
      </c>
      <c r="G72" s="3">
        <f t="shared" si="1"/>
        <v>-1.4650971698084909</v>
      </c>
      <c r="H72" s="3">
        <f t="shared" si="5"/>
        <v>2.8191092780184036E-2</v>
      </c>
      <c r="I72" s="3">
        <f t="shared" si="6"/>
        <v>2.0079583583838306E-2</v>
      </c>
      <c r="J72">
        <v>6.4</v>
      </c>
      <c r="K72">
        <f t="shared" si="2"/>
        <v>0.2112</v>
      </c>
      <c r="L72">
        <f t="shared" si="7"/>
        <v>6.4499999999999766E-2</v>
      </c>
      <c r="M72">
        <f t="shared" si="8"/>
        <v>1.0000000000001482E-2</v>
      </c>
    </row>
    <row r="73" spans="4:13" x14ac:dyDescent="0.25">
      <c r="D73" s="3">
        <f t="shared" ref="D73:D136" si="9">$D$2+$D$3*F73+$D$4*F73*F73/2</f>
        <v>1.0844298034847591E-2</v>
      </c>
      <c r="E73" s="3">
        <f t="shared" si="3"/>
        <v>2.0312500000000011E-2</v>
      </c>
      <c r="F73" s="3">
        <f t="shared" ref="F73:F136" si="10">(-$D$3+SQRT($D$3*$D$3-4*($D$2-E73)*$D$4))/(2*$D$4)</f>
        <v>1.3760960696951665</v>
      </c>
      <c r="G73" s="3">
        <f t="shared" ref="G73:G136" si="11">(-$D$3-SQRT($D$3*$D$3-4*($D$2-E73)*$D$4))/(2*$D$4)</f>
        <v>-1.4760960696951666</v>
      </c>
      <c r="H73" s="3">
        <f t="shared" si="5"/>
        <v>2.8411932395036147E-2</v>
      </c>
      <c r="I73" s="3">
        <f t="shared" si="6"/>
        <v>2.0078336663436745E-2</v>
      </c>
      <c r="J73">
        <v>6.5</v>
      </c>
      <c r="K73">
        <f t="shared" ref="K73:K108" si="12">$D$2+$D$3*J73+$D$4*J73*J73/2</f>
        <v>0.21775</v>
      </c>
      <c r="L73">
        <f t="shared" si="7"/>
        <v>6.5500000000000239E-2</v>
      </c>
      <c r="M73">
        <f t="shared" si="8"/>
        <v>1.0000000000004762E-2</v>
      </c>
    </row>
    <row r="74" spans="4:13" x14ac:dyDescent="0.25">
      <c r="D74" s="3">
        <f t="shared" si="9"/>
        <v>1.1006005393159999E-2</v>
      </c>
      <c r="E74" s="3">
        <f t="shared" ref="E74:E137" si="13">E73+$E$6</f>
        <v>2.0625000000000011E-2</v>
      </c>
      <c r="F74" s="3">
        <f t="shared" si="10"/>
        <v>1.3870107863199916</v>
      </c>
      <c r="G74" s="3">
        <f t="shared" si="11"/>
        <v>-1.4870107863199917</v>
      </c>
      <c r="H74" s="3">
        <f t="shared" ref="H74:H137" si="14">(E74-E73)/(F74-F73)</f>
        <v>2.8631068560152111E-2</v>
      </c>
      <c r="I74" s="3">
        <f t="shared" ref="I74:I137" si="15">(H74-H73)/(F74-F73)</f>
        <v>2.0077128215820743E-2</v>
      </c>
      <c r="J74">
        <v>6.6</v>
      </c>
      <c r="K74">
        <f t="shared" si="12"/>
        <v>0.22439999999999999</v>
      </c>
      <c r="L74">
        <f t="shared" ref="L74:L108" si="16">(K74-K73)/(J74-J73)</f>
        <v>6.6500000000000128E-2</v>
      </c>
      <c r="M74">
        <f t="shared" ref="M74:M108" si="17">(L74-L73)/(J74-J73)</f>
        <v>9.9999999999989334E-3</v>
      </c>
    </row>
    <row r="75" spans="4:13" x14ac:dyDescent="0.25">
      <c r="D75" s="3">
        <f t="shared" si="9"/>
        <v>1.1167671611778517E-2</v>
      </c>
      <c r="E75" s="3">
        <f t="shared" si="13"/>
        <v>2.0937500000000012E-2</v>
      </c>
      <c r="F75" s="3">
        <f t="shared" si="10"/>
        <v>1.3978432235570262</v>
      </c>
      <c r="G75" s="3">
        <f t="shared" si="11"/>
        <v>-1.4978432235570263</v>
      </c>
      <c r="H75" s="3">
        <f t="shared" si="14"/>
        <v>2.8848540098770026E-2</v>
      </c>
      <c r="I75" s="3">
        <f t="shared" si="15"/>
        <v>2.0075956486912367E-2</v>
      </c>
      <c r="J75">
        <v>6.7</v>
      </c>
      <c r="K75">
        <f t="shared" si="12"/>
        <v>0.23115000000000002</v>
      </c>
      <c r="L75">
        <f t="shared" si="16"/>
        <v>6.7499999999999977E-2</v>
      </c>
      <c r="M75">
        <f t="shared" si="17"/>
        <v>9.9999999999984285E-3</v>
      </c>
    </row>
    <row r="76" spans="4:13" x14ac:dyDescent="0.25">
      <c r="D76" s="3">
        <f t="shared" si="9"/>
        <v>1.1329297607290748E-2</v>
      </c>
      <c r="E76" s="3">
        <f t="shared" si="13"/>
        <v>2.1250000000000012E-2</v>
      </c>
      <c r="F76" s="3">
        <f t="shared" si="10"/>
        <v>1.4085952145814826</v>
      </c>
      <c r="G76" s="3">
        <f t="shared" si="11"/>
        <v>-1.5085952145814827</v>
      </c>
      <c r="H76" s="3">
        <f t="shared" si="14"/>
        <v>2.9064384381384669E-2</v>
      </c>
      <c r="I76" s="3">
        <f t="shared" si="15"/>
        <v>2.0074819828595873E-2</v>
      </c>
      <c r="J76">
        <v>6.8</v>
      </c>
      <c r="K76">
        <f t="shared" si="12"/>
        <v>0.23800000000000002</v>
      </c>
      <c r="L76">
        <f t="shared" si="16"/>
        <v>6.85000000000002E-2</v>
      </c>
      <c r="M76">
        <f t="shared" si="17"/>
        <v>1.0000000000002264E-2</v>
      </c>
    </row>
    <row r="77" spans="4:13" x14ac:dyDescent="0.25">
      <c r="D77" s="3">
        <f t="shared" si="9"/>
        <v>1.1490884262745762E-2</v>
      </c>
      <c r="E77" s="3">
        <f t="shared" si="13"/>
        <v>2.1562500000000012E-2</v>
      </c>
      <c r="F77" s="3">
        <f t="shared" si="10"/>
        <v>1.4192685254915118</v>
      </c>
      <c r="G77" s="3">
        <f t="shared" si="11"/>
        <v>-1.5192685254915119</v>
      </c>
      <c r="H77" s="3">
        <f t="shared" si="14"/>
        <v>2.9278637400729952E-2</v>
      </c>
      <c r="I77" s="3">
        <f t="shared" si="15"/>
        <v>2.0073716689350804E-2</v>
      </c>
      <c r="J77">
        <v>6.9</v>
      </c>
      <c r="K77">
        <f t="shared" si="12"/>
        <v>0.24495000000000003</v>
      </c>
      <c r="L77">
        <f t="shared" si="16"/>
        <v>6.9499999999999743E-2</v>
      </c>
      <c r="M77">
        <f t="shared" si="17"/>
        <v>9.9999999999953754E-3</v>
      </c>
    </row>
    <row r="78" spans="4:13" x14ac:dyDescent="0.25">
      <c r="D78" s="3">
        <f t="shared" si="9"/>
        <v>1.1652432429347447E-2</v>
      </c>
      <c r="E78" s="3">
        <f t="shared" si="13"/>
        <v>2.1875000000000012E-2</v>
      </c>
      <c r="F78" s="3">
        <f t="shared" si="10"/>
        <v>1.4298648586948748</v>
      </c>
      <c r="G78" s="3">
        <f t="shared" si="11"/>
        <v>-1.5298648586948749</v>
      </c>
      <c r="H78" s="3">
        <f t="shared" si="14"/>
        <v>2.949133384186356E-2</v>
      </c>
      <c r="I78" s="3">
        <f t="shared" si="15"/>
        <v>2.0072645607831945E-2</v>
      </c>
      <c r="J78">
        <v>7</v>
      </c>
      <c r="K78">
        <f t="shared" si="12"/>
        <v>0.252</v>
      </c>
      <c r="L78">
        <f t="shared" si="16"/>
        <v>7.0499999999999979E-2</v>
      </c>
      <c r="M78">
        <f t="shared" si="17"/>
        <v>1.0000000000002403E-2</v>
      </c>
    </row>
    <row r="79" spans="4:13" x14ac:dyDescent="0.25">
      <c r="D79" s="3">
        <f t="shared" si="9"/>
        <v>1.181394292803945E-2</v>
      </c>
      <c r="E79" s="3">
        <f t="shared" si="13"/>
        <v>2.2187500000000013E-2</v>
      </c>
      <c r="F79" s="3">
        <f t="shared" si="10"/>
        <v>1.4403858560788885</v>
      </c>
      <c r="G79" s="3">
        <f t="shared" si="11"/>
        <v>-1.5403858560788886</v>
      </c>
      <c r="H79" s="3">
        <f t="shared" si="14"/>
        <v>2.9702507147738092E-2</v>
      </c>
      <c r="I79" s="3">
        <f t="shared" si="15"/>
        <v>2.0071605206879298E-2</v>
      </c>
      <c r="J79">
        <v>7.1</v>
      </c>
      <c r="K79">
        <f t="shared" si="12"/>
        <v>0.25914999999999994</v>
      </c>
      <c r="L79">
        <f t="shared" si="16"/>
        <v>7.1499999999999592E-2</v>
      </c>
      <c r="M79">
        <f t="shared" si="17"/>
        <v>9.9999999999961578E-3</v>
      </c>
    </row>
    <row r="80" spans="4:13" x14ac:dyDescent="0.25">
      <c r="D80" s="3">
        <f t="shared" si="9"/>
        <v>1.197541655099019E-2</v>
      </c>
      <c r="E80" s="3">
        <f t="shared" si="13"/>
        <v>2.2500000000000013E-2</v>
      </c>
      <c r="F80" s="3">
        <f t="shared" si="10"/>
        <v>1.450833101980364</v>
      </c>
      <c r="G80" s="3">
        <f t="shared" si="11"/>
        <v>-1.5508331019803641</v>
      </c>
      <c r="H80" s="3">
        <f t="shared" si="14"/>
        <v>2.9912189580592226E-2</v>
      </c>
      <c r="I80" s="3">
        <f t="shared" si="15"/>
        <v>2.0070594186408455E-2</v>
      </c>
      <c r="J80">
        <v>7.2</v>
      </c>
      <c r="K80">
        <f t="shared" si="12"/>
        <v>0.26640000000000003</v>
      </c>
      <c r="L80">
        <f t="shared" si="16"/>
        <v>7.2500000000000508E-2</v>
      </c>
      <c r="M80">
        <f t="shared" si="17"/>
        <v>1.0000000000009114E-2</v>
      </c>
    </row>
    <row r="81" spans="4:13" x14ac:dyDescent="0.25">
      <c r="D81" s="3">
        <f t="shared" si="9"/>
        <v>1.2136854062985376E-2</v>
      </c>
      <c r="E81" s="3">
        <f t="shared" si="13"/>
        <v>2.2812500000000013E-2</v>
      </c>
      <c r="F81" s="3">
        <f t="shared" si="10"/>
        <v>1.4612081259707417</v>
      </c>
      <c r="G81" s="3">
        <f t="shared" si="11"/>
        <v>-1.5612081259707418</v>
      </c>
      <c r="H81" s="3">
        <f t="shared" si="14"/>
        <v>3.0120412279511614E-2</v>
      </c>
      <c r="I81" s="3">
        <f t="shared" si="15"/>
        <v>2.0069611319694709E-2</v>
      </c>
      <c r="J81">
        <v>7.3</v>
      </c>
      <c r="K81">
        <f t="shared" si="12"/>
        <v>0.27374999999999994</v>
      </c>
      <c r="L81">
        <f t="shared" si="16"/>
        <v>7.3499999999999385E-2</v>
      </c>
      <c r="M81">
        <f t="shared" si="17"/>
        <v>9.9999999999888026E-3</v>
      </c>
    </row>
    <row r="82" spans="4:13" x14ac:dyDescent="0.25">
      <c r="D82" s="3">
        <f t="shared" si="9"/>
        <v>1.2298256202735156E-2</v>
      </c>
      <c r="E82" s="3">
        <f t="shared" si="13"/>
        <v>2.3125000000000014E-2</v>
      </c>
      <c r="F82" s="3">
        <f t="shared" si="10"/>
        <v>1.4715124054702944</v>
      </c>
      <c r="G82" s="3">
        <f t="shared" si="11"/>
        <v>-1.5715124054702945</v>
      </c>
      <c r="H82" s="3">
        <f t="shared" si="14"/>
        <v>3.0327205314409949E-2</v>
      </c>
      <c r="I82" s="3">
        <f t="shared" si="15"/>
        <v>2.0068655446245524E-2</v>
      </c>
      <c r="J82">
        <v>7.4</v>
      </c>
      <c r="K82">
        <f t="shared" si="12"/>
        <v>0.28120000000000006</v>
      </c>
      <c r="L82">
        <f t="shared" si="16"/>
        <v>7.4500000000000829E-2</v>
      </c>
      <c r="M82">
        <f t="shared" si="17"/>
        <v>1.0000000000014388E-2</v>
      </c>
    </row>
    <row r="83" spans="4:13" x14ac:dyDescent="0.25">
      <c r="D83" s="3">
        <f t="shared" si="9"/>
        <v>1.2459623684102028E-2</v>
      </c>
      <c r="E83" s="3">
        <f t="shared" si="13"/>
        <v>2.3437500000000014E-2</v>
      </c>
      <c r="F83" s="3">
        <f t="shared" si="10"/>
        <v>1.4817473682040396</v>
      </c>
      <c r="G83" s="3">
        <f t="shared" si="11"/>
        <v>-1.5817473682040395</v>
      </c>
      <c r="H83" s="3">
        <f t="shared" si="14"/>
        <v>3.0532597736743123E-2</v>
      </c>
      <c r="I83" s="3">
        <f t="shared" si="15"/>
        <v>2.0067725469676969E-2</v>
      </c>
      <c r="J83">
        <v>7.5</v>
      </c>
      <c r="K83">
        <f t="shared" si="12"/>
        <v>0.28875000000000001</v>
      </c>
      <c r="L83">
        <f t="shared" si="16"/>
        <v>7.549999999999972E-2</v>
      </c>
      <c r="M83">
        <f t="shared" si="17"/>
        <v>9.9999999999889413E-3</v>
      </c>
    </row>
    <row r="84" spans="4:13" x14ac:dyDescent="0.25">
      <c r="D84" s="3">
        <f t="shared" si="9"/>
        <v>1.2620957197255471E-2</v>
      </c>
      <c r="E84" s="3">
        <f t="shared" si="13"/>
        <v>2.3750000000000014E-2</v>
      </c>
      <c r="F84" s="3">
        <f t="shared" si="10"/>
        <v>1.4919143945109279</v>
      </c>
      <c r="G84" s="3">
        <f t="shared" si="11"/>
        <v>-1.591914394510928</v>
      </c>
      <c r="H84" s="3">
        <f t="shared" si="14"/>
        <v>3.0736617627150079E-2</v>
      </c>
      <c r="I84" s="3">
        <f t="shared" si="15"/>
        <v>2.0066820351269353E-2</v>
      </c>
      <c r="J84">
        <v>7.6</v>
      </c>
      <c r="K84">
        <f t="shared" si="12"/>
        <v>0.2964</v>
      </c>
      <c r="L84">
        <f t="shared" si="16"/>
        <v>7.6500000000000179E-2</v>
      </c>
      <c r="M84">
        <f t="shared" si="17"/>
        <v>1.0000000000004623E-2</v>
      </c>
    </row>
    <row r="85" spans="4:13" x14ac:dyDescent="0.25">
      <c r="D85" s="3">
        <f t="shared" si="9"/>
        <v>1.2782257409758441E-2</v>
      </c>
      <c r="E85" s="3">
        <f t="shared" si="13"/>
        <v>2.4062500000000014E-2</v>
      </c>
      <c r="F85" s="3">
        <f t="shared" si="10"/>
        <v>1.5020148195168759</v>
      </c>
      <c r="G85" s="3">
        <f t="shared" si="11"/>
        <v>-1.602014819516876</v>
      </c>
      <c r="H85" s="3">
        <f t="shared" si="14"/>
        <v>3.0939292140278626E-2</v>
      </c>
      <c r="I85" s="3">
        <f t="shared" si="15"/>
        <v>2.0065939107433057E-2</v>
      </c>
      <c r="J85">
        <v>7.7</v>
      </c>
      <c r="K85">
        <f t="shared" si="12"/>
        <v>0.30414999999999998</v>
      </c>
      <c r="L85">
        <f t="shared" si="16"/>
        <v>7.7499999999999375E-2</v>
      </c>
      <c r="M85">
        <f t="shared" si="17"/>
        <v>9.999999999991906E-3</v>
      </c>
    </row>
    <row r="86" spans="4:13" x14ac:dyDescent="0.25">
      <c r="D86" s="3">
        <f t="shared" si="9"/>
        <v>1.294352496759067E-2</v>
      </c>
      <c r="E86" s="3">
        <f t="shared" si="13"/>
        <v>2.4375000000000015E-2</v>
      </c>
      <c r="F86" s="3">
        <f t="shared" si="10"/>
        <v>1.5120499351813312</v>
      </c>
      <c r="G86" s="3">
        <f t="shared" si="11"/>
        <v>-1.6120499351813313</v>
      </c>
      <c r="H86" s="3">
        <f t="shared" si="14"/>
        <v>3.1140647546981773E-2</v>
      </c>
      <c r="I86" s="3">
        <f t="shared" si="15"/>
        <v>2.0065080805829989E-2</v>
      </c>
      <c r="J86">
        <v>7.8</v>
      </c>
      <c r="K86">
        <f t="shared" si="12"/>
        <v>0.31199999999999994</v>
      </c>
      <c r="L86">
        <f t="shared" si="16"/>
        <v>7.8499999999999959E-2</v>
      </c>
      <c r="M86">
        <f t="shared" si="17"/>
        <v>1.0000000000005872E-2</v>
      </c>
    </row>
    <row r="87" spans="4:13" x14ac:dyDescent="0.25">
      <c r="D87" s="3">
        <f t="shared" si="9"/>
        <v>1.3104760496113128E-2</v>
      </c>
      <c r="E87" s="3">
        <f t="shared" si="13"/>
        <v>2.4687500000000015E-2</v>
      </c>
      <c r="F87" s="3">
        <f t="shared" si="10"/>
        <v>1.5220209922262491</v>
      </c>
      <c r="G87" s="3">
        <f t="shared" si="11"/>
        <v>-1.6220209922262492</v>
      </c>
      <c r="H87" s="3">
        <f t="shared" si="14"/>
        <v>3.1340709274076249E-2</v>
      </c>
      <c r="I87" s="3">
        <f t="shared" si="15"/>
        <v>2.0064244562360188E-2</v>
      </c>
      <c r="J87">
        <v>7.9</v>
      </c>
      <c r="K87">
        <f t="shared" si="12"/>
        <v>0.31995000000000001</v>
      </c>
      <c r="L87">
        <f t="shared" si="16"/>
        <v>7.9500000000000251E-2</v>
      </c>
      <c r="M87">
        <f t="shared" si="17"/>
        <v>1.0000000000002869E-2</v>
      </c>
    </row>
    <row r="88" spans="4:13" x14ac:dyDescent="0.25">
      <c r="D88" s="3">
        <f t="shared" si="9"/>
        <v>1.3265964600977825E-2</v>
      </c>
      <c r="E88" s="3">
        <f t="shared" si="13"/>
        <v>2.5000000000000015E-2</v>
      </c>
      <c r="F88" s="3">
        <f t="shared" si="10"/>
        <v>1.5319292019556379</v>
      </c>
      <c r="G88" s="3">
        <f t="shared" si="11"/>
        <v>-1.631929201955638</v>
      </c>
      <c r="H88" s="3">
        <f t="shared" si="14"/>
        <v>3.1539501941818308E-2</v>
      </c>
      <c r="I88" s="3">
        <f t="shared" si="15"/>
        <v>2.0063429536863728E-2</v>
      </c>
      <c r="J88">
        <v>8</v>
      </c>
      <c r="K88">
        <f t="shared" si="12"/>
        <v>0.32800000000000001</v>
      </c>
      <c r="L88">
        <f t="shared" si="16"/>
        <v>8.0500000000000307E-2</v>
      </c>
      <c r="M88">
        <f t="shared" si="17"/>
        <v>1.0000000000000599E-2</v>
      </c>
    </row>
    <row r="89" spans="4:13" x14ac:dyDescent="0.25">
      <c r="D89" s="3">
        <f t="shared" si="9"/>
        <v>1.3427137868986583E-2</v>
      </c>
      <c r="E89" s="3">
        <f t="shared" si="13"/>
        <v>2.5312500000000016E-2</v>
      </c>
      <c r="F89" s="3">
        <f t="shared" si="10"/>
        <v>1.5417757379731607</v>
      </c>
      <c r="G89" s="3">
        <f t="shared" si="11"/>
        <v>-1.6417757379731608</v>
      </c>
      <c r="H89" s="3">
        <f t="shared" si="14"/>
        <v>3.1737049399288973E-2</v>
      </c>
      <c r="I89" s="3">
        <f t="shared" si="15"/>
        <v>2.0062634932641349E-2</v>
      </c>
      <c r="J89">
        <v>8.1</v>
      </c>
      <c r="K89">
        <f t="shared" si="12"/>
        <v>0.33615</v>
      </c>
      <c r="L89">
        <f t="shared" si="16"/>
        <v>8.1500000000000197E-2</v>
      </c>
      <c r="M89">
        <f t="shared" si="17"/>
        <v>9.9999999999989334E-3</v>
      </c>
    </row>
    <row r="90" spans="4:13" x14ac:dyDescent="0.25">
      <c r="D90" s="3">
        <f t="shared" si="9"/>
        <v>1.3588280868902356E-2</v>
      </c>
      <c r="E90" s="3">
        <f t="shared" si="13"/>
        <v>2.5625000000000016E-2</v>
      </c>
      <c r="F90" s="3">
        <f t="shared" si="10"/>
        <v>1.5515617378046971</v>
      </c>
      <c r="G90" s="3">
        <f t="shared" si="11"/>
        <v>-1.6515617378046972</v>
      </c>
      <c r="H90" s="3">
        <f t="shared" si="14"/>
        <v>3.1933374757777647E-2</v>
      </c>
      <c r="I90" s="3">
        <f t="shared" si="15"/>
        <v>2.0061859990636307E-2</v>
      </c>
      <c r="J90">
        <v>8.1999999999999993</v>
      </c>
      <c r="K90">
        <f t="shared" si="12"/>
        <v>0.34439999999999993</v>
      </c>
      <c r="L90">
        <f t="shared" si="16"/>
        <v>8.2499999999999532E-2</v>
      </c>
      <c r="M90">
        <f t="shared" si="17"/>
        <v>9.9999999999933822E-3</v>
      </c>
    </row>
    <row r="91" spans="4:13" x14ac:dyDescent="0.25">
      <c r="D91" s="3">
        <f t="shared" si="9"/>
        <v>1.3749394152216109E-2</v>
      </c>
      <c r="E91" s="3">
        <f t="shared" si="13"/>
        <v>2.5937500000000016E-2</v>
      </c>
      <c r="F91" s="3">
        <f t="shared" si="10"/>
        <v>1.5612883044322023</v>
      </c>
      <c r="G91" s="3">
        <f t="shared" si="11"/>
        <v>-1.6612883044322024</v>
      </c>
      <c r="H91" s="3">
        <f t="shared" si="14"/>
        <v>3.2128500422368714E-2</v>
      </c>
      <c r="I91" s="3">
        <f t="shared" si="15"/>
        <v>2.006110399113302E-2</v>
      </c>
      <c r="J91">
        <v>8.3000000000000007</v>
      </c>
      <c r="K91">
        <f t="shared" si="12"/>
        <v>0.35275000000000001</v>
      </c>
      <c r="L91">
        <f t="shared" si="16"/>
        <v>8.3499999999999602E-2</v>
      </c>
      <c r="M91">
        <f t="shared" si="17"/>
        <v>1.0000000000000561E-2</v>
      </c>
    </row>
    <row r="92" spans="4:13" x14ac:dyDescent="0.25">
      <c r="D92" s="3">
        <f t="shared" si="9"/>
        <v>1.3910478253872373E-2</v>
      </c>
      <c r="E92" s="3">
        <f t="shared" si="13"/>
        <v>2.6250000000000016E-2</v>
      </c>
      <c r="F92" s="3">
        <f t="shared" si="10"/>
        <v>1.5709565077447332</v>
      </c>
      <c r="G92" s="3">
        <f t="shared" si="11"/>
        <v>-1.6709565077447333</v>
      </c>
      <c r="H92" s="3">
        <f t="shared" si="14"/>
        <v>3.2322448121769785E-2</v>
      </c>
      <c r="I92" s="3">
        <f t="shared" si="15"/>
        <v>2.0060366247128751E-2</v>
      </c>
      <c r="J92">
        <v>8.4</v>
      </c>
      <c r="K92">
        <f t="shared" si="12"/>
        <v>0.36120000000000008</v>
      </c>
      <c r="L92">
        <f t="shared" si="16"/>
        <v>8.4500000000000991E-2</v>
      </c>
      <c r="M92">
        <f t="shared" si="17"/>
        <v>1.0000000000013921E-2</v>
      </c>
    </row>
    <row r="93" spans="4:13" x14ac:dyDescent="0.25">
      <c r="D93" s="3">
        <f t="shared" si="9"/>
        <v>1.4071533692956025E-2</v>
      </c>
      <c r="E93" s="3">
        <f t="shared" si="13"/>
        <v>2.6562500000000017E-2</v>
      </c>
      <c r="F93" s="3">
        <f t="shared" si="10"/>
        <v>1.5805673859120333</v>
      </c>
      <c r="G93" s="3">
        <f t="shared" si="11"/>
        <v>-1.6805673859120334</v>
      </c>
      <c r="H93" s="3">
        <f t="shared" si="14"/>
        <v>3.2515238936567221E-2</v>
      </c>
      <c r="I93" s="3">
        <f t="shared" si="15"/>
        <v>2.0059646105325148E-2</v>
      </c>
      <c r="J93">
        <v>8.5</v>
      </c>
      <c r="K93">
        <f t="shared" si="12"/>
        <v>0.36975000000000002</v>
      </c>
      <c r="L93">
        <f t="shared" si="16"/>
        <v>8.5499999999999771E-2</v>
      </c>
      <c r="M93">
        <f t="shared" si="17"/>
        <v>9.9999999999878311E-3</v>
      </c>
    </row>
    <row r="94" spans="4:13" x14ac:dyDescent="0.25">
      <c r="D94" s="3">
        <f t="shared" si="9"/>
        <v>1.4232560973342842E-2</v>
      </c>
      <c r="E94" s="3">
        <f t="shared" si="13"/>
        <v>2.6875000000000017E-2</v>
      </c>
      <c r="F94" s="3">
        <f t="shared" si="10"/>
        <v>1.5901219466856729</v>
      </c>
      <c r="G94" s="3">
        <f t="shared" si="11"/>
        <v>-1.6901219466856729</v>
      </c>
      <c r="H94" s="3">
        <f t="shared" si="14"/>
        <v>3.2706893325977635E-2</v>
      </c>
      <c r="I94" s="3">
        <f t="shared" si="15"/>
        <v>2.0058942943685605E-2</v>
      </c>
      <c r="J94">
        <v>8.6</v>
      </c>
      <c r="K94">
        <f t="shared" si="12"/>
        <v>0.37839999999999996</v>
      </c>
      <c r="L94">
        <f t="shared" si="16"/>
        <v>8.649999999999966E-2</v>
      </c>
      <c r="M94">
        <f t="shared" si="17"/>
        <v>9.9999999999989334E-3</v>
      </c>
    </row>
    <row r="95" spans="4:13" x14ac:dyDescent="0.25">
      <c r="D95" s="3">
        <f t="shared" si="9"/>
        <v>1.4393560584316189E-2</v>
      </c>
      <c r="E95" s="3">
        <f t="shared" si="13"/>
        <v>2.7187500000000017E-2</v>
      </c>
      <c r="F95" s="3">
        <f t="shared" si="10"/>
        <v>1.5996211686323625</v>
      </c>
      <c r="G95" s="3">
        <f t="shared" si="11"/>
        <v>-1.6996211686323626</v>
      </c>
      <c r="H95" s="3">
        <f t="shared" si="14"/>
        <v>3.2897431153180216E-2</v>
      </c>
      <c r="I95" s="3">
        <f t="shared" si="15"/>
        <v>2.005825616791513E-2</v>
      </c>
      <c r="J95">
        <v>8.6999999999999993</v>
      </c>
      <c r="K95">
        <f t="shared" si="12"/>
        <v>0.38714999999999994</v>
      </c>
      <c r="L95">
        <f t="shared" si="16"/>
        <v>8.7500000000000105E-2</v>
      </c>
      <c r="M95">
        <f t="shared" si="17"/>
        <v>1.0000000000004484E-2</v>
      </c>
    </row>
    <row r="96" spans="4:13" x14ac:dyDescent="0.25">
      <c r="D96" s="3">
        <f t="shared" si="9"/>
        <v>1.455453300115186E-2</v>
      </c>
      <c r="E96" s="3">
        <f t="shared" si="13"/>
        <v>2.7500000000000017E-2</v>
      </c>
      <c r="F96" s="3">
        <f t="shared" si="10"/>
        <v>1.6090660023037062</v>
      </c>
      <c r="G96" s="3">
        <f t="shared" si="11"/>
        <v>-1.7090660023037063</v>
      </c>
      <c r="H96" s="3">
        <f t="shared" si="14"/>
        <v>3.3086871709360657E-2</v>
      </c>
      <c r="I96" s="3">
        <f t="shared" si="15"/>
        <v>2.0057585212454966E-2</v>
      </c>
      <c r="J96">
        <v>8.8000000000000007</v>
      </c>
      <c r="K96">
        <f t="shared" si="12"/>
        <v>0.39600000000000002</v>
      </c>
      <c r="L96">
        <f t="shared" si="16"/>
        <v>8.8499999999999537E-2</v>
      </c>
      <c r="M96">
        <f t="shared" si="17"/>
        <v>9.9999999999941767E-3</v>
      </c>
    </row>
    <row r="97" spans="4:13" x14ac:dyDescent="0.25">
      <c r="D97" s="3">
        <f t="shared" si="9"/>
        <v>1.4715478685673185E-2</v>
      </c>
      <c r="E97" s="3">
        <f t="shared" si="13"/>
        <v>2.7812500000000018E-2</v>
      </c>
      <c r="F97" s="3">
        <f t="shared" si="10"/>
        <v>1.6184573713463588</v>
      </c>
      <c r="G97" s="3">
        <f t="shared" si="11"/>
        <v>-1.7184573713463589</v>
      </c>
      <c r="H97" s="3">
        <f t="shared" si="14"/>
        <v>3.3275233736500556E-2</v>
      </c>
      <c r="I97" s="3">
        <f t="shared" si="15"/>
        <v>2.0056929536515816E-2</v>
      </c>
      <c r="J97">
        <v>8.9</v>
      </c>
      <c r="K97">
        <f t="shared" si="12"/>
        <v>0.40495000000000009</v>
      </c>
      <c r="L97">
        <f t="shared" si="16"/>
        <v>8.9500000000001009E-2</v>
      </c>
      <c r="M97">
        <f t="shared" si="17"/>
        <v>1.0000000000014754E-2</v>
      </c>
    </row>
    <row r="98" spans="4:13" x14ac:dyDescent="0.25">
      <c r="D98" s="3">
        <f t="shared" si="9"/>
        <v>1.4876398086778132E-2</v>
      </c>
      <c r="E98" s="3">
        <f t="shared" si="13"/>
        <v>2.8125000000000018E-2</v>
      </c>
      <c r="F98" s="3">
        <f t="shared" si="10"/>
        <v>1.6277961735562521</v>
      </c>
      <c r="G98" s="3">
        <f t="shared" si="11"/>
        <v>-1.7277961735562521</v>
      </c>
      <c r="H98" s="3">
        <f t="shared" si="14"/>
        <v>3.3462535449026547E-2</v>
      </c>
      <c r="I98" s="3">
        <f t="shared" si="15"/>
        <v>2.0056288624205852E-2</v>
      </c>
      <c r="J98">
        <v>9</v>
      </c>
      <c r="K98">
        <f t="shared" si="12"/>
        <v>0.41399999999999998</v>
      </c>
      <c r="L98">
        <f t="shared" si="16"/>
        <v>9.0499999999999234E-2</v>
      </c>
      <c r="M98">
        <f t="shared" si="17"/>
        <v>9.99999999998228E-3</v>
      </c>
    </row>
    <row r="99" spans="4:13" x14ac:dyDescent="0.25">
      <c r="D99" s="3">
        <f t="shared" si="9"/>
        <v>1.5037291640940156E-2</v>
      </c>
      <c r="E99" s="3">
        <f t="shared" si="13"/>
        <v>2.8437500000000018E-2</v>
      </c>
      <c r="F99" s="3">
        <f t="shared" si="10"/>
        <v>1.6370832818802992</v>
      </c>
      <c r="G99" s="3">
        <f t="shared" si="11"/>
        <v>-1.7370832818802993</v>
      </c>
      <c r="H99" s="3">
        <f t="shared" si="14"/>
        <v>3.3648794554365646E-2</v>
      </c>
      <c r="I99" s="3">
        <f t="shared" si="15"/>
        <v>2.0055661982192989E-2</v>
      </c>
      <c r="J99">
        <v>9.1</v>
      </c>
      <c r="K99">
        <f t="shared" si="12"/>
        <v>0.42314999999999997</v>
      </c>
      <c r="L99">
        <f t="shared" si="16"/>
        <v>9.1500000000000234E-2</v>
      </c>
      <c r="M99">
        <f t="shared" si="17"/>
        <v>1.0000000000010036E-2</v>
      </c>
    </row>
    <row r="100" spans="4:13" x14ac:dyDescent="0.25">
      <c r="D100" s="3">
        <f t="shared" si="9"/>
        <v>1.5198159772684378E-2</v>
      </c>
      <c r="E100" s="3">
        <f t="shared" si="13"/>
        <v>2.8750000000000019E-2</v>
      </c>
      <c r="F100" s="3">
        <f t="shared" si="10"/>
        <v>1.6463195453687378</v>
      </c>
      <c r="G100" s="3">
        <f t="shared" si="11"/>
        <v>-1.7463195453687379</v>
      </c>
      <c r="H100" s="3">
        <f t="shared" si="14"/>
        <v>3.3834028272490005E-2</v>
      </c>
      <c r="I100" s="3">
        <f t="shared" si="15"/>
        <v>2.0055049139321549E-2</v>
      </c>
      <c r="J100">
        <v>9.1999999999999993</v>
      </c>
      <c r="K100">
        <f t="shared" si="12"/>
        <v>0.43239999999999995</v>
      </c>
      <c r="L100">
        <f t="shared" si="16"/>
        <v>9.2500000000000138E-2</v>
      </c>
      <c r="M100">
        <f t="shared" si="17"/>
        <v>9.9999999999990721E-3</v>
      </c>
    </row>
    <row r="101" spans="4:13" x14ac:dyDescent="0.25">
      <c r="D101" s="3">
        <f t="shared" si="9"/>
        <v>1.5359002895040531E-2</v>
      </c>
      <c r="E101" s="3">
        <f t="shared" si="13"/>
        <v>2.9062500000000019E-2</v>
      </c>
      <c r="F101" s="3">
        <f t="shared" si="10"/>
        <v>1.6555057900810541</v>
      </c>
      <c r="G101" s="3">
        <f t="shared" si="11"/>
        <v>-1.7555057900810542</v>
      </c>
      <c r="H101" s="3">
        <f t="shared" si="14"/>
        <v>3.4018253354498637E-2</v>
      </c>
      <c r="I101" s="3">
        <f t="shared" si="15"/>
        <v>2.0054449644873386E-2</v>
      </c>
      <c r="J101">
        <v>9.3000000000000007</v>
      </c>
      <c r="K101">
        <f t="shared" si="12"/>
        <v>0.44175000000000009</v>
      </c>
      <c r="L101">
        <f t="shared" si="16"/>
        <v>9.3500000000000028E-2</v>
      </c>
      <c r="M101">
        <f t="shared" si="17"/>
        <v>9.9999999999987564E-3</v>
      </c>
    </row>
    <row r="102" spans="4:13" x14ac:dyDescent="0.25">
      <c r="D102" s="3">
        <f t="shared" si="9"/>
        <v>1.551982140997412E-2</v>
      </c>
      <c r="E102" s="3">
        <f t="shared" si="13"/>
        <v>2.9375000000000019E-2</v>
      </c>
      <c r="F102" s="3">
        <f t="shared" si="10"/>
        <v>1.664642819948225</v>
      </c>
      <c r="G102" s="3">
        <f t="shared" si="11"/>
        <v>-1.7646428199482251</v>
      </c>
      <c r="H102" s="3">
        <f t="shared" si="14"/>
        <v>3.4201486100292174E-2</v>
      </c>
      <c r="I102" s="3">
        <f t="shared" si="15"/>
        <v>2.0053863066803203E-2</v>
      </c>
      <c r="J102">
        <v>9.4</v>
      </c>
      <c r="K102">
        <f t="shared" si="12"/>
        <v>0.45120000000000005</v>
      </c>
      <c r="L102">
        <f t="shared" si="16"/>
        <v>9.4499999999999917E-2</v>
      </c>
      <c r="M102">
        <f t="shared" si="17"/>
        <v>9.9999999999989334E-3</v>
      </c>
    </row>
    <row r="103" spans="4:13" x14ac:dyDescent="0.25">
      <c r="D103" s="3">
        <f t="shared" si="9"/>
        <v>1.5680615708796919E-2</v>
      </c>
      <c r="E103" s="3">
        <f t="shared" si="13"/>
        <v>2.9687500000000019E-2</v>
      </c>
      <c r="F103" s="3">
        <f t="shared" si="10"/>
        <v>1.6737314175938205</v>
      </c>
      <c r="G103" s="3">
        <f t="shared" si="11"/>
        <v>-1.7737314175938206</v>
      </c>
      <c r="H103" s="3">
        <f t="shared" si="14"/>
        <v>3.438374237541976E-2</v>
      </c>
      <c r="I103" s="3">
        <f t="shared" si="15"/>
        <v>2.0053288992929724E-2</v>
      </c>
      <c r="J103">
        <v>9.5</v>
      </c>
      <c r="K103">
        <f t="shared" si="12"/>
        <v>0.46074999999999999</v>
      </c>
      <c r="L103">
        <f t="shared" si="16"/>
        <v>9.5499999999999807E-2</v>
      </c>
      <c r="M103">
        <f t="shared" si="17"/>
        <v>9.9999999999989334E-3</v>
      </c>
    </row>
    <row r="104" spans="4:13" x14ac:dyDescent="0.25">
      <c r="D104" s="3">
        <f t="shared" si="9"/>
        <v>1.5841386172558179E-2</v>
      </c>
      <c r="E104" s="3">
        <f t="shared" si="13"/>
        <v>3.000000000000002E-2</v>
      </c>
      <c r="F104" s="3">
        <f t="shared" si="10"/>
        <v>1.6827723451163459</v>
      </c>
      <c r="G104" s="3">
        <f t="shared" si="11"/>
        <v>-1.782772345116346</v>
      </c>
      <c r="H104" s="3">
        <f t="shared" si="14"/>
        <v>3.4565037627102904E-2</v>
      </c>
      <c r="I104" s="3">
        <f t="shared" si="15"/>
        <v>2.0052727027337524E-2</v>
      </c>
      <c r="J104">
        <v>9.6</v>
      </c>
      <c r="K104">
        <f t="shared" si="12"/>
        <v>0.47039999999999998</v>
      </c>
      <c r="L104">
        <f t="shared" si="16"/>
        <v>9.6500000000000266E-2</v>
      </c>
      <c r="M104">
        <f t="shared" si="17"/>
        <v>1.0000000000004623E-2</v>
      </c>
    </row>
    <row r="105" spans="4:13" x14ac:dyDescent="0.25">
      <c r="D105" s="3">
        <f t="shared" si="9"/>
        <v>1.6002133172417523E-2</v>
      </c>
      <c r="E105" s="3">
        <f t="shared" si="13"/>
        <v>3.031250000000002E-2</v>
      </c>
      <c r="F105" s="3">
        <f t="shared" si="10"/>
        <v>1.691766344835036</v>
      </c>
      <c r="G105" s="3">
        <f t="shared" si="11"/>
        <v>-1.7917663448350361</v>
      </c>
      <c r="H105" s="3">
        <f t="shared" si="14"/>
        <v>3.4745386899513252E-2</v>
      </c>
      <c r="I105" s="3">
        <f t="shared" si="15"/>
        <v>2.005217679021834E-2</v>
      </c>
      <c r="J105">
        <v>9.6999999999999993</v>
      </c>
      <c r="K105">
        <f t="shared" si="12"/>
        <v>0.48014999999999991</v>
      </c>
      <c r="L105">
        <f t="shared" si="16"/>
        <v>9.7499999999999601E-2</v>
      </c>
      <c r="M105">
        <f t="shared" si="17"/>
        <v>9.9999999999933822E-3</v>
      </c>
    </row>
    <row r="106" spans="4:13" x14ac:dyDescent="0.25">
      <c r="D106" s="3">
        <f t="shared" si="9"/>
        <v>1.6162857070000588E-2</v>
      </c>
      <c r="E106" s="3">
        <f t="shared" si="13"/>
        <v>3.062500000000002E-2</v>
      </c>
      <c r="F106" s="3">
        <f t="shared" si="10"/>
        <v>1.7007141400011601</v>
      </c>
      <c r="G106" s="3">
        <f t="shared" si="11"/>
        <v>-1.8007141400011601</v>
      </c>
      <c r="H106" s="3">
        <f t="shared" si="14"/>
        <v>3.4924804848361933E-2</v>
      </c>
      <c r="I106" s="3">
        <f t="shared" si="15"/>
        <v>2.0051637919467437E-2</v>
      </c>
      <c r="J106">
        <v>9.8000000000000007</v>
      </c>
      <c r="K106">
        <f t="shared" si="12"/>
        <v>0.49000000000000005</v>
      </c>
      <c r="L106">
        <f t="shared" si="16"/>
        <v>9.8499999999999963E-2</v>
      </c>
      <c r="M106">
        <f t="shared" si="17"/>
        <v>1.0000000000003475E-2</v>
      </c>
    </row>
    <row r="107" spans="4:13" x14ac:dyDescent="0.25">
      <c r="D107" s="3">
        <f t="shared" si="9"/>
        <v>1.6323558217738395E-2</v>
      </c>
      <c r="E107" s="3">
        <f t="shared" si="13"/>
        <v>3.0937500000000021E-2</v>
      </c>
      <c r="F107" s="3">
        <f t="shared" si="10"/>
        <v>1.7096164354767778</v>
      </c>
      <c r="G107" s="3">
        <f t="shared" si="11"/>
        <v>-1.8096164354767779</v>
      </c>
      <c r="H107" s="3">
        <f t="shared" si="14"/>
        <v>3.5103305754779657E-2</v>
      </c>
      <c r="I107" s="3">
        <f t="shared" si="15"/>
        <v>2.005111006555731E-2</v>
      </c>
      <c r="J107">
        <v>9.9</v>
      </c>
      <c r="K107">
        <f t="shared" si="12"/>
        <v>0.49995000000000006</v>
      </c>
      <c r="L107">
        <f t="shared" si="16"/>
        <v>9.9500000000000491E-2</v>
      </c>
      <c r="M107">
        <f t="shared" si="17"/>
        <v>1.0000000000005317E-2</v>
      </c>
    </row>
    <row r="108" spans="4:13" x14ac:dyDescent="0.25">
      <c r="D108" s="3">
        <f t="shared" si="9"/>
        <v>1.6484236959191378E-2</v>
      </c>
      <c r="E108" s="3">
        <f t="shared" si="13"/>
        <v>3.1250000000000021E-2</v>
      </c>
      <c r="F108" s="3">
        <f t="shared" si="10"/>
        <v>1.7184739183827398</v>
      </c>
      <c r="G108" s="3">
        <f t="shared" si="11"/>
        <v>-1.8184739183827399</v>
      </c>
      <c r="H108" s="3">
        <f t="shared" si="14"/>
        <v>3.5280903538595094E-2</v>
      </c>
      <c r="I108" s="3">
        <f t="shared" si="15"/>
        <v>2.0050592894274296E-2</v>
      </c>
      <c r="J108">
        <v>10</v>
      </c>
      <c r="K108">
        <f t="shared" si="12"/>
        <v>0.51</v>
      </c>
      <c r="L108">
        <f t="shared" si="16"/>
        <v>0.10049999999999984</v>
      </c>
      <c r="M108">
        <f t="shared" si="17"/>
        <v>9.999999999993521E-3</v>
      </c>
    </row>
    <row r="109" spans="4:13" x14ac:dyDescent="0.25">
      <c r="D109" s="3">
        <f t="shared" si="9"/>
        <v>1.6644893629358816E-2</v>
      </c>
      <c r="E109" s="3">
        <f t="shared" si="13"/>
        <v>3.1562500000000021E-2</v>
      </c>
      <c r="F109" s="3">
        <f t="shared" si="10"/>
        <v>1.7272872587176225</v>
      </c>
      <c r="G109" s="3">
        <f t="shared" si="11"/>
        <v>-1.8272872587176225</v>
      </c>
      <c r="H109" s="3">
        <f t="shared" si="14"/>
        <v>3.5457611771003983E-2</v>
      </c>
      <c r="I109" s="3">
        <f t="shared" si="15"/>
        <v>2.0050086084783047E-2</v>
      </c>
    </row>
    <row r="110" spans="4:13" x14ac:dyDescent="0.25">
      <c r="D110" s="3">
        <f t="shared" si="9"/>
        <v>1.6805528554974598E-2</v>
      </c>
      <c r="E110" s="3">
        <f t="shared" si="13"/>
        <v>3.1875000000000021E-2</v>
      </c>
      <c r="F110" s="3">
        <f t="shared" si="10"/>
        <v>1.7360571099491757</v>
      </c>
      <c r="G110" s="3">
        <f t="shared" si="11"/>
        <v>-1.8360571099491758</v>
      </c>
      <c r="H110" s="3">
        <f t="shared" si="14"/>
        <v>3.5633443686666946E-2</v>
      </c>
      <c r="I110" s="3">
        <f t="shared" si="15"/>
        <v>2.0049589328303915E-2</v>
      </c>
    </row>
    <row r="111" spans="4:13" x14ac:dyDescent="0.25">
      <c r="D111" s="3">
        <f t="shared" si="9"/>
        <v>1.6966142054789891E-2</v>
      </c>
      <c r="E111" s="3">
        <f t="shared" si="13"/>
        <v>3.2187500000000022E-2</v>
      </c>
      <c r="F111" s="3">
        <f t="shared" si="10"/>
        <v>1.7447841095797574</v>
      </c>
      <c r="G111" s="3">
        <f t="shared" si="11"/>
        <v>-1.8447841095797575</v>
      </c>
      <c r="H111" s="3">
        <f t="shared" si="14"/>
        <v>3.5808412195288714E-2</v>
      </c>
      <c r="I111" s="3">
        <f t="shared" si="15"/>
        <v>2.0049102329354127E-2</v>
      </c>
    </row>
    <row r="112" spans="4:13" x14ac:dyDescent="0.25">
      <c r="D112" s="3">
        <f t="shared" si="9"/>
        <v>1.7126734439843576E-2</v>
      </c>
      <c r="E112" s="3">
        <f t="shared" si="13"/>
        <v>3.2500000000000022E-2</v>
      </c>
      <c r="F112" s="3">
        <f t="shared" si="10"/>
        <v>1.7534688796871436</v>
      </c>
      <c r="G112" s="3">
        <f t="shared" si="11"/>
        <v>-1.8534688796871437</v>
      </c>
      <c r="H112" s="3">
        <f t="shared" si="14"/>
        <v>3.5982529892671013E-2</v>
      </c>
      <c r="I112" s="3">
        <f t="shared" si="15"/>
        <v>2.0048624802885179E-2</v>
      </c>
    </row>
    <row r="113" spans="4:9" x14ac:dyDescent="0.25">
      <c r="D113" s="3">
        <f t="shared" si="9"/>
        <v>1.7287306013721013E-2</v>
      </c>
      <c r="E113" s="3">
        <f t="shared" si="13"/>
        <v>3.2812500000000022E-2</v>
      </c>
      <c r="F113" s="3">
        <f t="shared" si="10"/>
        <v>1.7621120274420126</v>
      </c>
      <c r="G113" s="3">
        <f t="shared" si="11"/>
        <v>-1.8621120274420127</v>
      </c>
      <c r="H113" s="3">
        <f t="shared" si="14"/>
        <v>3.6155809071291067E-2</v>
      </c>
      <c r="I113" s="3">
        <f t="shared" si="15"/>
        <v>2.0048156474293862E-2</v>
      </c>
    </row>
    <row r="114" spans="4:9" x14ac:dyDescent="0.25">
      <c r="D114" s="3">
        <f t="shared" si="9"/>
        <v>1.7447857072801668E-2</v>
      </c>
      <c r="E114" s="3">
        <f t="shared" si="13"/>
        <v>3.3125000000000022E-2</v>
      </c>
      <c r="F114" s="3">
        <f t="shared" si="10"/>
        <v>1.7707141456033131</v>
      </c>
      <c r="G114" s="3">
        <f t="shared" si="11"/>
        <v>-1.8707141456033132</v>
      </c>
      <c r="H114" s="3">
        <f t="shared" si="14"/>
        <v>3.6328261730452054E-2</v>
      </c>
      <c r="I114" s="3">
        <f t="shared" si="15"/>
        <v>2.0047697081960775E-2</v>
      </c>
    </row>
    <row r="115" spans="4:9" x14ac:dyDescent="0.25">
      <c r="D115" s="3">
        <f t="shared" si="9"/>
        <v>1.760838790649635E-2</v>
      </c>
      <c r="E115" s="3">
        <f t="shared" si="13"/>
        <v>3.3437500000000023E-2</v>
      </c>
      <c r="F115" s="3">
        <f t="shared" si="10"/>
        <v>1.7792758129926725</v>
      </c>
      <c r="G115" s="3">
        <f t="shared" si="11"/>
        <v>-1.8792758129926725</v>
      </c>
      <c r="H115" s="3">
        <f t="shared" si="14"/>
        <v>3.6499899585959401E-2</v>
      </c>
      <c r="I115" s="3">
        <f t="shared" si="15"/>
        <v>2.004724637173631E-2</v>
      </c>
    </row>
    <row r="116" spans="4:9" x14ac:dyDescent="0.25">
      <c r="D116" s="3">
        <f t="shared" si="9"/>
        <v>1.776889879747446E-2</v>
      </c>
      <c r="E116" s="3">
        <f t="shared" si="13"/>
        <v>3.3750000000000023E-2</v>
      </c>
      <c r="F116" s="3">
        <f t="shared" si="10"/>
        <v>1.7877975949489109</v>
      </c>
      <c r="G116" s="3">
        <f t="shared" si="11"/>
        <v>-1.887797594948911</v>
      </c>
      <c r="H116" s="3">
        <f t="shared" si="14"/>
        <v>3.6670734079417809E-2</v>
      </c>
      <c r="I116" s="3">
        <f t="shared" si="15"/>
        <v>2.0046804099856978E-2</v>
      </c>
    </row>
    <row r="117" spans="4:9" x14ac:dyDescent="0.25">
      <c r="D117" s="3">
        <f t="shared" si="9"/>
        <v>1.7929390021881847E-2</v>
      </c>
      <c r="E117" s="3">
        <f t="shared" si="13"/>
        <v>3.4062500000000023E-2</v>
      </c>
      <c r="F117" s="3">
        <f t="shared" si="10"/>
        <v>1.7962800437636761</v>
      </c>
      <c r="G117" s="3">
        <f t="shared" si="11"/>
        <v>-1.8962800437636762</v>
      </c>
      <c r="H117" s="3">
        <f t="shared" si="14"/>
        <v>3.6840776387125108E-2</v>
      </c>
      <c r="I117" s="3">
        <f t="shared" si="15"/>
        <v>2.0046370030705054E-2</v>
      </c>
    </row>
    <row r="118" spans="4:9" x14ac:dyDescent="0.25">
      <c r="D118" s="3">
        <f t="shared" si="9"/>
        <v>1.8089861849549579E-2</v>
      </c>
      <c r="E118" s="3">
        <f t="shared" si="13"/>
        <v>3.4375000000000024E-2</v>
      </c>
      <c r="F118" s="3">
        <f t="shared" si="10"/>
        <v>1.8047236990991411</v>
      </c>
      <c r="G118" s="3">
        <f t="shared" si="11"/>
        <v>-1.9047236990991412</v>
      </c>
      <c r="H118" s="3">
        <f t="shared" si="14"/>
        <v>3.7010037428628795E-2</v>
      </c>
      <c r="I118" s="3">
        <f t="shared" si="15"/>
        <v>2.0045943940032375E-2</v>
      </c>
    </row>
    <row r="119" spans="4:9" x14ac:dyDescent="0.25">
      <c r="D119" s="3">
        <f t="shared" si="9"/>
        <v>1.8250314544194346E-2</v>
      </c>
      <c r="E119" s="3">
        <f t="shared" si="13"/>
        <v>3.4687500000000024E-2</v>
      </c>
      <c r="F119" s="3">
        <f t="shared" si="10"/>
        <v>1.8131290883886715</v>
      </c>
      <c r="G119" s="3">
        <f t="shared" si="11"/>
        <v>-1.9131290883886716</v>
      </c>
      <c r="H119" s="3">
        <f t="shared" si="14"/>
        <v>3.7178527874877271E-2</v>
      </c>
      <c r="I119" s="3">
        <f t="shared" si="15"/>
        <v>2.0045525607998303E-2</v>
      </c>
    </row>
    <row r="120" spans="4:9" x14ac:dyDescent="0.25">
      <c r="D120" s="3">
        <f t="shared" si="9"/>
        <v>1.841074836361066E-2</v>
      </c>
      <c r="E120" s="3">
        <f t="shared" si="13"/>
        <v>3.5000000000000024E-2</v>
      </c>
      <c r="F120" s="3">
        <f t="shared" si="10"/>
        <v>1.8214967272212907</v>
      </c>
      <c r="G120" s="3">
        <f t="shared" si="11"/>
        <v>-1.9214967272212908</v>
      </c>
      <c r="H120" s="3">
        <f t="shared" si="14"/>
        <v>3.7346258156099293E-2</v>
      </c>
      <c r="I120" s="3">
        <f t="shared" si="15"/>
        <v>2.0045114825960924E-2</v>
      </c>
    </row>
    <row r="121" spans="4:9" x14ac:dyDescent="0.25">
      <c r="D121" s="3">
        <f t="shared" si="9"/>
        <v>1.8571163559855386E-2</v>
      </c>
      <c r="E121" s="3">
        <f t="shared" si="13"/>
        <v>3.5312500000000024E-2</v>
      </c>
      <c r="F121" s="3">
        <f t="shared" si="10"/>
        <v>1.8298271197107467</v>
      </c>
      <c r="G121" s="3">
        <f t="shared" si="11"/>
        <v>-1.9298271197107468</v>
      </c>
      <c r="H121" s="3">
        <f t="shared" si="14"/>
        <v>3.7513238469320628E-2</v>
      </c>
      <c r="I121" s="3">
        <f t="shared" si="15"/>
        <v>2.0044711390572102E-2</v>
      </c>
    </row>
    <row r="122" spans="4:9" x14ac:dyDescent="0.25">
      <c r="D122" s="3">
        <f t="shared" si="9"/>
        <v>1.8731560379424972E-2</v>
      </c>
      <c r="E122" s="3">
        <f t="shared" si="13"/>
        <v>3.5625000000000025E-2</v>
      </c>
      <c r="F122" s="3">
        <f t="shared" si="10"/>
        <v>1.8381207588499211</v>
      </c>
      <c r="G122" s="3">
        <f t="shared" si="11"/>
        <v>-1.9381207588499212</v>
      </c>
      <c r="H122" s="3">
        <f t="shared" si="14"/>
        <v>3.7679478785607019E-2</v>
      </c>
      <c r="I122" s="3">
        <f t="shared" si="15"/>
        <v>2.0044315106642122E-2</v>
      </c>
    </row>
    <row r="123" spans="4:9" x14ac:dyDescent="0.25">
      <c r="D123" s="3">
        <f t="shared" si="9"/>
        <v>1.8891939063425657E-2</v>
      </c>
      <c r="E123" s="3">
        <f t="shared" si="13"/>
        <v>3.5937500000000025E-2</v>
      </c>
      <c r="F123" s="3">
        <f t="shared" si="10"/>
        <v>1.8463781268512887</v>
      </c>
      <c r="G123" s="3">
        <f t="shared" si="11"/>
        <v>-1.9463781268512887</v>
      </c>
      <c r="H123" s="3">
        <f t="shared" si="14"/>
        <v>3.7844988857011701E-2</v>
      </c>
      <c r="I123" s="3">
        <f t="shared" si="15"/>
        <v>2.0043925785706799E-2</v>
      </c>
    </row>
    <row r="124" spans="4:9" x14ac:dyDescent="0.25">
      <c r="D124" s="3">
        <f t="shared" si="9"/>
        <v>1.9052299847737052E-2</v>
      </c>
      <c r="E124" s="3">
        <f t="shared" si="13"/>
        <v>3.6250000000000025E-2</v>
      </c>
      <c r="F124" s="3">
        <f t="shared" si="10"/>
        <v>1.8545996954740913</v>
      </c>
      <c r="G124" s="3">
        <f t="shared" si="11"/>
        <v>-1.9545996954740914</v>
      </c>
      <c r="H124" s="3">
        <f t="shared" si="14"/>
        <v>3.8009778223254916E-2</v>
      </c>
      <c r="I124" s="3">
        <f t="shared" si="15"/>
        <v>2.0043543246257026E-2</v>
      </c>
    </row>
    <row r="125" spans="4:9" x14ac:dyDescent="0.25">
      <c r="D125" s="3">
        <f t="shared" si="9"/>
        <v>1.9212642963169442E-2</v>
      </c>
      <c r="E125" s="3">
        <f t="shared" si="13"/>
        <v>3.6562500000000026E-2</v>
      </c>
      <c r="F125" s="3">
        <f t="shared" si="10"/>
        <v>1.8627859263388578</v>
      </c>
      <c r="G125" s="3">
        <f t="shared" si="11"/>
        <v>-1.9627859263388578</v>
      </c>
      <c r="H125" s="3">
        <f t="shared" si="14"/>
        <v>3.8173856218128549E-2</v>
      </c>
      <c r="I125" s="3">
        <f t="shared" si="15"/>
        <v>2.0043167311567713E-2</v>
      </c>
    </row>
    <row r="126" spans="4:9" x14ac:dyDescent="0.25">
      <c r="D126" s="3">
        <f t="shared" si="9"/>
        <v>1.9372968635614937E-2</v>
      </c>
      <c r="E126" s="3">
        <f t="shared" si="13"/>
        <v>3.6875000000000026E-2</v>
      </c>
      <c r="F126" s="3">
        <f t="shared" si="10"/>
        <v>1.8709372712298551</v>
      </c>
      <c r="G126" s="3">
        <f t="shared" si="11"/>
        <v>-1.9709372712298552</v>
      </c>
      <c r="H126" s="3">
        <f t="shared" si="14"/>
        <v>3.833723197568753E-2</v>
      </c>
      <c r="I126" s="3">
        <f t="shared" si="15"/>
        <v>2.0042797813575489E-2</v>
      </c>
    </row>
    <row r="127" spans="4:9" x14ac:dyDescent="0.25">
      <c r="D127" s="3">
        <f t="shared" si="9"/>
        <v>1.953327708619303E-2</v>
      </c>
      <c r="E127" s="3">
        <f t="shared" si="13"/>
        <v>3.7187500000000026E-2</v>
      </c>
      <c r="F127" s="3">
        <f t="shared" si="10"/>
        <v>1.879054172386043</v>
      </c>
      <c r="G127" s="3">
        <f t="shared" si="11"/>
        <v>-1.9790541723860431</v>
      </c>
      <c r="H127" s="3">
        <f t="shared" si="14"/>
        <v>3.8499914436159723E-2</v>
      </c>
      <c r="I127" s="3">
        <f t="shared" si="15"/>
        <v>2.0042434587018685E-2</v>
      </c>
    </row>
    <row r="128" spans="4:9" x14ac:dyDescent="0.25">
      <c r="D128" s="3">
        <f t="shared" si="9"/>
        <v>1.9693568531390541E-2</v>
      </c>
      <c r="E128" s="3">
        <f t="shared" si="13"/>
        <v>3.7500000000000026E-2</v>
      </c>
      <c r="F128" s="3">
        <f t="shared" si="10"/>
        <v>1.8871370627810524</v>
      </c>
      <c r="G128" s="3">
        <f t="shared" si="11"/>
        <v>-1.9871370627810525</v>
      </c>
      <c r="H128" s="3">
        <f t="shared" si="14"/>
        <v>3.8661912351668846E-2</v>
      </c>
      <c r="I128" s="3">
        <f t="shared" si="15"/>
        <v>2.0042077473813751E-2</v>
      </c>
    </row>
    <row r="129" spans="4:9" x14ac:dyDescent="0.25">
      <c r="D129" s="3">
        <f t="shared" si="9"/>
        <v>1.9853843183196357E-2</v>
      </c>
      <c r="E129" s="3">
        <f t="shared" si="13"/>
        <v>3.7812500000000027E-2</v>
      </c>
      <c r="F129" s="3">
        <f t="shared" si="10"/>
        <v>1.8951863663926916</v>
      </c>
      <c r="G129" s="3">
        <f t="shared" si="11"/>
        <v>-1.9951863663926916</v>
      </c>
      <c r="H129" s="3">
        <f t="shared" si="14"/>
        <v>3.8823234291738153E-2</v>
      </c>
      <c r="I129" s="3">
        <f t="shared" si="15"/>
        <v>2.0041726322266903E-2</v>
      </c>
    </row>
    <row r="130" spans="4:9" x14ac:dyDescent="0.25">
      <c r="D130" s="3">
        <f t="shared" si="9"/>
        <v>2.0014101249231243E-2</v>
      </c>
      <c r="E130" s="3">
        <f t="shared" si="13"/>
        <v>3.8125000000000027E-2</v>
      </c>
      <c r="F130" s="3">
        <f t="shared" si="10"/>
        <v>1.9032024984624616</v>
      </c>
      <c r="G130" s="3">
        <f t="shared" si="11"/>
        <v>-2.0032024984624615</v>
      </c>
      <c r="H130" s="3">
        <f t="shared" si="14"/>
        <v>3.8983888648551832E-2</v>
      </c>
      <c r="I130" s="3">
        <f t="shared" si="15"/>
        <v>2.0041380982173344E-2</v>
      </c>
    </row>
    <row r="131" spans="4:9" x14ac:dyDescent="0.25">
      <c r="D131" s="3">
        <f t="shared" si="9"/>
        <v>2.017434293287277E-2</v>
      </c>
      <c r="E131" s="3">
        <f t="shared" si="13"/>
        <v>3.8437500000000027E-2</v>
      </c>
      <c r="F131" s="3">
        <f t="shared" si="10"/>
        <v>1.9111858657455194</v>
      </c>
      <c r="G131" s="3">
        <f t="shared" si="11"/>
        <v>-2.0111858657455195</v>
      </c>
      <c r="H131" s="3">
        <f t="shared" si="14"/>
        <v>3.9143883642079588E-2</v>
      </c>
      <c r="I131" s="3">
        <f t="shared" si="15"/>
        <v>2.0041041311890492E-2</v>
      </c>
    </row>
    <row r="132" spans="4:9" x14ac:dyDescent="0.25">
      <c r="D132" s="3">
        <f t="shared" si="9"/>
        <v>2.0334568433375774E-2</v>
      </c>
      <c r="E132" s="3">
        <f t="shared" si="13"/>
        <v>3.8750000000000027E-2</v>
      </c>
      <c r="F132" s="3">
        <f t="shared" si="10"/>
        <v>1.9191368667515223</v>
      </c>
      <c r="G132" s="3">
        <f t="shared" si="11"/>
        <v>-2.0191368667515226</v>
      </c>
      <c r="H132" s="3">
        <f t="shared" si="14"/>
        <v>3.9303227324970505E-2</v>
      </c>
      <c r="I132" s="3">
        <f t="shared" si="15"/>
        <v>2.0040707172671063E-2</v>
      </c>
    </row>
    <row r="133" spans="4:9" x14ac:dyDescent="0.25">
      <c r="D133" s="3">
        <f t="shared" si="9"/>
        <v>2.0494777945988391E-2</v>
      </c>
      <c r="E133" s="3">
        <f t="shared" si="13"/>
        <v>3.9062500000000028E-2</v>
      </c>
      <c r="F133" s="3">
        <f t="shared" si="10"/>
        <v>1.9270558919767551</v>
      </c>
      <c r="G133" s="3">
        <f t="shared" si="11"/>
        <v>-2.027055891976755</v>
      </c>
      <c r="H133" s="3">
        <f t="shared" si="14"/>
        <v>3.9461927587282501E-2</v>
      </c>
      <c r="I133" s="3">
        <f t="shared" si="15"/>
        <v>2.0040378430203929E-2</v>
      </c>
    </row>
    <row r="134" spans="4:9" x14ac:dyDescent="0.25">
      <c r="D134" s="3">
        <f t="shared" si="9"/>
        <v>2.0654971662063974E-2</v>
      </c>
      <c r="E134" s="3">
        <f t="shared" si="13"/>
        <v>3.9375000000000028E-2</v>
      </c>
      <c r="F134" s="3">
        <f t="shared" si="10"/>
        <v>1.9349433241279215</v>
      </c>
      <c r="G134" s="3">
        <f t="shared" si="11"/>
        <v>-2.0349433241279216</v>
      </c>
      <c r="H134" s="3">
        <f t="shared" si="14"/>
        <v>3.9619992161046752E-2</v>
      </c>
      <c r="I134" s="3">
        <f t="shared" si="15"/>
        <v>2.0040054955132183E-2</v>
      </c>
    </row>
    <row r="135" spans="4:9" x14ac:dyDescent="0.25">
      <c r="D135" s="3">
        <f t="shared" si="9"/>
        <v>2.0815149769168994E-2</v>
      </c>
      <c r="E135" s="3">
        <f t="shared" si="13"/>
        <v>3.9687500000000028E-2</v>
      </c>
      <c r="F135" s="3">
        <f t="shared" si="10"/>
        <v>1.9427995383379639</v>
      </c>
      <c r="G135" s="3">
        <f t="shared" si="11"/>
        <v>-2.042799538337964</v>
      </c>
      <c r="H135" s="3">
        <f t="shared" si="14"/>
        <v>3.9777428624659598E-2</v>
      </c>
      <c r="I135" s="3">
        <f t="shared" si="15"/>
        <v>2.0039736621692193E-2</v>
      </c>
    </row>
    <row r="136" spans="4:9" x14ac:dyDescent="0.25">
      <c r="D136" s="3">
        <f t="shared" si="9"/>
        <v>2.0975312451187143E-2</v>
      </c>
      <c r="E136" s="3">
        <f t="shared" si="13"/>
        <v>4.0000000000000029E-2</v>
      </c>
      <c r="F136" s="3">
        <f t="shared" si="10"/>
        <v>1.9506249023742563</v>
      </c>
      <c r="G136" s="3">
        <f t="shared" si="11"/>
        <v>-2.0506249023742562</v>
      </c>
      <c r="H136" s="3">
        <f t="shared" si="14"/>
        <v>3.9934244407121525E-2</v>
      </c>
      <c r="I136" s="3">
        <f t="shared" si="15"/>
        <v>2.0039423307931386E-2</v>
      </c>
    </row>
    <row r="137" spans="4:9" x14ac:dyDescent="0.25">
      <c r="D137" s="3">
        <f t="shared" ref="D137:D200" si="18">$D$2+$D$3*F137+$D$4*F137*F137/2</f>
        <v>2.113545988841976E-2</v>
      </c>
      <c r="E137" s="3">
        <f t="shared" si="13"/>
        <v>4.0312500000000029E-2</v>
      </c>
      <c r="F137" s="3">
        <f t="shared" ref="F137:F200" si="19">(-$D$3+SQRT($D$3*$D$3-4*($D$2-E137)*$D$4))/(2*$D$4)</f>
        <v>1.958419776839494</v>
      </c>
      <c r="G137" s="3">
        <f t="shared" ref="G137:G200" si="20">(-$D$3-SQRT($D$3*$D$3-4*($D$2-E137)*$D$4))/(2*$D$4)</f>
        <v>-2.0584197768394938</v>
      </c>
      <c r="H137" s="3">
        <f t="shared" si="14"/>
        <v>4.0090446792137462E-2</v>
      </c>
      <c r="I137" s="3">
        <f t="shared" si="15"/>
        <v>2.0039114896916427E-2</v>
      </c>
    </row>
    <row r="138" spans="4:9" x14ac:dyDescent="0.25">
      <c r="D138" s="3">
        <f t="shared" si="18"/>
        <v>2.1295592257682815E-2</v>
      </c>
      <c r="E138" s="3">
        <f t="shared" ref="E138:E201" si="21">E137+$E$6</f>
        <v>4.0625000000000029E-2</v>
      </c>
      <c r="F138" s="3">
        <f t="shared" si="19"/>
        <v>1.9661845153655959</v>
      </c>
      <c r="G138" s="3">
        <f t="shared" si="20"/>
        <v>-2.0661845153655962</v>
      </c>
      <c r="H138" s="3">
        <f t="shared" ref="H138:H201" si="22">(E138-E137)/(F138-F137)</f>
        <v>4.0246042922050855E-2</v>
      </c>
      <c r="I138" s="3">
        <f t="shared" ref="I138:I201" si="23">(H138-H137)/(F138-F137)</f>
        <v>2.0038811273598169E-2</v>
      </c>
    </row>
    <row r="139" spans="4:9" x14ac:dyDescent="0.25">
      <c r="D139" s="3">
        <f t="shared" si="18"/>
        <v>2.145570973240047E-2</v>
      </c>
      <c r="E139" s="3">
        <f t="shared" si="21"/>
        <v>4.0937500000000029E-2</v>
      </c>
      <c r="F139" s="3">
        <f t="shared" si="19"/>
        <v>1.9739194648009102</v>
      </c>
      <c r="G139" s="3">
        <f t="shared" si="20"/>
        <v>-2.0739194648009103</v>
      </c>
      <c r="H139" s="3">
        <f t="shared" si="22"/>
        <v>4.0401039801665262E-2</v>
      </c>
      <c r="I139" s="3">
        <f t="shared" si="23"/>
        <v>2.0038512327793776E-2</v>
      </c>
    </row>
    <row r="140" spans="4:9" x14ac:dyDescent="0.25">
      <c r="D140" s="3">
        <f t="shared" si="18"/>
        <v>2.1615812482695517E-2</v>
      </c>
      <c r="E140" s="3">
        <f t="shared" si="21"/>
        <v>4.125000000000003E-2</v>
      </c>
      <c r="F140" s="3">
        <f t="shared" si="19"/>
        <v>1.9816249653910052</v>
      </c>
      <c r="G140" s="3">
        <f t="shared" si="20"/>
        <v>-2.0816249653910051</v>
      </c>
      <c r="H140" s="3">
        <f t="shared" si="22"/>
        <v>4.0555444301918785E-2</v>
      </c>
      <c r="I140" s="3">
        <f t="shared" si="23"/>
        <v>2.0038217951991521E-2</v>
      </c>
    </row>
    <row r="141" spans="4:9" x14ac:dyDescent="0.25">
      <c r="D141" s="3">
        <f t="shared" si="18"/>
        <v>2.1775900675476668E-2</v>
      </c>
      <c r="E141" s="3">
        <f t="shared" si="21"/>
        <v>4.156250000000003E-2</v>
      </c>
      <c r="F141" s="3">
        <f t="shared" si="19"/>
        <v>1.9893013509533117</v>
      </c>
      <c r="G141" s="3">
        <f t="shared" si="20"/>
        <v>-2.089301350953312</v>
      </c>
      <c r="H141" s="3">
        <f t="shared" si="22"/>
        <v>4.0709263163444157E-2</v>
      </c>
      <c r="I141" s="3">
        <f t="shared" si="23"/>
        <v>2.0037928042680748E-2</v>
      </c>
    </row>
    <row r="142" spans="4:9" x14ac:dyDescent="0.25">
      <c r="D142" s="3">
        <f t="shared" si="18"/>
        <v>2.1935974474522946E-2</v>
      </c>
      <c r="E142" s="3">
        <f t="shared" si="21"/>
        <v>4.187500000000003E-2</v>
      </c>
      <c r="F142" s="3">
        <f t="shared" si="19"/>
        <v>1.9969489490458725</v>
      </c>
      <c r="G142" s="3">
        <f t="shared" si="20"/>
        <v>-2.0969489490458728</v>
      </c>
      <c r="H142" s="3">
        <f t="shared" si="22"/>
        <v>4.0862502999992355E-2</v>
      </c>
      <c r="I142" s="3">
        <f t="shared" si="23"/>
        <v>2.0037642498141064E-2</v>
      </c>
    </row>
    <row r="143" spans="4:9" x14ac:dyDescent="0.25">
      <c r="D143" s="3">
        <f t="shared" si="18"/>
        <v>2.2096034040565236E-2</v>
      </c>
      <c r="E143" s="3">
        <f t="shared" si="21"/>
        <v>4.2187500000000031E-2</v>
      </c>
      <c r="F143" s="3">
        <f t="shared" si="19"/>
        <v>2.0045680811304365</v>
      </c>
      <c r="G143" s="3">
        <f t="shared" si="20"/>
        <v>-2.1045680811304366</v>
      </c>
      <c r="H143" s="3">
        <f t="shared" si="22"/>
        <v>4.1015170301760571E-2</v>
      </c>
      <c r="I143" s="3">
        <f t="shared" si="23"/>
        <v>2.0037361220907764E-2</v>
      </c>
    </row>
    <row r="144" spans="4:9" x14ac:dyDescent="0.25">
      <c r="D144" s="3">
        <f t="shared" si="18"/>
        <v>2.2256079531365078E-2</v>
      </c>
      <c r="E144" s="3">
        <f t="shared" si="21"/>
        <v>4.2500000000000031E-2</v>
      </c>
      <c r="F144" s="3">
        <f t="shared" si="19"/>
        <v>2.0121590627301287</v>
      </c>
      <c r="G144" s="3">
        <f t="shared" si="20"/>
        <v>-2.1121590627301288</v>
      </c>
      <c r="H144" s="3">
        <f t="shared" si="22"/>
        <v>4.1167271438607142E-2</v>
      </c>
      <c r="I144" s="3">
        <f t="shared" si="23"/>
        <v>2.0037084117387177E-2</v>
      </c>
    </row>
    <row r="145" spans="4:9" x14ac:dyDescent="0.25">
      <c r="D145" s="3">
        <f t="shared" si="18"/>
        <v>2.2416111101790974E-2</v>
      </c>
      <c r="E145" s="3">
        <f t="shared" si="21"/>
        <v>4.2812500000000031E-2</v>
      </c>
      <c r="F145" s="3">
        <f t="shared" si="19"/>
        <v>2.0197222035819209</v>
      </c>
      <c r="G145" s="3">
        <f t="shared" si="20"/>
        <v>-2.119722203581921</v>
      </c>
      <c r="H145" s="3">
        <f t="shared" si="22"/>
        <v>4.1318812663121041E-2</v>
      </c>
      <c r="I145" s="3">
        <f t="shared" si="23"/>
        <v>2.0036811092575161E-2</v>
      </c>
    </row>
    <row r="146" spans="4:9" x14ac:dyDescent="0.25">
      <c r="D146" s="3">
        <f t="shared" si="18"/>
        <v>2.2576128903892059E-2</v>
      </c>
      <c r="E146" s="3">
        <f t="shared" si="21"/>
        <v>4.3125000000000031E-2</v>
      </c>
      <c r="F146" s="3">
        <f t="shared" si="19"/>
        <v>2.0272578077840993</v>
      </c>
      <c r="G146" s="3">
        <f t="shared" si="20"/>
        <v>-2.1272578077840993</v>
      </c>
      <c r="H146" s="3">
        <f t="shared" si="22"/>
        <v>4.1469800113660985E-2</v>
      </c>
      <c r="I146" s="3">
        <f t="shared" si="23"/>
        <v>2.0036542059400773E-2</v>
      </c>
    </row>
    <row r="147" spans="4:9" x14ac:dyDescent="0.25">
      <c r="D147" s="3">
        <f t="shared" si="18"/>
        <v>2.2736133086969486E-2</v>
      </c>
      <c r="E147" s="3">
        <f t="shared" si="21"/>
        <v>4.3437500000000032E-2</v>
      </c>
      <c r="F147" s="3">
        <f t="shared" si="19"/>
        <v>2.0347661739389391</v>
      </c>
      <c r="G147" s="3">
        <f t="shared" si="20"/>
        <v>-2.1347661739389392</v>
      </c>
      <c r="H147" s="3">
        <f t="shared" si="22"/>
        <v>4.162023981722901E-2</v>
      </c>
      <c r="I147" s="3">
        <f t="shared" si="23"/>
        <v>2.0036276929708986E-2</v>
      </c>
    </row>
    <row r="148" spans="4:9" x14ac:dyDescent="0.25">
      <c r="D148" s="3">
        <f t="shared" si="18"/>
        <v>2.2896123797645402E-2</v>
      </c>
      <c r="E148" s="3">
        <f t="shared" si="21"/>
        <v>4.3750000000000032E-2</v>
      </c>
      <c r="F148" s="3">
        <f t="shared" si="19"/>
        <v>2.0422475952907684</v>
      </c>
      <c r="G148" s="3">
        <f t="shared" si="20"/>
        <v>-2.1422475952907685</v>
      </c>
      <c r="H148" s="3">
        <f t="shared" si="22"/>
        <v>4.1770137692297087E-2</v>
      </c>
      <c r="I148" s="3">
        <f t="shared" si="23"/>
        <v>2.0036015620404156E-2</v>
      </c>
    </row>
    <row r="149" spans="4:9" x14ac:dyDescent="0.25">
      <c r="D149" s="3">
        <f t="shared" si="18"/>
        <v>2.3056101179929813E-2</v>
      </c>
      <c r="E149" s="3">
        <f t="shared" si="21"/>
        <v>4.4062500000000032E-2</v>
      </c>
      <c r="F149" s="3">
        <f t="shared" si="19"/>
        <v>2.0497023598596069</v>
      </c>
      <c r="G149" s="3">
        <f t="shared" si="20"/>
        <v>-2.149702359859607</v>
      </c>
      <c r="H149" s="3">
        <f t="shared" si="22"/>
        <v>4.191949955150473E-2</v>
      </c>
      <c r="I149" s="3">
        <f t="shared" si="23"/>
        <v>2.0035758048213455E-2</v>
      </c>
    </row>
    <row r="150" spans="4:9" x14ac:dyDescent="0.25">
      <c r="D150" s="3">
        <f t="shared" si="18"/>
        <v>2.3216065375285286E-2</v>
      </c>
      <c r="E150" s="3">
        <f t="shared" si="21"/>
        <v>4.4375000000000032E-2</v>
      </c>
      <c r="F150" s="3">
        <f t="shared" si="19"/>
        <v>2.0571307505705483</v>
      </c>
      <c r="G150" s="3">
        <f t="shared" si="20"/>
        <v>-2.1571307505705484</v>
      </c>
      <c r="H150" s="3">
        <f t="shared" si="22"/>
        <v>4.2068331104301658E-2</v>
      </c>
      <c r="I150" s="3">
        <f t="shared" si="23"/>
        <v>2.0035504133851294E-2</v>
      </c>
    </row>
    <row r="151" spans="4:9" x14ac:dyDescent="0.25">
      <c r="D151" s="3">
        <f t="shared" si="18"/>
        <v>2.337601652268954E-2</v>
      </c>
      <c r="E151" s="3">
        <f t="shared" si="21"/>
        <v>4.4687500000000033E-2</v>
      </c>
      <c r="F151" s="3">
        <f t="shared" si="19"/>
        <v>2.0645330453790507</v>
      </c>
      <c r="G151" s="3">
        <f t="shared" si="20"/>
        <v>-2.1645330453790508</v>
      </c>
      <c r="H151" s="3">
        <f t="shared" si="22"/>
        <v>4.2216637959495644E-2</v>
      </c>
      <c r="I151" s="3">
        <f t="shared" si="23"/>
        <v>2.0035253800434697E-2</v>
      </c>
    </row>
    <row r="152" spans="4:9" x14ac:dyDescent="0.25">
      <c r="D152" s="3">
        <f t="shared" si="18"/>
        <v>2.3535954758696159E-2</v>
      </c>
      <c r="E152" s="3">
        <f t="shared" si="21"/>
        <v>4.5000000000000033E-2</v>
      </c>
      <c r="F152" s="3">
        <f t="shared" si="19"/>
        <v>2.071909517392295</v>
      </c>
      <c r="G152" s="3">
        <f t="shared" si="20"/>
        <v>-2.1719095173922951</v>
      </c>
      <c r="H152" s="3">
        <f t="shared" si="22"/>
        <v>4.2364425627713677E-2</v>
      </c>
      <c r="I152" s="3">
        <f t="shared" si="23"/>
        <v>2.0035006972531438E-2</v>
      </c>
    </row>
    <row r="153" spans="4:9" x14ac:dyDescent="0.25">
      <c r="D153" s="3">
        <f t="shared" si="18"/>
        <v>2.3695880217493394E-2</v>
      </c>
      <c r="E153" s="3">
        <f t="shared" si="21"/>
        <v>4.5312500000000033E-2</v>
      </c>
      <c r="F153" s="3">
        <f t="shared" si="19"/>
        <v>2.0792604349867592</v>
      </c>
      <c r="G153" s="3">
        <f t="shared" si="20"/>
        <v>-2.1792604349867593</v>
      </c>
      <c r="H153" s="3">
        <f t="shared" si="22"/>
        <v>4.2511699523789845E-2</v>
      </c>
      <c r="I153" s="3">
        <f t="shared" si="23"/>
        <v>2.0034763576601278E-2</v>
      </c>
    </row>
    <row r="154" spans="4:9" x14ac:dyDescent="0.25">
      <c r="D154" s="3">
        <f t="shared" si="18"/>
        <v>2.3855793030961085E-2</v>
      </c>
      <c r="E154" s="3">
        <f t="shared" si="21"/>
        <v>4.5625000000000034E-2</v>
      </c>
      <c r="F154" s="3">
        <f t="shared" si="19"/>
        <v>2.0865860619221501</v>
      </c>
      <c r="G154" s="3">
        <f t="shared" si="20"/>
        <v>-2.1865860619221502</v>
      </c>
      <c r="H154" s="3">
        <f t="shared" si="22"/>
        <v>4.2658464969090384E-2</v>
      </c>
      <c r="I154" s="3">
        <f t="shared" si="23"/>
        <v>2.0034523542483244E-2</v>
      </c>
    </row>
    <row r="155" spans="4:9" x14ac:dyDescent="0.25">
      <c r="D155" s="3">
        <f t="shared" si="18"/>
        <v>2.401569332872593E-2</v>
      </c>
      <c r="E155" s="3">
        <f t="shared" si="21"/>
        <v>4.5937500000000034E-2</v>
      </c>
      <c r="F155" s="3">
        <f t="shared" si="19"/>
        <v>2.0938866574518351</v>
      </c>
      <c r="G155" s="3">
        <f t="shared" si="20"/>
        <v>-2.1938866574518352</v>
      </c>
      <c r="H155" s="3">
        <f t="shared" si="22"/>
        <v>4.280472719373956E-2</v>
      </c>
      <c r="I155" s="3">
        <f t="shared" si="23"/>
        <v>2.0034286799543676E-2</v>
      </c>
    </row>
    <row r="156" spans="4:9" x14ac:dyDescent="0.25">
      <c r="D156" s="3">
        <f t="shared" si="18"/>
        <v>2.4175581238214963E-2</v>
      </c>
      <c r="E156" s="3">
        <f t="shared" si="21"/>
        <v>4.6250000000000034E-2</v>
      </c>
      <c r="F156" s="3">
        <f t="shared" si="19"/>
        <v>2.101162476429896</v>
      </c>
      <c r="G156" s="3">
        <f t="shared" si="20"/>
        <v>-2.201162476429896</v>
      </c>
      <c r="H156" s="3">
        <f t="shared" si="22"/>
        <v>4.2950491338816676E-2</v>
      </c>
      <c r="I156" s="3">
        <f t="shared" si="23"/>
        <v>2.0034053282063067E-2</v>
      </c>
    </row>
    <row r="157" spans="4:9" x14ac:dyDescent="0.25">
      <c r="D157" s="3">
        <f t="shared" si="18"/>
        <v>2.4335456884707476E-2</v>
      </c>
      <c r="E157" s="3">
        <f t="shared" si="21"/>
        <v>4.6562500000000034E-2</v>
      </c>
      <c r="F157" s="3">
        <f t="shared" si="19"/>
        <v>2.1084137694149381</v>
      </c>
      <c r="G157" s="3">
        <f t="shared" si="20"/>
        <v>-2.2084137694149382</v>
      </c>
      <c r="H157" s="3">
        <f t="shared" si="22"/>
        <v>4.309576245845001E-2</v>
      </c>
      <c r="I157" s="3">
        <f t="shared" si="23"/>
        <v>2.0033822924131854E-2</v>
      </c>
    </row>
    <row r="158" spans="4:9" x14ac:dyDescent="0.25">
      <c r="D158" s="3">
        <f t="shared" si="18"/>
        <v>2.4495320391385397E-2</v>
      </c>
      <c r="E158" s="3">
        <f t="shared" si="21"/>
        <v>4.6875000000000035E-2</v>
      </c>
      <c r="F158" s="3">
        <f t="shared" si="19"/>
        <v>2.1156407827707722</v>
      </c>
      <c r="G158" s="3">
        <f t="shared" si="20"/>
        <v>-2.2156407827707723</v>
      </c>
      <c r="H158" s="3">
        <f t="shared" si="22"/>
        <v>4.3240545521855314E-2</v>
      </c>
      <c r="I158" s="3">
        <f t="shared" si="23"/>
        <v>2.0033595660706307E-2</v>
      </c>
    </row>
    <row r="159" spans="4:9" x14ac:dyDescent="0.25">
      <c r="D159" s="3">
        <f t="shared" si="18"/>
        <v>2.4655171879382064E-2</v>
      </c>
      <c r="E159" s="3">
        <f t="shared" si="21"/>
        <v>4.7187500000000035E-2</v>
      </c>
      <c r="F159" s="3">
        <f t="shared" si="19"/>
        <v>2.1228437587640774</v>
      </c>
      <c r="G159" s="3">
        <f t="shared" si="20"/>
        <v>-2.2228437587640775</v>
      </c>
      <c r="H159" s="3">
        <f t="shared" si="22"/>
        <v>4.3384845415346721E-2</v>
      </c>
      <c r="I159" s="3">
        <f t="shared" si="23"/>
        <v>2.0033371432242097E-2</v>
      </c>
    </row>
    <row r="160" spans="4:9" x14ac:dyDescent="0.25">
      <c r="D160" s="3">
        <f t="shared" si="18"/>
        <v>2.4815011467829592E-2</v>
      </c>
      <c r="E160" s="3">
        <f t="shared" si="21"/>
        <v>4.7500000000000035E-2</v>
      </c>
      <c r="F160" s="3">
        <f t="shared" si="19"/>
        <v>2.1300229356591647</v>
      </c>
      <c r="G160" s="3">
        <f t="shared" si="20"/>
        <v>-2.2300229356591648</v>
      </c>
      <c r="H160" s="3">
        <f t="shared" si="22"/>
        <v>4.3528666944234781E-2</v>
      </c>
      <c r="I160" s="3">
        <f t="shared" si="23"/>
        <v>2.003315017721289E-2</v>
      </c>
    </row>
    <row r="161" spans="4:9" x14ac:dyDescent="0.25">
      <c r="D161" s="3">
        <f t="shared" si="18"/>
        <v>2.4974839273904984E-2</v>
      </c>
      <c r="E161" s="3">
        <f t="shared" si="21"/>
        <v>4.7812500000000036E-2</v>
      </c>
      <c r="F161" s="3">
        <f t="shared" si="19"/>
        <v>2.137178547809941</v>
      </c>
      <c r="G161" s="3">
        <f t="shared" si="20"/>
        <v>-2.2371785478099411</v>
      </c>
      <c r="H161" s="3">
        <f t="shared" si="22"/>
        <v>4.367201483469127E-2</v>
      </c>
      <c r="I161" s="3">
        <f t="shared" si="23"/>
        <v>2.0032931835319845E-2</v>
      </c>
    </row>
    <row r="162" spans="4:9" x14ac:dyDescent="0.25">
      <c r="D162" s="3">
        <f t="shared" si="18"/>
        <v>2.5134655412874605E-2</v>
      </c>
      <c r="E162" s="3">
        <f t="shared" si="21"/>
        <v>4.8125000000000036E-2</v>
      </c>
      <c r="F162" s="3">
        <f t="shared" si="19"/>
        <v>2.1443108257491699</v>
      </c>
      <c r="G162" s="3">
        <f t="shared" si="20"/>
        <v>-2.24431082574917</v>
      </c>
      <c r="H162" s="3">
        <f t="shared" si="22"/>
        <v>4.381489373558916E-2</v>
      </c>
      <c r="I162" s="3">
        <f t="shared" si="23"/>
        <v>2.0032716351676232E-2</v>
      </c>
    </row>
    <row r="163" spans="4:9" x14ac:dyDescent="0.25">
      <c r="D163" s="3">
        <f t="shared" si="18"/>
        <v>2.5294459998137588E-2</v>
      </c>
      <c r="E163" s="3">
        <f t="shared" si="21"/>
        <v>4.8437500000000036E-2</v>
      </c>
      <c r="F163" s="3">
        <f t="shared" si="19"/>
        <v>2.1514199962751324</v>
      </c>
      <c r="G163" s="3">
        <f t="shared" si="20"/>
        <v>-2.2514199962751325</v>
      </c>
      <c r="H163" s="3">
        <f t="shared" si="22"/>
        <v>4.3957308220242984E-2</v>
      </c>
      <c r="I163" s="3">
        <f t="shared" si="23"/>
        <v>2.0032503670256704E-2</v>
      </c>
    </row>
    <row r="164" spans="4:9" x14ac:dyDescent="0.25">
      <c r="D164" s="3">
        <f t="shared" si="18"/>
        <v>2.5454253141267903E-2</v>
      </c>
      <c r="E164" s="3">
        <f t="shared" si="21"/>
        <v>4.8750000000000036E-2</v>
      </c>
      <c r="F164" s="3">
        <f t="shared" si="19"/>
        <v>2.1585062825357784</v>
      </c>
      <c r="G164" s="3">
        <f t="shared" si="20"/>
        <v>-2.2585062825357785</v>
      </c>
      <c r="H164" s="3">
        <f t="shared" si="22"/>
        <v>4.4099262788109841E-2</v>
      </c>
      <c r="I164" s="3">
        <f t="shared" si="23"/>
        <v>2.0032293735465959E-2</v>
      </c>
    </row>
    <row r="165" spans="4:9" x14ac:dyDescent="0.25">
      <c r="D165" s="3">
        <f t="shared" si="18"/>
        <v>2.5614034952055241E-2</v>
      </c>
      <c r="E165" s="3">
        <f t="shared" si="21"/>
        <v>4.9062500000000037E-2</v>
      </c>
      <c r="F165" s="3">
        <f t="shared" si="19"/>
        <v>2.1655699041104532</v>
      </c>
      <c r="G165" s="3">
        <f t="shared" si="20"/>
        <v>-2.2655699041104533</v>
      </c>
      <c r="H165" s="3">
        <f t="shared" si="22"/>
        <v>4.4240761866462773E-2</v>
      </c>
      <c r="I165" s="3">
        <f t="shared" si="23"/>
        <v>2.0032086495155192E-2</v>
      </c>
    </row>
    <row r="166" spans="4:9" x14ac:dyDescent="0.25">
      <c r="D166" s="3">
        <f t="shared" si="18"/>
        <v>2.5773805538544661E-2</v>
      </c>
      <c r="E166" s="3">
        <f t="shared" si="21"/>
        <v>4.9375000000000037E-2</v>
      </c>
      <c r="F166" s="3">
        <f t="shared" si="19"/>
        <v>2.1726110770892877</v>
      </c>
      <c r="G166" s="3">
        <f t="shared" si="20"/>
        <v>-2.2726110770892878</v>
      </c>
      <c r="H166" s="3">
        <f t="shared" si="22"/>
        <v>4.4381809811996673E-2</v>
      </c>
      <c r="I166" s="3">
        <f t="shared" si="23"/>
        <v>2.0031881897786836E-2</v>
      </c>
    </row>
    <row r="167" spans="4:9" x14ac:dyDescent="0.25">
      <c r="D167" s="3">
        <f t="shared" si="18"/>
        <v>2.5933565007075186E-2</v>
      </c>
      <c r="E167" s="3">
        <f t="shared" si="21"/>
        <v>4.9687500000000037E-2</v>
      </c>
      <c r="F167" s="3">
        <f t="shared" si="19"/>
        <v>2.1796300141503306</v>
      </c>
      <c r="G167" s="3">
        <f t="shared" si="20"/>
        <v>-2.2796300141503307</v>
      </c>
      <c r="H167" s="3">
        <f t="shared" si="22"/>
        <v>4.4522410912396122E-2</v>
      </c>
      <c r="I167" s="3">
        <f t="shared" si="23"/>
        <v>2.0031679893501953E-2</v>
      </c>
    </row>
    <row r="168" spans="4:9" x14ac:dyDescent="0.25">
      <c r="D168" s="3">
        <f t="shared" si="18"/>
        <v>2.6093313462317268E-2</v>
      </c>
      <c r="E168" s="3">
        <f t="shared" si="21"/>
        <v>5.0000000000000037E-2</v>
      </c>
      <c r="F168" s="3">
        <f t="shared" si="19"/>
        <v>2.1866269246345049</v>
      </c>
      <c r="G168" s="3">
        <f t="shared" si="20"/>
        <v>-2.286626924634505</v>
      </c>
      <c r="H168" s="3">
        <f t="shared" si="22"/>
        <v>4.4662569387848773E-2</v>
      </c>
      <c r="I168" s="3">
        <f t="shared" si="23"/>
        <v>2.0031480432637153E-2</v>
      </c>
    </row>
    <row r="169" spans="4:9" x14ac:dyDescent="0.25">
      <c r="D169" s="3">
        <f t="shared" si="18"/>
        <v>2.6253051007309253E-2</v>
      </c>
      <c r="E169" s="3">
        <f t="shared" si="21"/>
        <v>5.0312500000000038E-2</v>
      </c>
      <c r="F169" s="3">
        <f t="shared" si="19"/>
        <v>2.1936020146184583</v>
      </c>
      <c r="G169" s="3">
        <f t="shared" si="20"/>
        <v>-2.2936020146184584</v>
      </c>
      <c r="H169" s="3">
        <f t="shared" si="22"/>
        <v>4.4802289392527811E-2</v>
      </c>
      <c r="I169" s="3">
        <f t="shared" si="23"/>
        <v>2.003128346737788E-2</v>
      </c>
    </row>
    <row r="170" spans="4:9" x14ac:dyDescent="0.25">
      <c r="D170" s="3">
        <f t="shared" si="18"/>
        <v>2.641277774349271E-2</v>
      </c>
      <c r="E170" s="3">
        <f t="shared" si="21"/>
        <v>5.0625000000000038E-2</v>
      </c>
      <c r="F170" s="3">
        <f t="shared" si="19"/>
        <v>2.2005554869853805</v>
      </c>
      <c r="G170" s="3">
        <f t="shared" si="20"/>
        <v>-2.3005554869853806</v>
      </c>
      <c r="H170" s="3">
        <f t="shared" si="22"/>
        <v>4.4941575016040521E-2</v>
      </c>
      <c r="I170" s="3">
        <f t="shared" si="23"/>
        <v>2.0031088952807717E-2</v>
      </c>
    </row>
    <row r="171" spans="4:9" x14ac:dyDescent="0.25">
      <c r="D171" s="3">
        <f t="shared" si="18"/>
        <v>2.6572493770746951E-2</v>
      </c>
      <c r="E171" s="3">
        <f t="shared" si="21"/>
        <v>5.0937500000000038E-2</v>
      </c>
      <c r="F171" s="3">
        <f t="shared" si="19"/>
        <v>2.2074875414938626</v>
      </c>
      <c r="G171" s="3">
        <f t="shared" si="20"/>
        <v>-2.3074875414938627</v>
      </c>
      <c r="H171" s="3">
        <f t="shared" si="22"/>
        <v>4.5080430284791195E-2</v>
      </c>
      <c r="I171" s="3">
        <f t="shared" si="23"/>
        <v>2.003089684029034E-2</v>
      </c>
    </row>
    <row r="172" spans="4:9" x14ac:dyDescent="0.25">
      <c r="D172" s="3">
        <f t="shared" si="18"/>
        <v>2.6732199187422447E-2</v>
      </c>
      <c r="E172" s="3">
        <f t="shared" si="21"/>
        <v>5.1250000000000039E-2</v>
      </c>
      <c r="F172" s="3">
        <f t="shared" si="19"/>
        <v>2.2143983748448512</v>
      </c>
      <c r="G172" s="3">
        <f t="shared" si="20"/>
        <v>-2.3143983748448513</v>
      </c>
      <c r="H172" s="3">
        <f t="shared" si="22"/>
        <v>4.5218859163388081E-2</v>
      </c>
      <c r="I172" s="3">
        <f t="shared" si="23"/>
        <v>2.0030707089338608E-2</v>
      </c>
    </row>
    <row r="173" spans="4:9" x14ac:dyDescent="0.25">
      <c r="D173" s="3">
        <f t="shared" si="18"/>
        <v>2.689189409037341E-2</v>
      </c>
      <c r="E173" s="3">
        <f t="shared" si="21"/>
        <v>5.1562500000000039E-2</v>
      </c>
      <c r="F173" s="3">
        <f t="shared" si="19"/>
        <v>2.221288180746777</v>
      </c>
      <c r="G173" s="3">
        <f t="shared" si="20"/>
        <v>-2.3212881807467771</v>
      </c>
      <c r="H173" s="3">
        <f t="shared" si="22"/>
        <v>4.5356865555915414E-2</v>
      </c>
      <c r="I173" s="3">
        <f t="shared" si="23"/>
        <v>2.0030519653501222E-2</v>
      </c>
    </row>
    <row r="174" spans="4:9" x14ac:dyDescent="0.25">
      <c r="D174" s="3">
        <f t="shared" si="18"/>
        <v>2.7051578574989472E-2</v>
      </c>
      <c r="E174" s="3">
        <f t="shared" si="21"/>
        <v>5.1875000000000039E-2</v>
      </c>
      <c r="F174" s="3">
        <f t="shared" si="19"/>
        <v>2.2281571499789044</v>
      </c>
      <c r="G174" s="3">
        <f t="shared" si="20"/>
        <v>-2.3281571499789044</v>
      </c>
      <c r="H174" s="3">
        <f t="shared" si="22"/>
        <v>4.5494453307256849E-2</v>
      </c>
      <c r="I174" s="3">
        <f t="shared" si="23"/>
        <v>2.0030334492970803E-2</v>
      </c>
    </row>
    <row r="175" spans="4:9" x14ac:dyDescent="0.25">
      <c r="D175" s="3">
        <f t="shared" si="18"/>
        <v>2.721125273522651E-2</v>
      </c>
      <c r="E175" s="3">
        <f t="shared" si="21"/>
        <v>5.2187500000000039E-2</v>
      </c>
      <c r="F175" s="3">
        <f t="shared" si="19"/>
        <v>2.2350054704529714</v>
      </c>
      <c r="G175" s="3">
        <f t="shared" si="20"/>
        <v>-2.3350054704529715</v>
      </c>
      <c r="H175" s="3">
        <f t="shared" si="22"/>
        <v>4.5631626204317398E-2</v>
      </c>
      <c r="I175" s="3">
        <f t="shared" si="23"/>
        <v>2.0030151564896844E-2</v>
      </c>
    </row>
    <row r="176" spans="4:9" x14ac:dyDescent="0.25">
      <c r="D176" s="3">
        <f t="shared" si="18"/>
        <v>2.7370916663636599E-2</v>
      </c>
      <c r="E176" s="3">
        <f t="shared" si="21"/>
        <v>5.250000000000004E-2</v>
      </c>
      <c r="F176" s="3">
        <f t="shared" si="19"/>
        <v>2.2418333272731688</v>
      </c>
      <c r="G176" s="3">
        <f t="shared" si="20"/>
        <v>-2.3418333272731688</v>
      </c>
      <c r="H176" s="3">
        <f t="shared" si="22"/>
        <v>4.5768387977263812E-2</v>
      </c>
      <c r="I176" s="3">
        <f t="shared" si="23"/>
        <v>2.0029970830943832E-2</v>
      </c>
    </row>
    <row r="177" spans="4:9" x14ac:dyDescent="0.25">
      <c r="D177" s="3">
        <f t="shared" si="18"/>
        <v>2.7530570451397281E-2</v>
      </c>
      <c r="E177" s="3">
        <f t="shared" si="21"/>
        <v>5.281250000000004E-2</v>
      </c>
      <c r="F177" s="3">
        <f t="shared" si="19"/>
        <v>2.2486409027945196</v>
      </c>
      <c r="G177" s="3">
        <f t="shared" si="20"/>
        <v>-2.3486409027945196</v>
      </c>
      <c r="H177" s="3">
        <f t="shared" si="22"/>
        <v>4.5904742300676211E-2</v>
      </c>
      <c r="I177" s="3">
        <f t="shared" si="23"/>
        <v>2.0029792249053584E-2</v>
      </c>
    </row>
    <row r="178" spans="4:9" x14ac:dyDescent="0.25">
      <c r="D178" s="3">
        <f t="shared" si="18"/>
        <v>2.7690214188339869E-2</v>
      </c>
      <c r="E178" s="3">
        <f t="shared" si="21"/>
        <v>5.312500000000004E-2</v>
      </c>
      <c r="F178" s="3">
        <f t="shared" si="19"/>
        <v>2.2554283766797014</v>
      </c>
      <c r="G178" s="3">
        <f t="shared" si="20"/>
        <v>-2.3554283766797015</v>
      </c>
      <c r="H178" s="3">
        <f t="shared" si="22"/>
        <v>4.6040692794743224E-2</v>
      </c>
      <c r="I178" s="3">
        <f t="shared" si="23"/>
        <v>2.0029615784425175E-2</v>
      </c>
    </row>
    <row r="179" spans="4:9" x14ac:dyDescent="0.25">
      <c r="D179" s="3">
        <f t="shared" si="18"/>
        <v>2.7849847962977205E-2</v>
      </c>
      <c r="E179" s="3">
        <f t="shared" si="21"/>
        <v>5.3437500000000041E-2</v>
      </c>
      <c r="F179" s="3">
        <f t="shared" si="19"/>
        <v>2.2621959259543738</v>
      </c>
      <c r="G179" s="3">
        <f t="shared" si="20"/>
        <v>-2.3621959259543739</v>
      </c>
      <c r="H179" s="3">
        <f t="shared" si="22"/>
        <v>4.6176243026339624E-2</v>
      </c>
      <c r="I179" s="3">
        <f t="shared" si="23"/>
        <v>2.0029441396710333E-2</v>
      </c>
    </row>
    <row r="180" spans="4:9" x14ac:dyDescent="0.25">
      <c r="D180" s="3">
        <f t="shared" si="18"/>
        <v>2.8009471862530548E-2</v>
      </c>
      <c r="E180" s="3">
        <f t="shared" si="21"/>
        <v>5.3750000000000041E-2</v>
      </c>
      <c r="F180" s="3">
        <f t="shared" si="19"/>
        <v>2.2689437250610469</v>
      </c>
      <c r="G180" s="3">
        <f t="shared" si="20"/>
        <v>-2.368943725061047</v>
      </c>
      <c r="H180" s="3">
        <f t="shared" si="22"/>
        <v>4.631139651015382E-2</v>
      </c>
      <c r="I180" s="3">
        <f t="shared" si="23"/>
        <v>2.0029269051673224E-2</v>
      </c>
    </row>
    <row r="181" spans="4:9" x14ac:dyDescent="0.25">
      <c r="D181" s="3">
        <f t="shared" si="18"/>
        <v>2.8169085972955796E-2</v>
      </c>
      <c r="E181" s="3">
        <f t="shared" si="21"/>
        <v>5.4062500000000041E-2</v>
      </c>
      <c r="F181" s="3">
        <f t="shared" si="19"/>
        <v>2.2756719459115478</v>
      </c>
      <c r="G181" s="3">
        <f t="shared" si="20"/>
        <v>-2.3756719459115478</v>
      </c>
      <c r="H181" s="3">
        <f t="shared" si="22"/>
        <v>4.6446156709724837E-2</v>
      </c>
      <c r="I181" s="3">
        <f t="shared" si="23"/>
        <v>2.0029098712029594E-2</v>
      </c>
    </row>
    <row r="182" spans="4:9" x14ac:dyDescent="0.25">
      <c r="D182" s="3">
        <f t="shared" si="18"/>
        <v>2.8328690378969082E-2</v>
      </c>
      <c r="E182" s="3">
        <f t="shared" si="21"/>
        <v>5.4375000000000041E-2</v>
      </c>
      <c r="F182" s="3">
        <f t="shared" si="19"/>
        <v>2.282380757938121</v>
      </c>
      <c r="G182" s="3">
        <f t="shared" si="20"/>
        <v>-2.3823807579381211</v>
      </c>
      <c r="H182" s="3">
        <f t="shared" si="22"/>
        <v>4.6580527038498645E-2</v>
      </c>
      <c r="I182" s="3">
        <f t="shared" si="23"/>
        <v>2.0028930344385069E-2</v>
      </c>
    </row>
    <row r="183" spans="4:9" x14ac:dyDescent="0.25">
      <c r="D183" s="3">
        <f t="shared" si="18"/>
        <v>2.8488285164071623E-2</v>
      </c>
      <c r="E183" s="3">
        <f t="shared" si="21"/>
        <v>5.4687500000000042E-2</v>
      </c>
      <c r="F183" s="3">
        <f t="shared" si="19"/>
        <v>2.2890703281432141</v>
      </c>
      <c r="G183" s="3">
        <f t="shared" si="20"/>
        <v>-2.3890703281432142</v>
      </c>
      <c r="H183" s="3">
        <f t="shared" si="22"/>
        <v>4.6714510860814226E-2</v>
      </c>
      <c r="I183" s="3">
        <f t="shared" si="23"/>
        <v>2.0028763912750731E-2</v>
      </c>
    </row>
    <row r="184" spans="4:9" x14ac:dyDescent="0.25">
      <c r="D184" s="3">
        <f t="shared" si="18"/>
        <v>2.8647870410574015E-2</v>
      </c>
      <c r="E184" s="3">
        <f t="shared" si="21"/>
        <v>5.5000000000000042E-2</v>
      </c>
      <c r="F184" s="3">
        <f t="shared" si="19"/>
        <v>2.2957408211479811</v>
      </c>
      <c r="G184" s="3">
        <f t="shared" si="20"/>
        <v>-2.3957408211479811</v>
      </c>
      <c r="H184" s="3">
        <f t="shared" si="22"/>
        <v>4.6848111492910197E-2</v>
      </c>
      <c r="I184" s="3">
        <f t="shared" si="23"/>
        <v>2.0028599385456935E-2</v>
      </c>
    </row>
    <row r="185" spans="4:9" x14ac:dyDescent="0.25">
      <c r="D185" s="3">
        <f t="shared" si="18"/>
        <v>2.88074461996198E-2</v>
      </c>
      <c r="E185" s="3">
        <f t="shared" si="21"/>
        <v>5.5312500000000042E-2</v>
      </c>
      <c r="F185" s="3">
        <f t="shared" si="19"/>
        <v>2.3023923992395496</v>
      </c>
      <c r="G185" s="3">
        <f t="shared" si="20"/>
        <v>-2.4023923992395497</v>
      </c>
      <c r="H185" s="3">
        <f t="shared" si="22"/>
        <v>4.6981332203875008E-2</v>
      </c>
      <c r="I185" s="3">
        <f t="shared" si="23"/>
        <v>2.002843673047745E-2</v>
      </c>
    </row>
    <row r="186" spans="4:9" x14ac:dyDescent="0.25">
      <c r="D186" s="3">
        <f t="shared" si="18"/>
        <v>2.8967012611208567E-2</v>
      </c>
      <c r="E186" s="3">
        <f t="shared" si="21"/>
        <v>5.5625000000000042E-2</v>
      </c>
      <c r="F186" s="3">
        <f t="shared" si="19"/>
        <v>2.3090252224170906</v>
      </c>
      <c r="G186" s="3">
        <f t="shared" si="20"/>
        <v>-2.4090252224170907</v>
      </c>
      <c r="H186" s="3">
        <f t="shared" si="22"/>
        <v>4.7114176216567619E-2</v>
      </c>
      <c r="I186" s="3">
        <f t="shared" si="23"/>
        <v>2.0028275914609948E-2</v>
      </c>
    </row>
    <row r="187" spans="4:9" x14ac:dyDescent="0.25">
      <c r="D187" s="3">
        <f t="shared" si="18"/>
        <v>2.9126569724218385E-2</v>
      </c>
      <c r="E187" s="3">
        <f t="shared" si="21"/>
        <v>5.5937500000000043E-2</v>
      </c>
      <c r="F187" s="3">
        <f t="shared" si="19"/>
        <v>2.3156394484367233</v>
      </c>
      <c r="G187" s="3">
        <f t="shared" si="20"/>
        <v>-2.4156394484367234</v>
      </c>
      <c r="H187" s="3">
        <f t="shared" si="22"/>
        <v>4.7246646708537288E-2</v>
      </c>
      <c r="I187" s="3">
        <f t="shared" si="23"/>
        <v>2.0028116906870626E-2</v>
      </c>
    </row>
    <row r="188" spans="4:9" x14ac:dyDescent="0.25">
      <c r="D188" s="3">
        <f t="shared" si="18"/>
        <v>2.9286117616427666E-2</v>
      </c>
      <c r="E188" s="3">
        <f t="shared" si="21"/>
        <v>5.6250000000000043E-2</v>
      </c>
      <c r="F188" s="3">
        <f t="shared" si="19"/>
        <v>2.3222352328552924</v>
      </c>
      <c r="G188" s="3">
        <f t="shared" si="20"/>
        <v>-2.4222352328552925</v>
      </c>
      <c r="H188" s="3">
        <f t="shared" si="22"/>
        <v>4.7378746812921715E-2</v>
      </c>
      <c r="I188" s="3">
        <f t="shared" si="23"/>
        <v>2.0027959678689047E-2</v>
      </c>
    </row>
    <row r="189" spans="4:9" x14ac:dyDescent="0.25">
      <c r="D189" s="3">
        <f t="shared" si="18"/>
        <v>2.9445656364536558E-2</v>
      </c>
      <c r="E189" s="3">
        <f t="shared" si="21"/>
        <v>5.6562500000000043E-2</v>
      </c>
      <c r="F189" s="3">
        <f t="shared" si="19"/>
        <v>2.3288127290730571</v>
      </c>
      <c r="G189" s="3">
        <f t="shared" si="20"/>
        <v>-2.4288127290730572</v>
      </c>
      <c r="H189" s="3">
        <f t="shared" si="22"/>
        <v>4.7510479619279802E-2</v>
      </c>
      <c r="I189" s="3">
        <f t="shared" si="23"/>
        <v>2.0027804197332532E-2</v>
      </c>
    </row>
    <row r="190" spans="4:9" x14ac:dyDescent="0.25">
      <c r="D190" s="3">
        <f t="shared" si="18"/>
        <v>2.9605186044187676E-2</v>
      </c>
      <c r="E190" s="3">
        <f t="shared" si="21"/>
        <v>5.6875000000000044E-2</v>
      </c>
      <c r="F190" s="3">
        <f t="shared" si="19"/>
        <v>2.3353720883753133</v>
      </c>
      <c r="G190" s="3">
        <f t="shared" si="20"/>
        <v>-2.4353720883753134</v>
      </c>
      <c r="H190" s="3">
        <f t="shared" si="22"/>
        <v>4.7641848174487571E-2</v>
      </c>
      <c r="I190" s="3">
        <f t="shared" si="23"/>
        <v>2.0027650438752913E-2</v>
      </c>
    </row>
    <row r="191" spans="4:9" x14ac:dyDescent="0.25">
      <c r="D191" s="3">
        <f t="shared" si="18"/>
        <v>2.9764706729986521E-2</v>
      </c>
      <c r="E191" s="3">
        <f t="shared" si="21"/>
        <v>5.7187500000000044E-2</v>
      </c>
      <c r="F191" s="3">
        <f t="shared" si="19"/>
        <v>2.3419134599729992</v>
      </c>
      <c r="G191" s="3">
        <f t="shared" si="20"/>
        <v>-2.4419134599729992</v>
      </c>
      <c r="H191" s="3">
        <f t="shared" si="22"/>
        <v>4.7772855483481966E-2</v>
      </c>
      <c r="I191" s="3">
        <f t="shared" si="23"/>
        <v>2.0027498367581099E-2</v>
      </c>
    </row>
    <row r="192" spans="4:9" x14ac:dyDescent="0.25">
      <c r="D192" s="3">
        <f t="shared" si="18"/>
        <v>2.9924218495521168E-2</v>
      </c>
      <c r="E192" s="3">
        <f t="shared" si="21"/>
        <v>5.7500000000000044E-2</v>
      </c>
      <c r="F192" s="3">
        <f t="shared" si="19"/>
        <v>2.3484369910422922</v>
      </c>
      <c r="G192" s="3">
        <f t="shared" si="20"/>
        <v>-2.4484369910422923</v>
      </c>
      <c r="H192" s="3">
        <f t="shared" si="22"/>
        <v>4.7903504510152663E-2</v>
      </c>
      <c r="I192" s="3">
        <f t="shared" si="23"/>
        <v>2.0027347962773698E-2</v>
      </c>
    </row>
    <row r="193" spans="4:9" x14ac:dyDescent="0.25">
      <c r="D193" s="3">
        <f t="shared" si="18"/>
        <v>3.0083721413381642E-2</v>
      </c>
      <c r="E193" s="3">
        <f t="shared" si="21"/>
        <v>5.7812500000000044E-2</v>
      </c>
      <c r="F193" s="3">
        <f t="shared" si="19"/>
        <v>2.3549428267632484</v>
      </c>
      <c r="G193" s="3">
        <f t="shared" si="20"/>
        <v>-2.4549428267632485</v>
      </c>
      <c r="H193" s="3">
        <f t="shared" si="22"/>
        <v>4.8033798178056426E-2</v>
      </c>
      <c r="I193" s="3">
        <f t="shared" si="23"/>
        <v>2.002719919349787E-2</v>
      </c>
    </row>
    <row r="194" spans="4:9" x14ac:dyDescent="0.25">
      <c r="D194" s="3">
        <f t="shared" si="18"/>
        <v>3.0243215555178768E-2</v>
      </c>
      <c r="E194" s="3">
        <f t="shared" si="21"/>
        <v>5.8125000000000045E-2</v>
      </c>
      <c r="F194" s="3">
        <f t="shared" si="19"/>
        <v>2.3614311103574996</v>
      </c>
      <c r="G194" s="3">
        <f t="shared" si="20"/>
        <v>-2.4614311103574997</v>
      </c>
      <c r="H194" s="3">
        <f t="shared" si="22"/>
        <v>4.8163739371207805E-2</v>
      </c>
      <c r="I194" s="3">
        <f t="shared" si="23"/>
        <v>2.0027052033685606E-2</v>
      </c>
    </row>
    <row r="195" spans="4:9" x14ac:dyDescent="0.25">
      <c r="D195" s="3">
        <f t="shared" si="18"/>
        <v>3.0402700991562545E-2</v>
      </c>
      <c r="E195" s="3">
        <f t="shared" si="21"/>
        <v>5.8437500000000045E-2</v>
      </c>
      <c r="F195" s="3">
        <f t="shared" si="19"/>
        <v>2.3679019831250407</v>
      </c>
      <c r="G195" s="3">
        <f t="shared" si="20"/>
        <v>-2.4679019831250408</v>
      </c>
      <c r="H195" s="3">
        <f t="shared" si="22"/>
        <v>4.8293330934823589E-2</v>
      </c>
      <c r="I195" s="3">
        <f t="shared" si="23"/>
        <v>2.0026906457786597E-2</v>
      </c>
    </row>
    <row r="196" spans="4:9" x14ac:dyDescent="0.25">
      <c r="D196" s="3">
        <f t="shared" si="18"/>
        <v>3.0562177792240099E-2</v>
      </c>
      <c r="E196" s="3">
        <f t="shared" si="21"/>
        <v>5.8750000000000045E-2</v>
      </c>
      <c r="F196" s="3">
        <f t="shared" si="19"/>
        <v>2.3743555844801327</v>
      </c>
      <c r="G196" s="3">
        <f t="shared" si="20"/>
        <v>-2.4743555844801328</v>
      </c>
      <c r="H196" s="3">
        <f t="shared" si="22"/>
        <v>4.8422575676049955E-2</v>
      </c>
      <c r="I196" s="3">
        <f t="shared" si="23"/>
        <v>2.0026762440848563E-2</v>
      </c>
    </row>
    <row r="197" spans="4:9" x14ac:dyDescent="0.25">
      <c r="D197" s="3">
        <f t="shared" si="18"/>
        <v>3.0721646025993202E-2</v>
      </c>
      <c r="E197" s="3">
        <f t="shared" si="21"/>
        <v>5.9062500000000046E-2</v>
      </c>
      <c r="F197" s="3">
        <f t="shared" si="19"/>
        <v>2.380792051986349</v>
      </c>
      <c r="G197" s="3">
        <f t="shared" si="20"/>
        <v>-2.4807920519863491</v>
      </c>
      <c r="H197" s="3">
        <f t="shared" si="22"/>
        <v>4.8551476364665884E-2</v>
      </c>
      <c r="I197" s="3">
        <f t="shared" si="23"/>
        <v>2.0026619957521433E-2</v>
      </c>
    </row>
    <row r="198" spans="4:9" x14ac:dyDescent="0.25">
      <c r="D198" s="3">
        <f t="shared" si="18"/>
        <v>3.0881105760695415E-2</v>
      </c>
      <c r="E198" s="3">
        <f t="shared" si="21"/>
        <v>5.9375000000000046E-2</v>
      </c>
      <c r="F198" s="3">
        <f t="shared" si="19"/>
        <v>2.387211521390789</v>
      </c>
      <c r="G198" s="3">
        <f t="shared" si="20"/>
        <v>-2.487211521390789</v>
      </c>
      <c r="H198" s="3">
        <f t="shared" si="22"/>
        <v>4.8680035733773261E-2</v>
      </c>
      <c r="I198" s="3">
        <f t="shared" si="23"/>
        <v>2.0026478982587036E-2</v>
      </c>
    </row>
    <row r="199" spans="4:9" x14ac:dyDescent="0.25">
      <c r="D199" s="3">
        <f t="shared" si="18"/>
        <v>3.1040557063328766E-2</v>
      </c>
      <c r="E199" s="3">
        <f t="shared" si="21"/>
        <v>5.9687500000000046E-2</v>
      </c>
      <c r="F199" s="3">
        <f t="shared" si="19"/>
        <v>2.3936141266574813</v>
      </c>
      <c r="G199" s="3">
        <f t="shared" si="20"/>
        <v>-2.4936141266574814</v>
      </c>
      <c r="H199" s="3">
        <f t="shared" si="22"/>
        <v>4.8808256480481323E-2</v>
      </c>
      <c r="I199" s="3">
        <f t="shared" si="23"/>
        <v>2.0026339492626895E-2</v>
      </c>
    </row>
    <row r="200" spans="4:9" x14ac:dyDescent="0.25">
      <c r="D200" s="3">
        <f t="shared" si="18"/>
        <v>3.1200000000000033E-2</v>
      </c>
      <c r="E200" s="3">
        <f t="shared" si="21"/>
        <v>6.0000000000000046E-2</v>
      </c>
      <c r="F200" s="3">
        <f t="shared" si="19"/>
        <v>2.4000000000000012</v>
      </c>
      <c r="G200" s="3">
        <f t="shared" si="20"/>
        <v>-2.5000000000000013</v>
      </c>
      <c r="H200" s="3">
        <f t="shared" si="22"/>
        <v>4.8936141266573252E-2</v>
      </c>
      <c r="I200" s="3">
        <f t="shared" si="23"/>
        <v>2.0026201465728491E-2</v>
      </c>
    </row>
    <row r="201" spans="4:9" x14ac:dyDescent="0.25">
      <c r="D201" s="3">
        <f t="shared" ref="D201:D264" si="24">$D$2+$D$3*F201+$D$4*F201*F201/2</f>
        <v>3.1359434635956689E-2</v>
      </c>
      <c r="E201" s="3">
        <f t="shared" si="21"/>
        <v>6.0312500000000047E-2</v>
      </c>
      <c r="F201" s="3">
        <f t="shared" ref="F201:F264" si="25">(-$D$3+SQRT($D$3*$D$3-4*($D$2-E201)*$D$4))/(2*$D$4)</f>
        <v>2.4063692719133263</v>
      </c>
      <c r="G201" s="3">
        <f t="shared" ref="G201:G264" si="26">(-$D$3-SQRT($D$3*$D$3-4*($D$2-E201)*$D$4))/(2*$D$4)</f>
        <v>-2.5063692719133264</v>
      </c>
      <c r="H201" s="3">
        <f t="shared" si="22"/>
        <v>4.906369271913557E-2</v>
      </c>
      <c r="I201" s="3">
        <f t="shared" si="23"/>
        <v>2.0026064878070206E-2</v>
      </c>
    </row>
    <row r="202" spans="4:9" x14ac:dyDescent="0.25">
      <c r="D202" s="3">
        <f t="shared" si="24"/>
        <v>3.1518861035602488E-2</v>
      </c>
      <c r="E202" s="3">
        <f t="shared" ref="E202:E265" si="27">E201+$E$6</f>
        <v>6.0625000000000047E-2</v>
      </c>
      <c r="F202" s="3">
        <f t="shared" si="25"/>
        <v>2.4127220712049509</v>
      </c>
      <c r="G202" s="3">
        <f t="shared" si="26"/>
        <v>-2.5127220712049509</v>
      </c>
      <c r="H202" s="3">
        <f t="shared" ref="H202:H265" si="28">(E202-E201)/(F202-F201)</f>
        <v>4.9190913431185361E-2</v>
      </c>
      <c r="I202" s="3">
        <f t="shared" ref="I202:I265" si="29">(H202-H201)/(F202-F201)</f>
        <v>2.0025929705904149E-2</v>
      </c>
    </row>
    <row r="203" spans="4:9" x14ac:dyDescent="0.25">
      <c r="D203" s="3">
        <f t="shared" si="24"/>
        <v>3.1678279262512654E-2</v>
      </c>
      <c r="E203" s="3">
        <f t="shared" si="27"/>
        <v>6.0937500000000047E-2</v>
      </c>
      <c r="F203" s="3">
        <f t="shared" si="25"/>
        <v>2.4190585250252785</v>
      </c>
      <c r="G203" s="3">
        <f t="shared" si="26"/>
        <v>-2.5190585250252786</v>
      </c>
      <c r="H203" s="3">
        <f t="shared" si="28"/>
        <v>4.9317805962300988E-2</v>
      </c>
      <c r="I203" s="3">
        <f t="shared" si="29"/>
        <v>2.0025795928402351E-2</v>
      </c>
    </row>
    <row r="204" spans="4:9" x14ac:dyDescent="0.25">
      <c r="D204" s="3">
        <f t="shared" si="24"/>
        <v>3.1837689379448683E-2</v>
      </c>
      <c r="E204" s="3">
        <f t="shared" si="27"/>
        <v>6.1250000000000047E-2</v>
      </c>
      <c r="F204" s="3">
        <f t="shared" si="25"/>
        <v>2.4253787588973137</v>
      </c>
      <c r="G204" s="3">
        <f t="shared" si="26"/>
        <v>-2.5253787588973138</v>
      </c>
      <c r="H204" s="3">
        <f t="shared" si="28"/>
        <v>4.9444372839224121E-2</v>
      </c>
      <c r="I204" s="3">
        <f t="shared" si="29"/>
        <v>2.002566352538742E-2</v>
      </c>
    </row>
    <row r="205" spans="4:9" x14ac:dyDescent="0.25">
      <c r="D205" s="3">
        <f t="shared" si="24"/>
        <v>3.1997091448372872E-2</v>
      </c>
      <c r="E205" s="3">
        <f t="shared" si="27"/>
        <v>6.1562500000000048E-2</v>
      </c>
      <c r="F205" s="3">
        <f t="shared" si="25"/>
        <v>2.4316828967456754</v>
      </c>
      <c r="G205" s="3">
        <f t="shared" si="26"/>
        <v>-2.5316828967456755</v>
      </c>
      <c r="H205" s="3">
        <f t="shared" si="28"/>
        <v>4.9570616556427576E-2</v>
      </c>
      <c r="I205" s="3">
        <f t="shared" si="29"/>
        <v>2.0025532474081648E-2</v>
      </c>
    </row>
    <row r="206" spans="4:9" x14ac:dyDescent="0.25">
      <c r="D206" s="3">
        <f t="shared" si="24"/>
        <v>3.2156485530462492E-2</v>
      </c>
      <c r="E206" s="3">
        <f t="shared" si="27"/>
        <v>6.1875000000000048E-2</v>
      </c>
      <c r="F206" s="3">
        <f t="shared" si="25"/>
        <v>2.4379710609249465</v>
      </c>
      <c r="G206" s="3">
        <f t="shared" si="26"/>
        <v>-2.5379710609249466</v>
      </c>
      <c r="H206" s="3">
        <f t="shared" si="28"/>
        <v>4.9696539576710316E-2</v>
      </c>
      <c r="I206" s="3">
        <f t="shared" si="29"/>
        <v>2.0025402755520373E-2</v>
      </c>
    </row>
    <row r="207" spans="4:9" x14ac:dyDescent="0.25">
      <c r="D207" s="3">
        <f t="shared" si="24"/>
        <v>3.2315871686123709E-2</v>
      </c>
      <c r="E207" s="3">
        <f t="shared" si="27"/>
        <v>6.2187500000000048E-2</v>
      </c>
      <c r="F207" s="3">
        <f t="shared" si="25"/>
        <v>2.4442433722473842</v>
      </c>
      <c r="G207" s="3">
        <f t="shared" si="26"/>
        <v>-2.5442433722473843</v>
      </c>
      <c r="H207" s="3">
        <f t="shared" si="28"/>
        <v>4.9822144331724702E-2</v>
      </c>
      <c r="I207" s="3">
        <f t="shared" si="29"/>
        <v>2.0025274345848457E-2</v>
      </c>
    </row>
    <row r="208" spans="4:9" x14ac:dyDescent="0.25">
      <c r="D208" s="3">
        <f t="shared" si="24"/>
        <v>3.2475249975005026E-2</v>
      </c>
      <c r="E208" s="3">
        <f t="shared" si="27"/>
        <v>6.2500000000000042E-2</v>
      </c>
      <c r="F208" s="3">
        <f t="shared" si="25"/>
        <v>2.4504999500099984</v>
      </c>
      <c r="G208" s="3">
        <f t="shared" si="26"/>
        <v>-2.5504999500099985</v>
      </c>
      <c r="H208" s="3">
        <f t="shared" si="28"/>
        <v>4.9947433222570385E-2</v>
      </c>
      <c r="I208" s="3">
        <f t="shared" si="29"/>
        <v>2.0025147228943364E-2</v>
      </c>
    </row>
    <row r="209" spans="4:9" x14ac:dyDescent="0.25">
      <c r="D209" s="3">
        <f t="shared" si="24"/>
        <v>3.2634620456010531E-2</v>
      </c>
      <c r="E209" s="3">
        <f t="shared" si="27"/>
        <v>6.2812500000000035E-2</v>
      </c>
      <c r="F209" s="3">
        <f t="shared" si="25"/>
        <v>2.4567409120210257</v>
      </c>
      <c r="G209" s="3">
        <f t="shared" si="26"/>
        <v>-2.5567409120210258</v>
      </c>
      <c r="H209" s="3">
        <f t="shared" si="28"/>
        <v>5.0072408620310385E-2</v>
      </c>
      <c r="I209" s="3">
        <f t="shared" si="29"/>
        <v>2.0025021385994338E-2</v>
      </c>
    </row>
    <row r="210" spans="4:9" x14ac:dyDescent="0.25">
      <c r="D210" s="3">
        <f t="shared" si="24"/>
        <v>3.2793983187312928E-2</v>
      </c>
      <c r="E210" s="3">
        <f t="shared" si="27"/>
        <v>6.3125000000000028E-2</v>
      </c>
      <c r="F210" s="3">
        <f t="shared" si="25"/>
        <v>2.4629663746258132</v>
      </c>
      <c r="G210" s="3">
        <f t="shared" si="26"/>
        <v>-2.5629663746258133</v>
      </c>
      <c r="H210" s="3">
        <f t="shared" si="28"/>
        <v>5.0197072866468462E-2</v>
      </c>
      <c r="I210" s="3">
        <f t="shared" si="29"/>
        <v>2.0024896794369487E-2</v>
      </c>
    </row>
    <row r="211" spans="4:9" x14ac:dyDescent="0.25">
      <c r="D211" s="3">
        <f t="shared" si="24"/>
        <v>3.295333822636607E-2</v>
      </c>
      <c r="E211" s="3">
        <f t="shared" si="27"/>
        <v>6.3437500000000022E-2</v>
      </c>
      <c r="F211" s="3">
        <f t="shared" si="25"/>
        <v>2.4691764527321229</v>
      </c>
      <c r="G211" s="3">
        <f t="shared" si="26"/>
        <v>-2.569176452732123</v>
      </c>
      <c r="H211" s="3">
        <f t="shared" si="28"/>
        <v>5.0321428273580111E-2</v>
      </c>
      <c r="I211" s="3">
        <f t="shared" si="29"/>
        <v>2.0024773438082753E-2</v>
      </c>
    </row>
    <row r="212" spans="4:9" x14ac:dyDescent="0.25">
      <c r="D212" s="3">
        <f t="shared" si="24"/>
        <v>3.3112685629917447E-2</v>
      </c>
      <c r="E212" s="3">
        <f t="shared" si="27"/>
        <v>6.3750000000000015E-2</v>
      </c>
      <c r="F212" s="3">
        <f t="shared" si="25"/>
        <v>2.4753712598348785</v>
      </c>
      <c r="G212" s="3">
        <f t="shared" si="26"/>
        <v>-2.5753712598348786</v>
      </c>
      <c r="H212" s="3">
        <f t="shared" si="28"/>
        <v>5.0445477125670025E-2</v>
      </c>
      <c r="I212" s="3">
        <f t="shared" si="29"/>
        <v>2.0024651297816064E-2</v>
      </c>
    </row>
    <row r="213" spans="4:9" x14ac:dyDescent="0.25">
      <c r="D213" s="3">
        <f t="shared" si="24"/>
        <v>3.3272025454020186E-2</v>
      </c>
      <c r="E213" s="3">
        <f t="shared" si="27"/>
        <v>6.4062500000000008E-2</v>
      </c>
      <c r="F213" s="3">
        <f t="shared" si="25"/>
        <v>2.4815509080403659</v>
      </c>
      <c r="G213" s="3">
        <f t="shared" si="26"/>
        <v>-2.581550908040366</v>
      </c>
      <c r="H213" s="3">
        <f t="shared" si="28"/>
        <v>5.0569221678751497E-2</v>
      </c>
      <c r="I213" s="3">
        <f t="shared" si="29"/>
        <v>2.0024530356208315E-2</v>
      </c>
    </row>
    <row r="214" spans="4:9" x14ac:dyDescent="0.25">
      <c r="D214" s="3">
        <f t="shared" si="24"/>
        <v>3.3431357754044953E-2</v>
      </c>
      <c r="E214" s="3">
        <f t="shared" si="27"/>
        <v>6.4375000000000002E-2</v>
      </c>
      <c r="F214" s="3">
        <f t="shared" si="25"/>
        <v>2.487715508089904</v>
      </c>
      <c r="G214" s="3">
        <f t="shared" si="26"/>
        <v>-2.5877155080899041</v>
      </c>
      <c r="H214" s="3">
        <f t="shared" si="28"/>
        <v>5.0692664161303941E-2</v>
      </c>
      <c r="I214" s="3">
        <f t="shared" si="29"/>
        <v>2.0024410596060128E-2</v>
      </c>
    </row>
    <row r="215" spans="4:9" x14ac:dyDescent="0.25">
      <c r="D215" s="3">
        <f t="shared" si="24"/>
        <v>3.35906825846915E-2</v>
      </c>
      <c r="E215" s="3">
        <f t="shared" si="27"/>
        <v>6.4687499999999995E-2</v>
      </c>
      <c r="F215" s="3">
        <f t="shared" si="25"/>
        <v>2.4938651693830001</v>
      </c>
      <c r="G215" s="3">
        <f t="shared" si="26"/>
        <v>-2.5938651693830002</v>
      </c>
      <c r="H215" s="3">
        <f t="shared" si="28"/>
        <v>5.0815806774728328E-2</v>
      </c>
      <c r="I215" s="3">
        <f t="shared" si="29"/>
        <v>2.0024291998428381E-2</v>
      </c>
    </row>
    <row r="216" spans="4:9" x14ac:dyDescent="0.25">
      <c r="D216" s="3">
        <f t="shared" si="24"/>
        <v>3.3749999999999988E-2</v>
      </c>
      <c r="E216" s="3">
        <f t="shared" si="27"/>
        <v>6.4999999999999988E-2</v>
      </c>
      <c r="F216" s="3">
        <f t="shared" si="25"/>
        <v>2.4999999999999996</v>
      </c>
      <c r="G216" s="3">
        <f t="shared" si="26"/>
        <v>-2.5999999999999996</v>
      </c>
      <c r="H216" s="3">
        <f t="shared" si="28"/>
        <v>5.0938651693832E-2</v>
      </c>
      <c r="I216" s="3">
        <f t="shared" si="29"/>
        <v>2.0024174549052972E-2</v>
      </c>
    </row>
    <row r="217" spans="4:9" x14ac:dyDescent="0.25">
      <c r="D217" s="3">
        <f t="shared" si="24"/>
        <v>3.3909310053362118E-2</v>
      </c>
      <c r="E217" s="3">
        <f t="shared" si="27"/>
        <v>6.5312499999999982E-2</v>
      </c>
      <c r="F217" s="3">
        <f t="shared" si="25"/>
        <v>2.5061201067242513</v>
      </c>
      <c r="G217" s="3">
        <f t="shared" si="26"/>
        <v>-2.6061201067242514</v>
      </c>
      <c r="H217" s="3">
        <f t="shared" si="28"/>
        <v>5.1061201067240894E-2</v>
      </c>
      <c r="I217" s="3">
        <f t="shared" si="29"/>
        <v>2.0024058228147318E-2</v>
      </c>
    </row>
    <row r="218" spans="4:9" x14ac:dyDescent="0.25">
      <c r="D218" s="3">
        <f t="shared" si="24"/>
        <v>3.4068612797531879E-2</v>
      </c>
      <c r="E218" s="3">
        <f t="shared" si="27"/>
        <v>6.5624999999999975E-2</v>
      </c>
      <c r="F218" s="3">
        <f t="shared" si="25"/>
        <v>2.5122255950637906</v>
      </c>
      <c r="G218" s="3">
        <f t="shared" si="26"/>
        <v>-2.6122255950637907</v>
      </c>
      <c r="H218" s="3">
        <f t="shared" si="28"/>
        <v>5.1183457017882815E-2</v>
      </c>
      <c r="I218" s="3">
        <f t="shared" si="29"/>
        <v>2.0023943023556163E-2</v>
      </c>
    </row>
    <row r="219" spans="4:9" x14ac:dyDescent="0.25">
      <c r="D219" s="3">
        <f t="shared" si="24"/>
        <v>3.4227908284636267E-2</v>
      </c>
      <c r="E219" s="3">
        <f t="shared" si="27"/>
        <v>6.5937499999999968E-2</v>
      </c>
      <c r="F219" s="3">
        <f t="shared" si="25"/>
        <v>2.5183165692725646</v>
      </c>
      <c r="G219" s="3">
        <f t="shared" si="26"/>
        <v>-2.6183165692725647</v>
      </c>
      <c r="H219" s="3">
        <f t="shared" si="28"/>
        <v>5.1305421643361798E-2</v>
      </c>
      <c r="I219" s="3">
        <f t="shared" si="29"/>
        <v>2.002382891447705E-2</v>
      </c>
    </row>
    <row r="220" spans="4:9" x14ac:dyDescent="0.25">
      <c r="D220" s="3">
        <f t="shared" si="24"/>
        <v>3.4387196566185586E-2</v>
      </c>
      <c r="E220" s="3">
        <f t="shared" si="27"/>
        <v>6.6249999999999962E-2</v>
      </c>
      <c r="F220" s="3">
        <f t="shared" si="25"/>
        <v>2.5243931323711997</v>
      </c>
      <c r="G220" s="3">
        <f t="shared" si="26"/>
        <v>-2.6243931323711998</v>
      </c>
      <c r="H220" s="3">
        <f t="shared" si="28"/>
        <v>5.1427097016435178E-2</v>
      </c>
      <c r="I220" s="3">
        <f t="shared" si="29"/>
        <v>2.0023715889778432E-2</v>
      </c>
    </row>
    <row r="221" spans="4:9" x14ac:dyDescent="0.25">
      <c r="D221" s="3">
        <f t="shared" si="24"/>
        <v>3.4546477693083652E-2</v>
      </c>
      <c r="E221" s="3">
        <f t="shared" si="27"/>
        <v>6.6562499999999955E-2</v>
      </c>
      <c r="F221" s="3">
        <f t="shared" si="25"/>
        <v>2.5304553861673322</v>
      </c>
      <c r="G221" s="3">
        <f t="shared" si="26"/>
        <v>-2.6304553861673323</v>
      </c>
      <c r="H221" s="3">
        <f t="shared" si="28"/>
        <v>5.1548485185386614E-2</v>
      </c>
      <c r="I221" s="3">
        <f t="shared" si="29"/>
        <v>2.0023603932398243E-2</v>
      </c>
    </row>
    <row r="222" spans="4:9" x14ac:dyDescent="0.25">
      <c r="D222" s="3">
        <f t="shared" si="24"/>
        <v>3.470575171563773E-2</v>
      </c>
      <c r="E222" s="3">
        <f t="shared" si="27"/>
        <v>6.6874999999999948E-2</v>
      </c>
      <c r="F222" s="3">
        <f t="shared" si="25"/>
        <v>2.5365034312755115</v>
      </c>
      <c r="G222" s="3">
        <f t="shared" si="26"/>
        <v>-2.6365034312755116</v>
      </c>
      <c r="H222" s="3">
        <f t="shared" si="28"/>
        <v>5.1669588174429307E-2</v>
      </c>
      <c r="I222" s="3">
        <f t="shared" si="29"/>
        <v>2.0023493025691199E-2</v>
      </c>
    </row>
    <row r="223" spans="4:9" x14ac:dyDescent="0.25">
      <c r="D223" s="3">
        <f t="shared" si="24"/>
        <v>3.4865018683568311E-2</v>
      </c>
      <c r="E223" s="3">
        <f t="shared" si="27"/>
        <v>6.7187499999999942E-2</v>
      </c>
      <c r="F223" s="3">
        <f t="shared" si="25"/>
        <v>2.5425373671366809</v>
      </c>
      <c r="G223" s="3">
        <f t="shared" si="26"/>
        <v>-2.642537367136681</v>
      </c>
      <c r="H223" s="3">
        <f t="shared" si="28"/>
        <v>5.1790407984122891E-2</v>
      </c>
      <c r="I223" s="3">
        <f t="shared" si="29"/>
        <v>2.0023383157103822E-2</v>
      </c>
    </row>
    <row r="224" spans="4:9" x14ac:dyDescent="0.25">
      <c r="D224" s="3">
        <f t="shared" si="24"/>
        <v>3.5024278646018599E-2</v>
      </c>
      <c r="E224" s="3">
        <f t="shared" si="27"/>
        <v>6.7499999999999935E-2</v>
      </c>
      <c r="F224" s="3">
        <f t="shared" si="25"/>
        <v>2.5485572920372555</v>
      </c>
      <c r="G224" s="3">
        <f t="shared" si="26"/>
        <v>-2.6485572920372555</v>
      </c>
      <c r="H224" s="3">
        <f t="shared" si="28"/>
        <v>5.1910946591736867E-2</v>
      </c>
      <c r="I224" s="3">
        <f t="shared" si="29"/>
        <v>2.0023274310693083E-2</v>
      </c>
    </row>
    <row r="225" spans="4:9" x14ac:dyDescent="0.25">
      <c r="D225" s="3">
        <f t="shared" si="24"/>
        <v>3.5183531651563855E-2</v>
      </c>
      <c r="E225" s="3">
        <f t="shared" si="27"/>
        <v>6.7812499999999928E-2</v>
      </c>
      <c r="F225" s="3">
        <f t="shared" si="25"/>
        <v>2.5545633031277992</v>
      </c>
      <c r="G225" s="3">
        <f t="shared" si="26"/>
        <v>-2.6545633031277993</v>
      </c>
      <c r="H225" s="3">
        <f t="shared" si="28"/>
        <v>5.2031205951652712E-2</v>
      </c>
      <c r="I225" s="3">
        <f t="shared" si="29"/>
        <v>2.0023166474865208E-2</v>
      </c>
    </row>
    <row r="226" spans="4:9" x14ac:dyDescent="0.25">
      <c r="D226" s="3">
        <f t="shared" si="24"/>
        <v>3.534277774822063E-2</v>
      </c>
      <c r="E226" s="3">
        <f t="shared" si="27"/>
        <v>6.8124999999999922E-2</v>
      </c>
      <c r="F226" s="3">
        <f t="shared" si="25"/>
        <v>2.5605554964413213</v>
      </c>
      <c r="G226" s="3">
        <f t="shared" si="26"/>
        <v>-2.6605554964413214</v>
      </c>
      <c r="H226" s="3">
        <f t="shared" si="28"/>
        <v>5.2151187995687825E-2</v>
      </c>
      <c r="I226" s="3">
        <f t="shared" si="29"/>
        <v>2.0023059630663139E-2</v>
      </c>
    </row>
    <row r="227" spans="4:9" x14ac:dyDescent="0.25">
      <c r="D227" s="3">
        <f t="shared" si="24"/>
        <v>3.550201698345555E-2</v>
      </c>
      <c r="E227" s="3">
        <f t="shared" si="27"/>
        <v>6.8437499999999915E-2</v>
      </c>
      <c r="F227" s="3">
        <f t="shared" si="25"/>
        <v>2.5665339669111868</v>
      </c>
      <c r="G227" s="3">
        <f t="shared" si="26"/>
        <v>-2.6665339669111869</v>
      </c>
      <c r="H227" s="3">
        <f t="shared" si="28"/>
        <v>5.2270894633526764E-2</v>
      </c>
      <c r="I227" s="3">
        <f t="shared" si="29"/>
        <v>2.0022953770921729E-2</v>
      </c>
    </row>
    <row r="228" spans="4:9" x14ac:dyDescent="0.25">
      <c r="D228" s="3">
        <f t="shared" si="24"/>
        <v>3.5661249404194288E-2</v>
      </c>
      <c r="E228" s="3">
        <f t="shared" si="27"/>
        <v>6.8749999999999908E-2</v>
      </c>
      <c r="F228" s="3">
        <f t="shared" si="25"/>
        <v>2.5724988083886693</v>
      </c>
      <c r="G228" s="3">
        <f t="shared" si="26"/>
        <v>-2.6724988083886694</v>
      </c>
      <c r="H228" s="3">
        <f t="shared" si="28"/>
        <v>5.2390327752999913E-2</v>
      </c>
      <c r="I228" s="3">
        <f t="shared" si="29"/>
        <v>2.00228488760371E-2</v>
      </c>
    </row>
    <row r="229" spans="4:9" x14ac:dyDescent="0.25">
      <c r="D229" s="3">
        <f t="shared" si="24"/>
        <v>3.5820475056830031E-2</v>
      </c>
      <c r="E229" s="3">
        <f t="shared" si="27"/>
        <v>6.9062499999999902E-2</v>
      </c>
      <c r="F229" s="3">
        <f t="shared" si="25"/>
        <v>2.5784501136601379</v>
      </c>
      <c r="G229" s="3">
        <f t="shared" si="26"/>
        <v>-2.678450113660138</v>
      </c>
      <c r="H229" s="3">
        <f t="shared" si="28"/>
        <v>5.2509489220484658E-2</v>
      </c>
      <c r="I229" s="3">
        <f t="shared" si="29"/>
        <v>2.0022744935639939E-2</v>
      </c>
    </row>
    <row r="230" spans="4:9" x14ac:dyDescent="0.25">
      <c r="D230" s="3">
        <f t="shared" si="24"/>
        <v>3.59796939872319E-2</v>
      </c>
      <c r="E230" s="3">
        <f t="shared" si="27"/>
        <v>6.9374999999999895E-2</v>
      </c>
      <c r="F230" s="3">
        <f t="shared" si="25"/>
        <v>2.5843879744638962</v>
      </c>
      <c r="G230" s="3">
        <f t="shared" si="26"/>
        <v>-2.6843879744638963</v>
      </c>
      <c r="H230" s="3">
        <f t="shared" si="28"/>
        <v>5.2628380881242151E-2</v>
      </c>
      <c r="I230" s="3">
        <f t="shared" si="29"/>
        <v>2.0022641939036547E-2</v>
      </c>
    </row>
    <row r="231" spans="4:9" x14ac:dyDescent="0.25">
      <c r="D231" s="3">
        <f t="shared" si="24"/>
        <v>3.6138906240753291E-2</v>
      </c>
      <c r="E231" s="3">
        <f t="shared" si="27"/>
        <v>6.9687499999999888E-2</v>
      </c>
      <c r="F231" s="3">
        <f t="shared" si="25"/>
        <v>2.5903124815066851</v>
      </c>
      <c r="G231" s="3">
        <f t="shared" si="26"/>
        <v>-2.6903124815066852</v>
      </c>
      <c r="H231" s="3">
        <f t="shared" si="28"/>
        <v>5.2747004559705421E-2</v>
      </c>
      <c r="I231" s="3">
        <f t="shared" si="29"/>
        <v>2.0022539868132037E-2</v>
      </c>
    </row>
    <row r="232" spans="4:9" x14ac:dyDescent="0.25">
      <c r="D232" s="3">
        <f t="shared" si="24"/>
        <v>3.6298111862239864E-2</v>
      </c>
      <c r="E232" s="3">
        <f t="shared" si="27"/>
        <v>6.9999999999999882E-2</v>
      </c>
      <c r="F232" s="3">
        <f t="shared" si="25"/>
        <v>2.5962237244798461</v>
      </c>
      <c r="G232" s="3">
        <f t="shared" si="26"/>
        <v>-2.6962237244798462</v>
      </c>
      <c r="H232" s="3">
        <f t="shared" si="28"/>
        <v>5.2865362059866396E-2</v>
      </c>
      <c r="I232" s="3">
        <f t="shared" si="29"/>
        <v>2.0022438715234406E-2</v>
      </c>
    </row>
    <row r="233" spans="4:9" x14ac:dyDescent="0.25">
      <c r="D233" s="3">
        <f t="shared" si="24"/>
        <v>3.6457310896037522E-2</v>
      </c>
      <c r="E233" s="3">
        <f t="shared" si="27"/>
        <v>7.0312499999999875E-2</v>
      </c>
      <c r="F233" s="3">
        <f t="shared" si="25"/>
        <v>2.6021217920751654</v>
      </c>
      <c r="G233" s="3">
        <f t="shared" si="26"/>
        <v>-2.7021217920751655</v>
      </c>
      <c r="H233" s="3">
        <f t="shared" si="28"/>
        <v>5.2983455165551675E-2</v>
      </c>
      <c r="I233" s="3">
        <f t="shared" si="29"/>
        <v>2.0022338465398089E-2</v>
      </c>
    </row>
    <row r="234" spans="4:9" x14ac:dyDescent="0.25">
      <c r="D234" s="3">
        <f t="shared" si="24"/>
        <v>3.6616503386000136E-2</v>
      </c>
      <c r="E234" s="3">
        <f t="shared" si="27"/>
        <v>7.0624999999999868E-2</v>
      </c>
      <c r="F234" s="3">
        <f t="shared" si="25"/>
        <v>2.6080067720004001</v>
      </c>
      <c r="G234" s="3">
        <f t="shared" si="26"/>
        <v>-2.7080067720003997</v>
      </c>
      <c r="H234" s="3">
        <f t="shared" si="28"/>
        <v>5.3101285640754101E-2</v>
      </c>
      <c r="I234" s="3">
        <f t="shared" si="29"/>
        <v>2.0022239106911727E-2</v>
      </c>
    </row>
    <row r="235" spans="4:9" x14ac:dyDescent="0.25">
      <c r="D235" s="3">
        <f t="shared" si="24"/>
        <v>3.6775689375497175E-2</v>
      </c>
      <c r="E235" s="3">
        <f t="shared" si="27"/>
        <v>7.0937499999999862E-2</v>
      </c>
      <c r="F235" s="3">
        <f t="shared" si="25"/>
        <v>2.6138787509944938</v>
      </c>
      <c r="G235" s="3">
        <f t="shared" si="26"/>
        <v>-2.7138787509944939</v>
      </c>
      <c r="H235" s="3">
        <f t="shared" si="28"/>
        <v>5.3218855229951796E-2</v>
      </c>
      <c r="I235" s="3">
        <f t="shared" si="29"/>
        <v>2.0022140630263023E-2</v>
      </c>
    </row>
    <row r="236" spans="4:9" x14ac:dyDescent="0.25">
      <c r="D236" s="3">
        <f t="shared" si="24"/>
        <v>3.6934868907421176E-2</v>
      </c>
      <c r="E236" s="3">
        <f t="shared" si="27"/>
        <v>7.1249999999999855E-2</v>
      </c>
      <c r="F236" s="3">
        <f t="shared" si="25"/>
        <v>2.6197378148424959</v>
      </c>
      <c r="G236" s="3">
        <f t="shared" si="26"/>
        <v>-2.719737814842496</v>
      </c>
      <c r="H236" s="3">
        <f t="shared" si="28"/>
        <v>5.3336165658368115E-2</v>
      </c>
      <c r="I236" s="3">
        <f t="shared" si="29"/>
        <v>2.0022043019094538E-2</v>
      </c>
    </row>
    <row r="237" spans="4:9" x14ac:dyDescent="0.25">
      <c r="D237" s="3">
        <f t="shared" si="24"/>
        <v>3.7094042024195015E-2</v>
      </c>
      <c r="E237" s="3">
        <f t="shared" si="27"/>
        <v>7.1562499999999848E-2</v>
      </c>
      <c r="F237" s="3">
        <f t="shared" si="25"/>
        <v>2.6255840483901798</v>
      </c>
      <c r="G237" s="3">
        <f t="shared" si="26"/>
        <v>-2.7255840483901799</v>
      </c>
      <c r="H237" s="3">
        <f t="shared" si="28"/>
        <v>5.3453218632327403E-2</v>
      </c>
      <c r="I237" s="3">
        <f t="shared" si="29"/>
        <v>2.0021946267552201E-2</v>
      </c>
    </row>
    <row r="238" spans="4:9" x14ac:dyDescent="0.25">
      <c r="D238" s="3">
        <f t="shared" si="24"/>
        <v>3.7253208767779107E-2</v>
      </c>
      <c r="E238" s="3">
        <f t="shared" si="27"/>
        <v>7.1874999999999842E-2</v>
      </c>
      <c r="F238" s="3">
        <f t="shared" si="25"/>
        <v>2.6314175355583815</v>
      </c>
      <c r="G238" s="3">
        <f t="shared" si="26"/>
        <v>-2.7314175355583816</v>
      </c>
      <c r="H238" s="3">
        <f t="shared" si="28"/>
        <v>5.3570015839483759E-2</v>
      </c>
      <c r="I238" s="3">
        <f t="shared" si="29"/>
        <v>2.0021850359595555E-2</v>
      </c>
    </row>
    <row r="239" spans="4:9" x14ac:dyDescent="0.25">
      <c r="D239" s="3">
        <f t="shared" si="24"/>
        <v>3.741236917967844E-2</v>
      </c>
      <c r="E239" s="3">
        <f t="shared" si="27"/>
        <v>7.2187499999999835E-2</v>
      </c>
      <c r="F239" s="3">
        <f t="shared" si="25"/>
        <v>2.6372383593570525</v>
      </c>
      <c r="G239" s="3">
        <f t="shared" si="26"/>
        <v>-2.7372383593570526</v>
      </c>
      <c r="H239" s="3">
        <f t="shared" si="28"/>
        <v>5.3686558949154778E-2</v>
      </c>
      <c r="I239" s="3">
        <f t="shared" si="29"/>
        <v>2.0021755287907537E-2</v>
      </c>
    </row>
    <row r="240" spans="4:9" x14ac:dyDescent="0.25">
      <c r="D240" s="3">
        <f t="shared" si="24"/>
        <v>3.7571523300949435E-2</v>
      </c>
      <c r="E240" s="3">
        <f t="shared" si="27"/>
        <v>7.2499999999999828E-2</v>
      </c>
      <c r="F240" s="3">
        <f t="shared" si="25"/>
        <v>2.6430466018990431</v>
      </c>
      <c r="G240" s="3">
        <f t="shared" si="26"/>
        <v>-2.7430466018990431</v>
      </c>
      <c r="H240" s="3">
        <f t="shared" si="28"/>
        <v>5.3802849612560655E-2</v>
      </c>
      <c r="I240" s="3">
        <f t="shared" si="29"/>
        <v>2.0021661038628603E-2</v>
      </c>
    </row>
    <row r="241" spans="4:9" x14ac:dyDescent="0.25">
      <c r="D241" s="3">
        <f t="shared" si="24"/>
        <v>3.7730671172206721E-2</v>
      </c>
      <c r="E241" s="3">
        <f t="shared" si="27"/>
        <v>7.2812499999999822E-2</v>
      </c>
      <c r="F241" s="3">
        <f t="shared" si="25"/>
        <v>2.648842344413616</v>
      </c>
      <c r="G241" s="3">
        <f t="shared" si="26"/>
        <v>-2.7488423444136161</v>
      </c>
      <c r="H241" s="3">
        <f t="shared" si="28"/>
        <v>5.3918889463125216E-2</v>
      </c>
      <c r="I241" s="3">
        <f t="shared" si="29"/>
        <v>2.0021567602906548E-2</v>
      </c>
    </row>
    <row r="242" spans="4:9" x14ac:dyDescent="0.25">
      <c r="D242" s="3">
        <f t="shared" si="24"/>
        <v>3.788981283362975E-2</v>
      </c>
      <c r="E242" s="3">
        <f t="shared" si="27"/>
        <v>7.3124999999999815E-2</v>
      </c>
      <c r="F242" s="3">
        <f t="shared" si="25"/>
        <v>2.6546256672597006</v>
      </c>
      <c r="G242" s="3">
        <f t="shared" si="26"/>
        <v>-2.7546256672597007</v>
      </c>
      <c r="H242" s="3">
        <f t="shared" si="28"/>
        <v>5.403468011673588E-2</v>
      </c>
      <c r="I242" s="3">
        <f t="shared" si="29"/>
        <v>2.0021474970752275E-2</v>
      </c>
    </row>
    <row r="243" spans="4:9" x14ac:dyDescent="0.25">
      <c r="D243" s="3">
        <f t="shared" si="24"/>
        <v>3.8048948324969356E-2</v>
      </c>
      <c r="E243" s="3">
        <f t="shared" si="27"/>
        <v>7.3437499999999808E-2</v>
      </c>
      <c r="F243" s="3">
        <f t="shared" si="25"/>
        <v>2.6603966499388942</v>
      </c>
      <c r="G243" s="3">
        <f t="shared" si="26"/>
        <v>-2.7603966499388943</v>
      </c>
      <c r="H243" s="3">
        <f t="shared" si="28"/>
        <v>5.4150223171984757E-2</v>
      </c>
      <c r="I243" s="3">
        <f t="shared" si="29"/>
        <v>2.0021383128639422E-2</v>
      </c>
    </row>
    <row r="244" spans="4:9" x14ac:dyDescent="0.25">
      <c r="D244" s="3">
        <f t="shared" si="24"/>
        <v>3.8208077685554002E-2</v>
      </c>
      <c r="E244" s="3">
        <f t="shared" si="27"/>
        <v>7.3749999999999802E-2</v>
      </c>
      <c r="F244" s="3">
        <f t="shared" si="25"/>
        <v>2.6661553711082102</v>
      </c>
      <c r="G244" s="3">
        <f t="shared" si="26"/>
        <v>-2.7661553711082103</v>
      </c>
      <c r="H244" s="3">
        <f t="shared" si="28"/>
        <v>5.4265520210472783E-2</v>
      </c>
      <c r="I244" s="3">
        <f t="shared" si="29"/>
        <v>2.0021292071295181E-2</v>
      </c>
    </row>
    <row r="245" spans="4:9" x14ac:dyDescent="0.25">
      <c r="D245" s="3">
        <f t="shared" si="24"/>
        <v>3.8367200954296195E-2</v>
      </c>
      <c r="E245" s="3">
        <f t="shared" si="27"/>
        <v>7.4062499999999795E-2</v>
      </c>
      <c r="F245" s="3">
        <f t="shared" si="25"/>
        <v>2.6719019085925892</v>
      </c>
      <c r="G245" s="3">
        <f t="shared" si="26"/>
        <v>-2.7719019085925893</v>
      </c>
      <c r="H245" s="3">
        <f t="shared" si="28"/>
        <v>5.4380572797005235E-2</v>
      </c>
      <c r="I245" s="3">
        <f t="shared" si="29"/>
        <v>2.0021201783718023E-2</v>
      </c>
    </row>
    <row r="246" spans="4:9" x14ac:dyDescent="0.25">
      <c r="D246" s="3">
        <f t="shared" si="24"/>
        <v>3.8526318169698467E-2</v>
      </c>
      <c r="E246" s="3">
        <f t="shared" si="27"/>
        <v>7.4374999999999789E-2</v>
      </c>
      <c r="F246" s="3">
        <f t="shared" si="25"/>
        <v>2.6776363393971669</v>
      </c>
      <c r="G246" s="3">
        <f t="shared" si="26"/>
        <v>-2.777636339397167</v>
      </c>
      <c r="H246" s="3">
        <f t="shared" si="28"/>
        <v>5.4495382479901947E-2</v>
      </c>
      <c r="I246" s="3">
        <f t="shared" si="29"/>
        <v>2.0021112261928646E-2</v>
      </c>
    </row>
    <row r="247" spans="4:9" x14ac:dyDescent="0.25">
      <c r="D247" s="3">
        <f t="shared" si="24"/>
        <v>3.8685429369859553E-2</v>
      </c>
      <c r="E247" s="3">
        <f t="shared" si="27"/>
        <v>7.4687499999999782E-2</v>
      </c>
      <c r="F247" s="3">
        <f t="shared" si="25"/>
        <v>2.6833587397193179</v>
      </c>
      <c r="G247" s="3">
        <f t="shared" si="26"/>
        <v>-2.783358739719318</v>
      </c>
      <c r="H247" s="3">
        <f t="shared" si="28"/>
        <v>5.4609950791161696E-2</v>
      </c>
      <c r="I247" s="3">
        <f t="shared" si="29"/>
        <v>2.0021023488388967E-2</v>
      </c>
    </row>
    <row r="248" spans="4:9" x14ac:dyDescent="0.25">
      <c r="D248" s="3">
        <f t="shared" si="24"/>
        <v>3.8844534592480121E-2</v>
      </c>
      <c r="E248" s="3">
        <f t="shared" si="27"/>
        <v>7.4999999999999775E-2</v>
      </c>
      <c r="F248" s="3">
        <f t="shared" si="25"/>
        <v>2.6890691849604633</v>
      </c>
      <c r="G248" s="3">
        <f t="shared" si="26"/>
        <v>-2.7890691849604634</v>
      </c>
      <c r="H248" s="3">
        <f t="shared" si="28"/>
        <v>5.4724279246798749E-2</v>
      </c>
      <c r="I248" s="3">
        <f t="shared" si="29"/>
        <v>2.0020935462839839E-2</v>
      </c>
    </row>
    <row r="249" spans="4:9" x14ac:dyDescent="0.25">
      <c r="D249" s="3">
        <f t="shared" si="24"/>
        <v>3.9003633874868722E-2</v>
      </c>
      <c r="E249" s="3">
        <f t="shared" si="27"/>
        <v>7.5312499999999769E-2</v>
      </c>
      <c r="F249" s="3">
        <f t="shared" si="25"/>
        <v>2.6947677497376672</v>
      </c>
      <c r="G249" s="3">
        <f t="shared" si="26"/>
        <v>-2.7947677497376673</v>
      </c>
      <c r="H249" s="3">
        <f t="shared" si="28"/>
        <v>5.4838369346979388E-2</v>
      </c>
      <c r="I249" s="3">
        <f t="shared" si="29"/>
        <v>2.0020848168127631E-2</v>
      </c>
    </row>
    <row r="250" spans="4:9" x14ac:dyDescent="0.25">
      <c r="D250" s="3">
        <f t="shared" si="24"/>
        <v>3.9162727253947378E-2</v>
      </c>
      <c r="E250" s="3">
        <f t="shared" si="27"/>
        <v>7.5624999999999762E-2</v>
      </c>
      <c r="F250" s="3">
        <f t="shared" si="25"/>
        <v>2.7004545078950088</v>
      </c>
      <c r="G250" s="3">
        <f t="shared" si="26"/>
        <v>-2.8004545078950089</v>
      </c>
      <c r="H250" s="3">
        <f t="shared" si="28"/>
        <v>5.4952222576329035E-2</v>
      </c>
      <c r="I250" s="3">
        <f t="shared" si="29"/>
        <v>2.0020761600818556E-2</v>
      </c>
    </row>
    <row r="251" spans="4:9" x14ac:dyDescent="0.25">
      <c r="D251" s="3">
        <f t="shared" si="24"/>
        <v>3.9321814766257256E-2</v>
      </c>
      <c r="E251" s="3">
        <f t="shared" si="27"/>
        <v>7.5937499999999755E-2</v>
      </c>
      <c r="F251" s="3">
        <f t="shared" si="25"/>
        <v>2.7061295325147503</v>
      </c>
      <c r="G251" s="3">
        <f t="shared" si="26"/>
        <v>-2.8061295325147504</v>
      </c>
      <c r="H251" s="3">
        <f t="shared" si="28"/>
        <v>5.5065840404095096E-2</v>
      </c>
      <c r="I251" s="3">
        <f t="shared" si="29"/>
        <v>2.0020675746643145E-2</v>
      </c>
    </row>
    <row r="252" spans="4:9" x14ac:dyDescent="0.25">
      <c r="D252" s="3">
        <f t="shared" si="24"/>
        <v>3.9480896447964028E-2</v>
      </c>
      <c r="E252" s="3">
        <f t="shared" si="27"/>
        <v>7.6249999999999749E-2</v>
      </c>
      <c r="F252" s="3">
        <f t="shared" si="25"/>
        <v>2.7117928959282911</v>
      </c>
      <c r="G252" s="3">
        <f t="shared" si="26"/>
        <v>-2.8117928959282912</v>
      </c>
      <c r="H252" s="3">
        <f t="shared" si="28"/>
        <v>5.5179224284428417E-2</v>
      </c>
      <c r="I252" s="3">
        <f t="shared" si="29"/>
        <v>2.0020590602084117E-2</v>
      </c>
    </row>
    <row r="253" spans="4:9" x14ac:dyDescent="0.25">
      <c r="D253" s="3">
        <f t="shared" si="24"/>
        <v>3.9639972334863334E-2</v>
      </c>
      <c r="E253" s="3">
        <f t="shared" si="27"/>
        <v>7.6562499999999742E-2</v>
      </c>
      <c r="F253" s="3">
        <f t="shared" si="25"/>
        <v>2.7174446697269259</v>
      </c>
      <c r="G253" s="3">
        <f t="shared" si="26"/>
        <v>-2.817444669726926</v>
      </c>
      <c r="H253" s="3">
        <f t="shared" si="28"/>
        <v>5.5292375656555592E-2</v>
      </c>
      <c r="I253" s="3">
        <f t="shared" si="29"/>
        <v>2.0020506155873967E-2</v>
      </c>
    </row>
    <row r="254" spans="4:9" x14ac:dyDescent="0.25">
      <c r="D254" s="3">
        <f t="shared" si="24"/>
        <v>3.979904246238606E-2</v>
      </c>
      <c r="E254" s="3">
        <f t="shared" si="27"/>
        <v>7.6874999999999735E-2</v>
      </c>
      <c r="F254" s="3">
        <f t="shared" si="25"/>
        <v>2.7230849247724045</v>
      </c>
      <c r="G254" s="3">
        <f t="shared" si="26"/>
        <v>-2.8230849247724046</v>
      </c>
      <c r="H254" s="3">
        <f t="shared" si="28"/>
        <v>5.5405295944995013E-2</v>
      </c>
      <c r="I254" s="3">
        <f t="shared" si="29"/>
        <v>2.0020422397377387E-2</v>
      </c>
    </row>
    <row r="255" spans="4:9" x14ac:dyDescent="0.25">
      <c r="D255" s="3">
        <f t="shared" si="24"/>
        <v>3.9958106865603513E-2</v>
      </c>
      <c r="E255" s="3">
        <f t="shared" si="27"/>
        <v>7.7187499999999729E-2</v>
      </c>
      <c r="F255" s="3">
        <f t="shared" si="25"/>
        <v>2.728713731207296</v>
      </c>
      <c r="G255" s="3">
        <f t="shared" si="26"/>
        <v>-2.8287137312072961</v>
      </c>
      <c r="H255" s="3">
        <f t="shared" si="28"/>
        <v>5.5517986559794917E-2</v>
      </c>
      <c r="I255" s="3">
        <f t="shared" si="29"/>
        <v>2.0020339321203947E-2</v>
      </c>
    </row>
    <row r="256" spans="4:9" x14ac:dyDescent="0.25">
      <c r="D256" s="3">
        <f t="shared" si="24"/>
        <v>4.0117165579232443E-2</v>
      </c>
      <c r="E256" s="3">
        <f t="shared" si="27"/>
        <v>7.7499999999999722E-2</v>
      </c>
      <c r="F256" s="3">
        <f t="shared" si="25"/>
        <v>2.7343311584651659</v>
      </c>
      <c r="G256" s="3">
        <f t="shared" si="26"/>
        <v>-2.834331158465166</v>
      </c>
      <c r="H256" s="3">
        <f t="shared" si="28"/>
        <v>5.5630448896722993E-2</v>
      </c>
      <c r="I256" s="3">
        <f t="shared" si="29"/>
        <v>2.0020256919307297E-2</v>
      </c>
    </row>
    <row r="257" spans="4:9" x14ac:dyDescent="0.25">
      <c r="D257" s="3">
        <f t="shared" si="24"/>
        <v>4.0276218637640145E-2</v>
      </c>
      <c r="E257" s="3">
        <f t="shared" si="27"/>
        <v>7.7812499999999715E-2</v>
      </c>
      <c r="F257" s="3">
        <f t="shared" si="25"/>
        <v>2.7399372752805702</v>
      </c>
      <c r="G257" s="3">
        <f t="shared" si="26"/>
        <v>-2.8399372752805703</v>
      </c>
      <c r="H257" s="3">
        <f t="shared" si="28"/>
        <v>5.5742684337457923E-2</v>
      </c>
      <c r="I257" s="3">
        <f t="shared" si="29"/>
        <v>2.0020175181960954E-2</v>
      </c>
    </row>
    <row r="258" spans="4:9" x14ac:dyDescent="0.25">
      <c r="D258" s="3">
        <f t="shared" si="24"/>
        <v>4.0435266074849284E-2</v>
      </c>
      <c r="E258" s="3">
        <f t="shared" si="27"/>
        <v>7.8124999999999709E-2</v>
      </c>
      <c r="F258" s="3">
        <f t="shared" si="25"/>
        <v>2.7455321496988674</v>
      </c>
      <c r="G258" s="3">
        <f t="shared" si="26"/>
        <v>-2.8455321496988675</v>
      </c>
      <c r="H258" s="3">
        <f t="shared" si="28"/>
        <v>5.5854694249795618E-2</v>
      </c>
      <c r="I258" s="3">
        <f t="shared" si="29"/>
        <v>2.0020094101019136E-2</v>
      </c>
    </row>
    <row r="259" spans="4:9" x14ac:dyDescent="0.25">
      <c r="D259" s="3">
        <f t="shared" si="24"/>
        <v>4.0594307924542779E-2</v>
      </c>
      <c r="E259" s="3">
        <f t="shared" si="27"/>
        <v>7.8437499999999702E-2</v>
      </c>
      <c r="F259" s="3">
        <f t="shared" si="25"/>
        <v>2.7511158490858549</v>
      </c>
      <c r="G259" s="3">
        <f t="shared" si="26"/>
        <v>-2.851115849085855</v>
      </c>
      <c r="H259" s="3">
        <f t="shared" si="28"/>
        <v>5.5966479987847186E-2</v>
      </c>
      <c r="I259" s="3">
        <f t="shared" si="29"/>
        <v>2.0020013669087712E-2</v>
      </c>
    </row>
    <row r="260" spans="4:9" x14ac:dyDescent="0.25">
      <c r="D260" s="3">
        <f t="shared" si="24"/>
        <v>4.075334422006846E-2</v>
      </c>
      <c r="E260" s="3">
        <f t="shared" si="27"/>
        <v>7.8749999999999695E-2</v>
      </c>
      <c r="F260" s="3">
        <f t="shared" si="25"/>
        <v>2.756688440137232</v>
      </c>
      <c r="G260" s="3">
        <f t="shared" si="26"/>
        <v>-2.8566884401372321</v>
      </c>
      <c r="H260" s="3">
        <f t="shared" si="28"/>
        <v>5.6078042892232172E-2</v>
      </c>
      <c r="I260" s="3">
        <f t="shared" si="29"/>
        <v>2.0019933879306822E-2</v>
      </c>
    </row>
    <row r="261" spans="4:9" x14ac:dyDescent="0.25">
      <c r="D261" s="3">
        <f t="shared" si="24"/>
        <v>4.0912374994443799E-2</v>
      </c>
      <c r="E261" s="3">
        <f t="shared" si="27"/>
        <v>7.9062499999999689E-2</v>
      </c>
      <c r="F261" s="3">
        <f t="shared" si="25"/>
        <v>2.7622499888878957</v>
      </c>
      <c r="G261" s="3">
        <f t="shared" si="26"/>
        <v>-2.8622499888878958</v>
      </c>
      <c r="H261" s="3">
        <f t="shared" si="28"/>
        <v>5.6189384290248112E-2</v>
      </c>
      <c r="I261" s="3">
        <f t="shared" si="29"/>
        <v>2.0019854721700116E-2</v>
      </c>
    </row>
    <row r="262" spans="4:9" x14ac:dyDescent="0.25">
      <c r="D262" s="3">
        <f t="shared" si="24"/>
        <v>4.1071400280360375E-2</v>
      </c>
      <c r="E262" s="3">
        <f t="shared" si="27"/>
        <v>7.9374999999999682E-2</v>
      </c>
      <c r="F262" s="3">
        <f t="shared" si="25"/>
        <v>2.7678005607210685</v>
      </c>
      <c r="G262" s="3">
        <f t="shared" si="26"/>
        <v>-2.8678005607210686</v>
      </c>
      <c r="H262" s="3">
        <f t="shared" si="28"/>
        <v>5.6300505496091474E-2</v>
      </c>
      <c r="I262" s="3">
        <f t="shared" si="29"/>
        <v>2.0019776193013261E-2</v>
      </c>
    </row>
    <row r="263" spans="4:9" x14ac:dyDescent="0.25">
      <c r="D263" s="3">
        <f t="shared" si="24"/>
        <v>4.123042011018848E-2</v>
      </c>
      <c r="E263" s="3">
        <f t="shared" si="27"/>
        <v>7.9687499999999675E-2</v>
      </c>
      <c r="F263" s="3">
        <f t="shared" si="25"/>
        <v>2.7733402203772695</v>
      </c>
      <c r="G263" s="3">
        <f t="shared" si="26"/>
        <v>-2.8733402203772695</v>
      </c>
      <c r="H263" s="3">
        <f t="shared" si="28"/>
        <v>5.6411407810981425E-2</v>
      </c>
      <c r="I263" s="3">
        <f t="shared" si="29"/>
        <v>2.0019698279804817E-2</v>
      </c>
    </row>
    <row r="264" spans="4:9" x14ac:dyDescent="0.25">
      <c r="D264" s="3">
        <f t="shared" si="24"/>
        <v>4.1389434515981399E-2</v>
      </c>
      <c r="E264" s="3">
        <f t="shared" si="27"/>
        <v>7.9999999999999669E-2</v>
      </c>
      <c r="F264" s="3">
        <f t="shared" si="25"/>
        <v>2.7788690319631213</v>
      </c>
      <c r="G264" s="3">
        <f t="shared" si="26"/>
        <v>-2.8788690319631214</v>
      </c>
      <c r="H264" s="3">
        <f t="shared" si="28"/>
        <v>5.6522092523405447E-2</v>
      </c>
      <c r="I264" s="3">
        <f t="shared" si="29"/>
        <v>2.0019620980983192E-2</v>
      </c>
    </row>
    <row r="265" spans="4:9" x14ac:dyDescent="0.25">
      <c r="D265" s="3">
        <f t="shared" ref="D265:D328" si="30">$D$2+$D$3*F265+$D$4*F265*F265/2</f>
        <v>4.1548443529479832E-2</v>
      </c>
      <c r="E265" s="3">
        <f t="shared" si="27"/>
        <v>8.0312499999999662E-2</v>
      </c>
      <c r="F265" s="3">
        <f t="shared" ref="F265:F328" si="31">(-$D$3+SQRT($D$3*$D$3-4*($D$2-E265)*$D$4))/(2*$D$4)</f>
        <v>2.7843870589600082</v>
      </c>
      <c r="G265" s="3">
        <f t="shared" ref="G265:G328" si="32">(-$D$3-SQRT($D$3*$D$3-4*($D$2-E265)*$D$4))/(2*$D$4)</f>
        <v>-2.8843870589600082</v>
      </c>
      <c r="H265" s="3">
        <f t="shared" si="28"/>
        <v>5.6632560909234124E-2</v>
      </c>
      <c r="I265" s="3">
        <f t="shared" si="29"/>
        <v>2.0019544284759872E-2</v>
      </c>
    </row>
    <row r="266" spans="4:9" x14ac:dyDescent="0.25">
      <c r="D266" s="3">
        <f t="shared" si="30"/>
        <v>4.1707447182116109E-2</v>
      </c>
      <c r="E266" s="3">
        <f t="shared" ref="E266:E329" si="33">E265+$E$6</f>
        <v>8.0624999999999655E-2</v>
      </c>
      <c r="F266" s="3">
        <f t="shared" si="31"/>
        <v>2.7898943642325791</v>
      </c>
      <c r="G266" s="3">
        <f t="shared" si="32"/>
        <v>-2.8898943642325792</v>
      </c>
      <c r="H266" s="3">
        <f t="shared" ref="H266:H329" si="34">(E266-E265)/(F266-F265)</f>
        <v>5.6742814231925016E-2</v>
      </c>
      <c r="I266" s="3">
        <f t="shared" ref="I266:I329" si="35">(H266-H265)/(F266-F265)</f>
        <v>2.0019468185286174E-2</v>
      </c>
    </row>
    <row r="267" spans="4:9" x14ac:dyDescent="0.25">
      <c r="D267" s="3">
        <f t="shared" si="30"/>
        <v>4.186644550501837E-2</v>
      </c>
      <c r="E267" s="3">
        <f t="shared" si="33"/>
        <v>8.0937499999999649E-2</v>
      </c>
      <c r="F267" s="3">
        <f t="shared" si="31"/>
        <v>2.7953910100371027</v>
      </c>
      <c r="G267" s="3">
        <f t="shared" si="32"/>
        <v>-2.8953910100371028</v>
      </c>
      <c r="H267" s="3">
        <f t="shared" si="34"/>
        <v>5.6852853742697926E-2</v>
      </c>
      <c r="I267" s="3">
        <f t="shared" si="35"/>
        <v>2.0019392678049221E-2</v>
      </c>
    </row>
    <row r="268" spans="4:9" x14ac:dyDescent="0.25">
      <c r="D268" s="3">
        <f t="shared" si="30"/>
        <v>4.2025438529014657E-2</v>
      </c>
      <c r="E268" s="3">
        <f t="shared" si="33"/>
        <v>8.1249999999999642E-2</v>
      </c>
      <c r="F268" s="3">
        <f t="shared" si="31"/>
        <v>2.80087705802968</v>
      </c>
      <c r="G268" s="3">
        <f t="shared" si="32"/>
        <v>-2.9008770580296801</v>
      </c>
      <c r="H268" s="3">
        <f t="shared" si="34"/>
        <v>5.6962680680666213E-2</v>
      </c>
      <c r="I268" s="3">
        <f t="shared" si="35"/>
        <v>2.0019317752393559E-2</v>
      </c>
    </row>
    <row r="269" spans="4:9" x14ac:dyDescent="0.25">
      <c r="D269" s="3">
        <f t="shared" si="30"/>
        <v>4.2184426284636978E-2</v>
      </c>
      <c r="E269" s="3">
        <f t="shared" si="33"/>
        <v>8.1562499999999635E-2</v>
      </c>
      <c r="F269" s="3">
        <f t="shared" si="31"/>
        <v>2.8063525692743121</v>
      </c>
      <c r="G269" s="3">
        <f t="shared" si="32"/>
        <v>-2.9063525692743122</v>
      </c>
      <c r="H269" s="3">
        <f t="shared" si="34"/>
        <v>5.7072296273038031E-2</v>
      </c>
      <c r="I269" s="3">
        <f t="shared" si="35"/>
        <v>2.0019243404765234E-2</v>
      </c>
    </row>
    <row r="270" spans="4:9" x14ac:dyDescent="0.25">
      <c r="D270" s="3">
        <f t="shared" si="30"/>
        <v>4.2343408802125226E-2</v>
      </c>
      <c r="E270" s="3">
        <f t="shared" si="33"/>
        <v>8.1874999999999629E-2</v>
      </c>
      <c r="F270" s="3">
        <f t="shared" si="31"/>
        <v>2.8118176042508303</v>
      </c>
      <c r="G270" s="3">
        <f t="shared" si="32"/>
        <v>-2.9118176042508304</v>
      </c>
      <c r="H270" s="3">
        <f t="shared" si="34"/>
        <v>5.7181701735253991E-2</v>
      </c>
      <c r="I270" s="3">
        <f t="shared" si="35"/>
        <v>2.0019169627650404E-2</v>
      </c>
    </row>
    <row r="271" spans="4:9" x14ac:dyDescent="0.25">
      <c r="D271" s="3">
        <f t="shared" si="30"/>
        <v>4.2502386111431159E-2</v>
      </c>
      <c r="E271" s="3">
        <f t="shared" si="33"/>
        <v>8.2187499999999622E-2</v>
      </c>
      <c r="F271" s="3">
        <f t="shared" si="31"/>
        <v>2.8172722228626919</v>
      </c>
      <c r="G271" s="3">
        <f t="shared" si="32"/>
        <v>-2.9172722228626919</v>
      </c>
      <c r="H271" s="3">
        <f t="shared" si="34"/>
        <v>5.7290898271133484E-2</v>
      </c>
      <c r="I271" s="3">
        <f t="shared" si="35"/>
        <v>2.0019096411623406E-2</v>
      </c>
    </row>
    <row r="272" spans="4:9" x14ac:dyDescent="0.25">
      <c r="D272" s="3">
        <f t="shared" si="30"/>
        <v>4.2661358242222135E-2</v>
      </c>
      <c r="E272" s="3">
        <f t="shared" si="33"/>
        <v>8.2499999999999615E-2</v>
      </c>
      <c r="F272" s="3">
        <f t="shared" si="31"/>
        <v>2.8227164844446384</v>
      </c>
      <c r="G272" s="3">
        <f t="shared" si="32"/>
        <v>-2.9227164844446385</v>
      </c>
      <c r="H272" s="3">
        <f t="shared" si="34"/>
        <v>5.7399887073071434E-2</v>
      </c>
      <c r="I272" s="3">
        <f t="shared" si="35"/>
        <v>2.0019023755097166E-2</v>
      </c>
    </row>
    <row r="273" spans="4:9" x14ac:dyDescent="0.25">
      <c r="D273" s="3">
        <f t="shared" si="30"/>
        <v>4.2820325223884917E-2</v>
      </c>
      <c r="E273" s="3">
        <f t="shared" si="33"/>
        <v>8.2812499999999609E-2</v>
      </c>
      <c r="F273" s="3">
        <f t="shared" si="31"/>
        <v>2.8281504477702275</v>
      </c>
      <c r="G273" s="3">
        <f t="shared" si="32"/>
        <v>-2.9281504477702276</v>
      </c>
      <c r="H273" s="3">
        <f t="shared" si="34"/>
        <v>5.7508669322149895E-2</v>
      </c>
      <c r="I273" s="3">
        <f t="shared" si="35"/>
        <v>2.0018951649193886E-2</v>
      </c>
    </row>
    <row r="274" spans="4:9" x14ac:dyDescent="0.25">
      <c r="D274" s="3">
        <f t="shared" si="30"/>
        <v>4.2979287085529422E-2</v>
      </c>
      <c r="E274" s="3">
        <f t="shared" si="33"/>
        <v>8.3124999999999602E-2</v>
      </c>
      <c r="F274" s="3">
        <f t="shared" si="31"/>
        <v>2.8335741710592361</v>
      </c>
      <c r="G274" s="3">
        <f t="shared" si="32"/>
        <v>-2.9335741710592362</v>
      </c>
      <c r="H274" s="3">
        <f t="shared" si="34"/>
        <v>5.7617246188293773E-2</v>
      </c>
      <c r="I274" s="3">
        <f t="shared" si="35"/>
        <v>2.001888008628918E-2</v>
      </c>
    </row>
    <row r="275" spans="4:9" x14ac:dyDescent="0.25">
      <c r="D275" s="3">
        <f t="shared" si="30"/>
        <v>4.313824385599227E-2</v>
      </c>
      <c r="E275" s="3">
        <f t="shared" si="33"/>
        <v>8.3437499999999595E-2</v>
      </c>
      <c r="F275" s="3">
        <f t="shared" si="31"/>
        <v>2.8389877119849367</v>
      </c>
      <c r="G275" s="3">
        <f t="shared" si="32"/>
        <v>-2.9389877119849368</v>
      </c>
      <c r="H275" s="3">
        <f t="shared" si="34"/>
        <v>5.7725618830442797E-2</v>
      </c>
      <c r="I275" s="3">
        <f t="shared" si="35"/>
        <v>2.0018809063496526E-2</v>
      </c>
    </row>
    <row r="276" spans="4:9" x14ac:dyDescent="0.25">
      <c r="D276" s="3">
        <f t="shared" si="30"/>
        <v>4.3297195563840415E-2</v>
      </c>
      <c r="E276" s="3">
        <f t="shared" si="33"/>
        <v>8.3749999999999589E-2</v>
      </c>
      <c r="F276" s="3">
        <f t="shared" si="31"/>
        <v>2.8443911276812535</v>
      </c>
      <c r="G276" s="3">
        <f t="shared" si="32"/>
        <v>-2.9443911276812536</v>
      </c>
      <c r="H276" s="3">
        <f t="shared" si="34"/>
        <v>5.783378839666356E-2</v>
      </c>
      <c r="I276" s="3">
        <f t="shared" si="35"/>
        <v>2.0018738572066E-2</v>
      </c>
    </row>
    <row r="277" spans="4:9" x14ac:dyDescent="0.25">
      <c r="D277" s="3">
        <f t="shared" si="30"/>
        <v>4.3456142237374693E-2</v>
      </c>
      <c r="E277" s="3">
        <f t="shared" si="33"/>
        <v>8.4062499999999582E-2</v>
      </c>
      <c r="F277" s="3">
        <f t="shared" si="31"/>
        <v>2.8497844747497973</v>
      </c>
      <c r="G277" s="3">
        <f t="shared" si="32"/>
        <v>-2.9497844747497974</v>
      </c>
      <c r="H277" s="3">
        <f t="shared" si="34"/>
        <v>5.7941756024309253E-2</v>
      </c>
      <c r="I277" s="3">
        <f t="shared" si="35"/>
        <v>2.0018668606625073E-2</v>
      </c>
    </row>
    <row r="278" spans="4:9" x14ac:dyDescent="0.25">
      <c r="D278" s="3">
        <f t="shared" si="30"/>
        <v>4.361508390463318E-2</v>
      </c>
      <c r="E278" s="3">
        <f t="shared" si="33"/>
        <v>8.4374999999999575E-2</v>
      </c>
      <c r="F278" s="3">
        <f t="shared" si="31"/>
        <v>2.8551678092667827</v>
      </c>
      <c r="G278" s="3">
        <f t="shared" si="32"/>
        <v>-2.9551678092667828</v>
      </c>
      <c r="H278" s="3">
        <f t="shared" si="34"/>
        <v>5.8049522840165561E-2</v>
      </c>
      <c r="I278" s="3">
        <f t="shared" si="35"/>
        <v>2.0018599163081022E-2</v>
      </c>
    </row>
    <row r="279" spans="4:9" x14ac:dyDescent="0.25">
      <c r="D279" s="3">
        <f t="shared" si="30"/>
        <v>4.3774020593394691E-2</v>
      </c>
      <c r="E279" s="3">
        <f t="shared" si="33"/>
        <v>8.4687499999999569E-2</v>
      </c>
      <c r="F279" s="3">
        <f t="shared" si="31"/>
        <v>2.8605411867898307</v>
      </c>
      <c r="G279" s="3">
        <f t="shared" si="32"/>
        <v>-2.9605411867898308</v>
      </c>
      <c r="H279" s="3">
        <f t="shared" si="34"/>
        <v>5.8157089960567329E-2</v>
      </c>
      <c r="I279" s="3">
        <f t="shared" si="35"/>
        <v>2.0018530233615744E-2</v>
      </c>
    </row>
    <row r="280" spans="4:9" x14ac:dyDescent="0.25">
      <c r="D280" s="3">
        <f t="shared" si="30"/>
        <v>4.3932952331182114E-2</v>
      </c>
      <c r="E280" s="3">
        <f t="shared" si="33"/>
        <v>8.4999999999999562E-2</v>
      </c>
      <c r="F280" s="3">
        <f t="shared" si="31"/>
        <v>2.8659046623646591</v>
      </c>
      <c r="G280" s="3">
        <f t="shared" si="32"/>
        <v>-2.9659046623646592</v>
      </c>
      <c r="H280" s="3">
        <f t="shared" si="34"/>
        <v>5.8264458491542721E-2</v>
      </c>
      <c r="I280" s="3">
        <f t="shared" si="35"/>
        <v>2.0018461812204128E-2</v>
      </c>
    </row>
    <row r="281" spans="4:9" x14ac:dyDescent="0.25">
      <c r="D281" s="3">
        <f t="shared" si="30"/>
        <v>4.4091879145265606E-2</v>
      </c>
      <c r="E281" s="3">
        <f t="shared" si="33"/>
        <v>8.5312499999999555E-2</v>
      </c>
      <c r="F281" s="3">
        <f t="shared" si="31"/>
        <v>2.8712582905316597</v>
      </c>
      <c r="G281" s="3">
        <f t="shared" si="32"/>
        <v>-2.9712582905316598</v>
      </c>
      <c r="H281" s="3">
        <f t="shared" si="34"/>
        <v>5.8371629528965664E-2</v>
      </c>
      <c r="I281" s="3">
        <f t="shared" si="35"/>
        <v>2.0018393896598624E-2</v>
      </c>
    </row>
    <row r="282" spans="4:9" x14ac:dyDescent="0.25">
      <c r="D282" s="3">
        <f t="shared" si="30"/>
        <v>4.4250801062665962E-2</v>
      </c>
      <c r="E282" s="3">
        <f t="shared" si="33"/>
        <v>8.5624999999999549E-2</v>
      </c>
      <c r="F282" s="3">
        <f t="shared" si="31"/>
        <v>2.8766021253323717</v>
      </c>
      <c r="G282" s="3">
        <f t="shared" si="32"/>
        <v>-2.9766021253323718</v>
      </c>
      <c r="H282" s="3">
        <f t="shared" si="34"/>
        <v>5.8478604158638522E-2</v>
      </c>
      <c r="I282" s="3">
        <f t="shared" si="35"/>
        <v>2.0018326475699705E-2</v>
      </c>
    </row>
    <row r="283" spans="4:9" x14ac:dyDescent="0.25">
      <c r="D283" s="3">
        <f t="shared" si="30"/>
        <v>4.4409718110157696E-2</v>
      </c>
      <c r="E283" s="3">
        <f t="shared" si="33"/>
        <v>8.5937499999999542E-2</v>
      </c>
      <c r="F283" s="3">
        <f t="shared" si="31"/>
        <v>2.8819362203158434</v>
      </c>
      <c r="G283" s="3">
        <f t="shared" si="32"/>
        <v>-2.9819362203158435</v>
      </c>
      <c r="H283" s="3">
        <f t="shared" si="34"/>
        <v>5.8585383456483224E-2</v>
      </c>
      <c r="I283" s="3">
        <f t="shared" si="35"/>
        <v>2.0018259550227225E-2</v>
      </c>
    </row>
    <row r="284" spans="4:9" x14ac:dyDescent="0.25">
      <c r="D284" s="3">
        <f t="shared" si="30"/>
        <v>4.456863031427221E-2</v>
      </c>
      <c r="E284" s="3">
        <f t="shared" si="33"/>
        <v>8.6249999999999535E-2</v>
      </c>
      <c r="F284" s="3">
        <f t="shared" si="31"/>
        <v>2.8872606285448952</v>
      </c>
      <c r="G284" s="3">
        <f t="shared" si="32"/>
        <v>-2.9872606285448953</v>
      </c>
      <c r="H284" s="3">
        <f t="shared" si="34"/>
        <v>5.8691968488608214E-2</v>
      </c>
      <c r="I284" s="3">
        <f t="shared" si="35"/>
        <v>2.0018193109879394E-2</v>
      </c>
    </row>
    <row r="285" spans="4:9" x14ac:dyDescent="0.25">
      <c r="D285" s="3">
        <f t="shared" si="30"/>
        <v>4.4727537701300911E-2</v>
      </c>
      <c r="E285" s="3">
        <f t="shared" si="33"/>
        <v>8.6562499999999529E-2</v>
      </c>
      <c r="F285" s="3">
        <f t="shared" si="31"/>
        <v>2.8925754026022772</v>
      </c>
      <c r="G285" s="3">
        <f t="shared" si="32"/>
        <v>-2.9925754026022773</v>
      </c>
      <c r="H285" s="3">
        <f t="shared" si="34"/>
        <v>5.8798360311468602E-2</v>
      </c>
      <c r="I285" s="3">
        <f t="shared" si="35"/>
        <v>2.0018127151165396E-2</v>
      </c>
    </row>
    <row r="286" spans="4:9" x14ac:dyDescent="0.25">
      <c r="D286" s="3">
        <f t="shared" si="30"/>
        <v>4.4886440297298123E-2</v>
      </c>
      <c r="E286" s="3">
        <f t="shared" si="33"/>
        <v>8.6874999999999522E-2</v>
      </c>
      <c r="F286" s="3">
        <f t="shared" si="31"/>
        <v>2.8978805945967268</v>
      </c>
      <c r="G286" s="3">
        <f t="shared" si="32"/>
        <v>-2.9978805945967268</v>
      </c>
      <c r="H286" s="3">
        <f t="shared" si="34"/>
        <v>5.8904559971993335E-2</v>
      </c>
      <c r="I286" s="3">
        <f t="shared" si="35"/>
        <v>2.00180616716308E-2</v>
      </c>
    </row>
    <row r="287" spans="4:9" x14ac:dyDescent="0.25">
      <c r="D287" s="3">
        <f t="shared" si="30"/>
        <v>4.5045338128084221E-2</v>
      </c>
      <c r="E287" s="3">
        <f t="shared" si="33"/>
        <v>8.7187499999999515E-2</v>
      </c>
      <c r="F287" s="3">
        <f t="shared" si="31"/>
        <v>2.903176256168932</v>
      </c>
      <c r="G287" s="3">
        <f t="shared" si="32"/>
        <v>-3.0031762561689321</v>
      </c>
      <c r="H287" s="3">
        <f t="shared" si="34"/>
        <v>5.9010568507658227E-2</v>
      </c>
      <c r="I287" s="3">
        <f t="shared" si="35"/>
        <v>2.0017996659999291E-2</v>
      </c>
    </row>
    <row r="288" spans="4:9" x14ac:dyDescent="0.25">
      <c r="D288" s="3">
        <f t="shared" si="30"/>
        <v>4.5204231219248464E-2</v>
      </c>
      <c r="E288" s="3">
        <f t="shared" si="33"/>
        <v>8.7499999999999509E-2</v>
      </c>
      <c r="F288" s="3">
        <f t="shared" si="31"/>
        <v>2.9084624384973949</v>
      </c>
      <c r="G288" s="3">
        <f t="shared" si="32"/>
        <v>-3.008462438497395</v>
      </c>
      <c r="H288" s="3">
        <f t="shared" si="34"/>
        <v>5.9116386946657093E-2</v>
      </c>
      <c r="I288" s="3">
        <f t="shared" si="35"/>
        <v>2.0017932115034567E-2</v>
      </c>
    </row>
    <row r="289" spans="4:9" x14ac:dyDescent="0.25">
      <c r="D289" s="3">
        <f t="shared" si="30"/>
        <v>4.5363119596151837E-2</v>
      </c>
      <c r="E289" s="3">
        <f t="shared" si="33"/>
        <v>8.7812499999999502E-2</v>
      </c>
      <c r="F289" s="3">
        <f t="shared" si="31"/>
        <v>2.9137391923041993</v>
      </c>
      <c r="G289" s="3">
        <f t="shared" si="32"/>
        <v>-3.0137391923041994</v>
      </c>
      <c r="H289" s="3">
        <f t="shared" si="34"/>
        <v>5.9222016308023491E-2</v>
      </c>
      <c r="I289" s="3">
        <f t="shared" si="35"/>
        <v>2.0017868036630609E-2</v>
      </c>
    </row>
    <row r="290" spans="4:9" x14ac:dyDescent="0.25">
      <c r="D290" s="3">
        <f t="shared" si="30"/>
        <v>4.5522003283930093E-2</v>
      </c>
      <c r="E290" s="3">
        <f t="shared" si="33"/>
        <v>8.8124999999999495E-2</v>
      </c>
      <c r="F290" s="3">
        <f t="shared" si="31"/>
        <v>2.9190065678606958</v>
      </c>
      <c r="G290" s="3">
        <f t="shared" si="32"/>
        <v>-3.0190065678606959</v>
      </c>
      <c r="H290" s="3">
        <f t="shared" si="34"/>
        <v>5.9327457601646379E-2</v>
      </c>
      <c r="I290" s="3">
        <f t="shared" si="35"/>
        <v>2.0017804405999196E-2</v>
      </c>
    </row>
    <row r="291" spans="4:9" x14ac:dyDescent="0.25">
      <c r="D291" s="3">
        <f t="shared" si="30"/>
        <v>4.5680882307496291E-2</v>
      </c>
      <c r="E291" s="3">
        <f t="shared" si="33"/>
        <v>8.8437499999999489E-2</v>
      </c>
      <c r="F291" s="3">
        <f t="shared" si="31"/>
        <v>2.9242646149930827</v>
      </c>
      <c r="G291" s="3">
        <f t="shared" si="32"/>
        <v>-3.0242646149930827</v>
      </c>
      <c r="H291" s="3">
        <f t="shared" si="34"/>
        <v>5.9432711828533068E-2</v>
      </c>
      <c r="I291" s="3">
        <f t="shared" si="35"/>
        <v>2.0017741232933636E-2</v>
      </c>
    </row>
    <row r="292" spans="4:9" x14ac:dyDescent="0.25">
      <c r="D292" s="3">
        <f t="shared" si="30"/>
        <v>4.5839756691543686E-2</v>
      </c>
      <c r="E292" s="3">
        <f t="shared" si="33"/>
        <v>8.8749999999999482E-2</v>
      </c>
      <c r="F292" s="3">
        <f t="shared" si="31"/>
        <v>2.9295133830879072</v>
      </c>
      <c r="G292" s="3">
        <f t="shared" si="32"/>
        <v>-3.0295133830879073</v>
      </c>
      <c r="H292" s="3">
        <f t="shared" si="34"/>
        <v>5.9537779980816455E-2</v>
      </c>
      <c r="I292" s="3">
        <f t="shared" si="35"/>
        <v>2.0017678507645933E-2</v>
      </c>
    </row>
    <row r="293" spans="4:9" x14ac:dyDescent="0.25">
      <c r="D293" s="3">
        <f t="shared" si="30"/>
        <v>4.5998626460548468E-2</v>
      </c>
      <c r="E293" s="3">
        <f t="shared" si="33"/>
        <v>8.9062499999999475E-2</v>
      </c>
      <c r="F293" s="3">
        <f t="shared" si="31"/>
        <v>2.934752921097481</v>
      </c>
      <c r="G293" s="3">
        <f t="shared" si="32"/>
        <v>-3.0347529210974811</v>
      </c>
      <c r="H293" s="3">
        <f t="shared" si="34"/>
        <v>5.9642663041853679E-2</v>
      </c>
      <c r="I293" s="3">
        <f t="shared" si="35"/>
        <v>2.0017616218372652E-2</v>
      </c>
    </row>
    <row r="294" spans="4:9" x14ac:dyDescent="0.25">
      <c r="D294" s="3">
        <f t="shared" si="30"/>
        <v>4.6157491638772336E-2</v>
      </c>
      <c r="E294" s="3">
        <f t="shared" si="33"/>
        <v>8.9374999999999469E-2</v>
      </c>
      <c r="F294" s="3">
        <f t="shared" si="31"/>
        <v>2.9399832775452017</v>
      </c>
      <c r="G294" s="3">
        <f t="shared" si="32"/>
        <v>-3.0399832775452018</v>
      </c>
      <c r="H294" s="3">
        <f t="shared" si="34"/>
        <v>5.9747361986423136E-2</v>
      </c>
      <c r="I294" s="3">
        <f t="shared" si="35"/>
        <v>2.0017554370521506E-2</v>
      </c>
    </row>
    <row r="295" spans="4:9" x14ac:dyDescent="0.25">
      <c r="D295" s="3">
        <f t="shared" si="30"/>
        <v>4.631635225026514E-2</v>
      </c>
      <c r="E295" s="3">
        <f t="shared" si="33"/>
        <v>8.9687499999999462E-2</v>
      </c>
      <c r="F295" s="3">
        <f t="shared" si="31"/>
        <v>2.9452045005307981</v>
      </c>
      <c r="G295" s="3">
        <f t="shared" si="32"/>
        <v>-3.0452045005307982</v>
      </c>
      <c r="H295" s="3">
        <f t="shared" si="34"/>
        <v>5.9851877780757248E-2</v>
      </c>
      <c r="I295" s="3">
        <f t="shared" si="35"/>
        <v>2.0017492955661301E-2</v>
      </c>
    </row>
    <row r="296" spans="4:9" x14ac:dyDescent="0.25">
      <c r="D296" s="3">
        <f t="shared" si="30"/>
        <v>4.6475208318867464E-2</v>
      </c>
      <c r="E296" s="3">
        <f t="shared" si="33"/>
        <v>8.9999999999999455E-2</v>
      </c>
      <c r="F296" s="3">
        <f t="shared" si="31"/>
        <v>2.9504166377354903</v>
      </c>
      <c r="G296" s="3">
        <f t="shared" si="32"/>
        <v>-3.0504166377354904</v>
      </c>
      <c r="H296" s="3">
        <f t="shared" si="34"/>
        <v>5.9956211382667109E-2</v>
      </c>
      <c r="I296" s="3">
        <f t="shared" si="35"/>
        <v>2.0017431969352836E-2</v>
      </c>
    </row>
    <row r="297" spans="4:9" x14ac:dyDescent="0.25">
      <c r="D297" s="3">
        <f t="shared" si="30"/>
        <v>4.6634059868213264E-2</v>
      </c>
      <c r="E297" s="3">
        <f t="shared" si="33"/>
        <v>9.0312499999999449E-2</v>
      </c>
      <c r="F297" s="3">
        <f t="shared" si="31"/>
        <v>2.9556197364270727</v>
      </c>
      <c r="G297" s="3">
        <f t="shared" si="32"/>
        <v>-3.0556197364270727</v>
      </c>
      <c r="H297" s="3">
        <f t="shared" si="34"/>
        <v>6.0060363741622456E-2</v>
      </c>
      <c r="I297" s="3">
        <f t="shared" si="35"/>
        <v>2.0017371402900327E-2</v>
      </c>
    </row>
    <row r="298" spans="4:9" x14ac:dyDescent="0.25">
      <c r="D298" s="3">
        <f t="shared" si="30"/>
        <v>4.6792906921732172E-2</v>
      </c>
      <c r="E298" s="3">
        <f t="shared" si="33"/>
        <v>9.0624999999999442E-2</v>
      </c>
      <c r="F298" s="3">
        <f t="shared" si="31"/>
        <v>2.9608138434649098</v>
      </c>
      <c r="G298" s="3">
        <f t="shared" si="32"/>
        <v>-3.0608138434649099</v>
      </c>
      <c r="H298" s="3">
        <f t="shared" si="34"/>
        <v>6.0164335798924523E-2</v>
      </c>
      <c r="I298" s="3">
        <f t="shared" si="35"/>
        <v>2.0017311261525422E-2</v>
      </c>
    </row>
    <row r="299" spans="4:9" x14ac:dyDescent="0.25">
      <c r="D299" s="3">
        <f t="shared" si="30"/>
        <v>4.695174950265215E-2</v>
      </c>
      <c r="E299" s="3">
        <f t="shared" si="33"/>
        <v>9.0937499999999435E-2</v>
      </c>
      <c r="F299" s="3">
        <f t="shared" si="31"/>
        <v>2.9659990053048664</v>
      </c>
      <c r="G299" s="3">
        <f t="shared" si="32"/>
        <v>-3.0659990053048665</v>
      </c>
      <c r="H299" s="3">
        <f t="shared" si="34"/>
        <v>6.0268128487694889E-2</v>
      </c>
      <c r="I299" s="3">
        <f t="shared" si="35"/>
        <v>2.0017251529266717E-2</v>
      </c>
    </row>
    <row r="300" spans="4:9" x14ac:dyDescent="0.25">
      <c r="D300" s="3">
        <f t="shared" si="30"/>
        <v>4.7110587634001784E-2</v>
      </c>
      <c r="E300" s="3">
        <f t="shared" si="33"/>
        <v>9.1249999999999429E-2</v>
      </c>
      <c r="F300" s="3">
        <f t="shared" si="31"/>
        <v>2.9711752680041492</v>
      </c>
      <c r="G300" s="3">
        <f t="shared" si="32"/>
        <v>-3.0711752680041493</v>
      </c>
      <c r="H300" s="3">
        <f t="shared" si="34"/>
        <v>6.0371742733089935E-2</v>
      </c>
      <c r="I300" s="3">
        <f t="shared" si="35"/>
        <v>2.0017192212713999E-2</v>
      </c>
    </row>
    <row r="301" spans="4:9" x14ac:dyDescent="0.25">
      <c r="D301" s="3">
        <f t="shared" si="30"/>
        <v>4.7269421338612755E-2</v>
      </c>
      <c r="E301" s="3">
        <f t="shared" si="33"/>
        <v>9.1562499999999422E-2</v>
      </c>
      <c r="F301" s="3">
        <f t="shared" si="31"/>
        <v>2.9763426772260839</v>
      </c>
      <c r="G301" s="3">
        <f t="shared" si="32"/>
        <v>-3.076342677226084</v>
      </c>
      <c r="H301" s="3">
        <f t="shared" si="34"/>
        <v>6.0475179452304288E-2</v>
      </c>
      <c r="I301" s="3">
        <f t="shared" si="35"/>
        <v>2.0017133300626405E-2</v>
      </c>
    </row>
    <row r="302" spans="4:9" x14ac:dyDescent="0.25">
      <c r="D302" s="3">
        <f t="shared" si="30"/>
        <v>4.7428250639122115E-2</v>
      </c>
      <c r="E302" s="3">
        <f t="shared" si="33"/>
        <v>9.1874999999999415E-2</v>
      </c>
      <c r="F302" s="3">
        <f t="shared" si="31"/>
        <v>2.981501278244814</v>
      </c>
      <c r="G302" s="3">
        <f t="shared" si="32"/>
        <v>-3.0815012782448141</v>
      </c>
      <c r="H302" s="3">
        <f t="shared" si="34"/>
        <v>6.0578439554707236E-2</v>
      </c>
      <c r="I302" s="3">
        <f t="shared" si="35"/>
        <v>2.001707478985601E-2</v>
      </c>
    </row>
    <row r="303" spans="4:9" x14ac:dyDescent="0.25">
      <c r="D303" s="3">
        <f t="shared" si="30"/>
        <v>4.7587075557974673E-2</v>
      </c>
      <c r="E303" s="3">
        <f t="shared" si="33"/>
        <v>9.2187499999999409E-2</v>
      </c>
      <c r="F303" s="3">
        <f t="shared" si="31"/>
        <v>2.9866511159499276</v>
      </c>
      <c r="G303" s="3">
        <f t="shared" si="32"/>
        <v>-3.0866511159499277</v>
      </c>
      <c r="H303" s="3">
        <f t="shared" si="34"/>
        <v>6.0681523941947563E-2</v>
      </c>
      <c r="I303" s="3">
        <f t="shared" si="35"/>
        <v>2.0017016679567984E-2</v>
      </c>
    </row>
    <row r="304" spans="4:9" x14ac:dyDescent="0.25">
      <c r="D304" s="3">
        <f t="shared" si="30"/>
        <v>4.7745896117425204E-2</v>
      </c>
      <c r="E304" s="3">
        <f t="shared" si="33"/>
        <v>9.2499999999999402E-2</v>
      </c>
      <c r="F304" s="3">
        <f t="shared" si="31"/>
        <v>2.9917922348510162</v>
      </c>
      <c r="G304" s="3">
        <f t="shared" si="32"/>
        <v>-3.0917922348510163</v>
      </c>
      <c r="H304" s="3">
        <f t="shared" si="34"/>
        <v>6.0784433508010063E-2</v>
      </c>
      <c r="I304" s="3">
        <f t="shared" si="35"/>
        <v>2.0016958962126002E-2</v>
      </c>
    </row>
    <row r="305" spans="4:9" x14ac:dyDescent="0.25">
      <c r="D305" s="3">
        <f t="shared" si="30"/>
        <v>4.7904712339540773E-2</v>
      </c>
      <c r="E305" s="3">
        <f t="shared" si="33"/>
        <v>9.2812499999999395E-2</v>
      </c>
      <c r="F305" s="3">
        <f t="shared" si="31"/>
        <v>2.9969246790821624</v>
      </c>
      <c r="G305" s="3">
        <f t="shared" si="32"/>
        <v>-3.0969246790821625</v>
      </c>
      <c r="H305" s="3">
        <f t="shared" si="34"/>
        <v>6.0887169139332821E-2</v>
      </c>
      <c r="I305" s="3">
        <f t="shared" si="35"/>
        <v>2.0016901635152046E-2</v>
      </c>
    </row>
    <row r="306" spans="4:9" x14ac:dyDescent="0.25">
      <c r="D306" s="3">
        <f t="shared" si="30"/>
        <v>4.8063524246202881E-2</v>
      </c>
      <c r="E306" s="3">
        <f t="shared" si="33"/>
        <v>9.3124999999999389E-2</v>
      </c>
      <c r="F306" s="3">
        <f t="shared" si="31"/>
        <v>3.0020484924063608</v>
      </c>
      <c r="G306" s="3">
        <f t="shared" si="32"/>
        <v>-3.1020484924063609</v>
      </c>
      <c r="H306" s="3">
        <f t="shared" si="34"/>
        <v>6.0989731714880792E-2</v>
      </c>
      <c r="I306" s="3">
        <f t="shared" si="35"/>
        <v>2.0016844693305825E-2</v>
      </c>
    </row>
    <row r="307" spans="4:9" x14ac:dyDescent="0.25">
      <c r="D307" s="3">
        <f t="shared" si="30"/>
        <v>4.8222331859109631E-2</v>
      </c>
      <c r="E307" s="3">
        <f t="shared" si="33"/>
        <v>9.3437499999999382E-2</v>
      </c>
      <c r="F307" s="3">
        <f t="shared" si="31"/>
        <v>3.0071637182198696</v>
      </c>
      <c r="G307" s="3">
        <f t="shared" si="32"/>
        <v>-3.1071637182198697</v>
      </c>
      <c r="H307" s="3">
        <f t="shared" si="34"/>
        <v>6.1092122106264489E-2</v>
      </c>
      <c r="I307" s="3">
        <f t="shared" si="35"/>
        <v>2.0016788137347738E-2</v>
      </c>
    </row>
    <row r="308" spans="4:9" x14ac:dyDescent="0.25">
      <c r="D308" s="3">
        <f t="shared" si="30"/>
        <v>4.838113519977795E-2</v>
      </c>
      <c r="E308" s="3">
        <f t="shared" si="33"/>
        <v>9.3749999999999375E-2</v>
      </c>
      <c r="F308" s="3">
        <f t="shared" si="31"/>
        <v>3.0122703995565021</v>
      </c>
      <c r="G308" s="3">
        <f t="shared" si="32"/>
        <v>-3.1122703995565022</v>
      </c>
      <c r="H308" s="3">
        <f t="shared" si="34"/>
        <v>6.1194341177760896E-2</v>
      </c>
      <c r="I308" s="3">
        <f t="shared" si="35"/>
        <v>2.0016731955280559E-2</v>
      </c>
    </row>
    <row r="309" spans="4:9" x14ac:dyDescent="0.25">
      <c r="D309" s="3">
        <f t="shared" si="30"/>
        <v>4.8539934289545617E-2</v>
      </c>
      <c r="E309" s="3">
        <f t="shared" si="33"/>
        <v>9.4062499999999369E-2</v>
      </c>
      <c r="F309" s="3">
        <f t="shared" si="31"/>
        <v>3.0173685790918472</v>
      </c>
      <c r="G309" s="3">
        <f t="shared" si="32"/>
        <v>-3.1173685790918473</v>
      </c>
      <c r="H309" s="3">
        <f t="shared" si="34"/>
        <v>6.1296389786485043E-2</v>
      </c>
      <c r="I309" s="3">
        <f t="shared" si="35"/>
        <v>2.0016676152076803E-2</v>
      </c>
    </row>
    <row r="310" spans="4:9" x14ac:dyDescent="0.25">
      <c r="D310" s="3">
        <f t="shared" si="30"/>
        <v>4.8698729149573398E-2</v>
      </c>
      <c r="E310" s="3">
        <f t="shared" si="33"/>
        <v>9.4374999999999362E-2</v>
      </c>
      <c r="F310" s="3">
        <f t="shared" si="31"/>
        <v>3.0224582991474329</v>
      </c>
      <c r="G310" s="3">
        <f t="shared" si="32"/>
        <v>-3.122458299147433</v>
      </c>
      <c r="H310" s="3">
        <f t="shared" si="34"/>
        <v>6.1398268782393961E-2</v>
      </c>
      <c r="I310" s="3">
        <f t="shared" si="35"/>
        <v>2.0016620717108052E-2</v>
      </c>
    </row>
    <row r="311" spans="4:9" x14ac:dyDescent="0.25">
      <c r="D311" s="3">
        <f t="shared" si="30"/>
        <v>4.8857519800847092E-2</v>
      </c>
      <c r="E311" s="3">
        <f t="shared" si="33"/>
        <v>9.4687499999999356E-2</v>
      </c>
      <c r="F311" s="3">
        <f t="shared" si="31"/>
        <v>3.0275396016948242</v>
      </c>
      <c r="G311" s="3">
        <f t="shared" si="32"/>
        <v>-3.1275396016948238</v>
      </c>
      <c r="H311" s="3">
        <f t="shared" si="34"/>
        <v>6.1499979008420039E-2</v>
      </c>
      <c r="I311" s="3">
        <f t="shared" si="35"/>
        <v>2.0016565649745823E-2</v>
      </c>
    </row>
    <row r="312" spans="4:9" x14ac:dyDescent="0.25">
      <c r="D312" s="3">
        <f t="shared" si="30"/>
        <v>4.9016306264179507E-2</v>
      </c>
      <c r="E312" s="3">
        <f t="shared" si="33"/>
        <v>9.4999999999999349E-2</v>
      </c>
      <c r="F312" s="3">
        <f t="shared" si="31"/>
        <v>3.0326125283596599</v>
      </c>
      <c r="G312" s="3">
        <f t="shared" si="32"/>
        <v>-3.13261252835966</v>
      </c>
      <c r="H312" s="3">
        <f t="shared" si="34"/>
        <v>6.1601521300547572E-2</v>
      </c>
      <c r="I312" s="3">
        <f t="shared" si="35"/>
        <v>2.0016510948482613E-2</v>
      </c>
    </row>
    <row r="313" spans="4:9" x14ac:dyDescent="0.25">
      <c r="D313" s="3">
        <f t="shared" si="30"/>
        <v>4.9175088560212493E-2</v>
      </c>
      <c r="E313" s="3">
        <f t="shared" si="33"/>
        <v>9.5312499999999342E-2</v>
      </c>
      <c r="F313" s="3">
        <f t="shared" si="31"/>
        <v>3.0376771204256339</v>
      </c>
      <c r="G313" s="3">
        <f t="shared" si="32"/>
        <v>-3.137677120425634</v>
      </c>
      <c r="H313" s="3">
        <f t="shared" si="34"/>
        <v>6.1702896487852821E-2</v>
      </c>
      <c r="I313" s="3">
        <f t="shared" si="35"/>
        <v>2.0016456603944226E-2</v>
      </c>
    </row>
    <row r="314" spans="4:9" x14ac:dyDescent="0.25">
      <c r="D314" s="3">
        <f t="shared" si="30"/>
        <v>4.9333866709418875E-2</v>
      </c>
      <c r="E314" s="3">
        <f t="shared" si="33"/>
        <v>9.5624999999999336E-2</v>
      </c>
      <c r="F314" s="3">
        <f t="shared" si="31"/>
        <v>3.0427334188384121</v>
      </c>
      <c r="G314" s="3">
        <f t="shared" si="32"/>
        <v>-3.1427334188384122</v>
      </c>
      <c r="H314" s="3">
        <f t="shared" si="34"/>
        <v>6.1804105392642014E-2</v>
      </c>
      <c r="I314" s="3">
        <f t="shared" si="35"/>
        <v>2.0016402618449006E-2</v>
      </c>
    </row>
    <row r="315" spans="4:9" x14ac:dyDescent="0.25">
      <c r="D315" s="3">
        <f t="shared" si="30"/>
        <v>4.9492640732104416E-2</v>
      </c>
      <c r="E315" s="3">
        <f t="shared" si="33"/>
        <v>9.5937499999999329E-2</v>
      </c>
      <c r="F315" s="3">
        <f t="shared" si="31"/>
        <v>3.0477814642094967</v>
      </c>
      <c r="G315" s="3">
        <f t="shared" si="32"/>
        <v>-3.1477814642094968</v>
      </c>
      <c r="H315" s="3">
        <f t="shared" si="34"/>
        <v>6.1905148830477028E-2</v>
      </c>
      <c r="I315" s="3">
        <f t="shared" si="35"/>
        <v>2.0016348984063004E-2</v>
      </c>
    </row>
    <row r="316" spans="4:9" x14ac:dyDescent="0.25">
      <c r="D316" s="3">
        <f t="shared" si="30"/>
        <v>4.965141064840968E-2</v>
      </c>
      <c r="E316" s="3">
        <f t="shared" si="33"/>
        <v>9.6249999999999322E-2</v>
      </c>
      <c r="F316" s="3">
        <f t="shared" si="31"/>
        <v>3.0528212968200301</v>
      </c>
      <c r="G316" s="3">
        <f t="shared" si="32"/>
        <v>-3.1528212968200298</v>
      </c>
      <c r="H316" s="3">
        <f t="shared" si="34"/>
        <v>6.2006027610293564E-2</v>
      </c>
      <c r="I316" s="3">
        <f t="shared" si="35"/>
        <v>2.0016295701110451E-2</v>
      </c>
    </row>
    <row r="317" spans="4:9" x14ac:dyDescent="0.25">
      <c r="D317" s="3">
        <f t="shared" si="30"/>
        <v>4.9810176478311929E-2</v>
      </c>
      <c r="E317" s="3">
        <f t="shared" si="33"/>
        <v>9.6562499999999316E-2</v>
      </c>
      <c r="F317" s="3">
        <f t="shared" si="31"/>
        <v>3.0578529566245458</v>
      </c>
      <c r="G317" s="3">
        <f t="shared" si="32"/>
        <v>-3.1578529566245459</v>
      </c>
      <c r="H317" s="3">
        <f t="shared" si="34"/>
        <v>6.2106742534449179E-2</v>
      </c>
      <c r="I317" s="3">
        <f t="shared" si="35"/>
        <v>2.0016242764510347E-2</v>
      </c>
    </row>
    <row r="318" spans="4:9" x14ac:dyDescent="0.25">
      <c r="D318" s="3">
        <f t="shared" si="30"/>
        <v>4.9968938241626994E-2</v>
      </c>
      <c r="E318" s="3">
        <f t="shared" si="33"/>
        <v>9.6874999999999309E-2</v>
      </c>
      <c r="F318" s="3">
        <f t="shared" si="31"/>
        <v>3.0628764832546653</v>
      </c>
      <c r="G318" s="3">
        <f t="shared" si="32"/>
        <v>-3.1628764832546654</v>
      </c>
      <c r="H318" s="3">
        <f t="shared" si="34"/>
        <v>6.2207294398787485E-2</v>
      </c>
      <c r="I318" s="3">
        <f t="shared" si="35"/>
        <v>2.0016190167168362E-2</v>
      </c>
    </row>
    <row r="319" spans="4:9" x14ac:dyDescent="0.25">
      <c r="D319" s="3">
        <f t="shared" si="30"/>
        <v>5.0127695958011018E-2</v>
      </c>
      <c r="E319" s="3">
        <f t="shared" si="33"/>
        <v>9.7187499999999302E-2</v>
      </c>
      <c r="F319" s="3">
        <f t="shared" si="31"/>
        <v>3.0678919160227363</v>
      </c>
      <c r="G319" s="3">
        <f t="shared" si="32"/>
        <v>-3.1678919160227363</v>
      </c>
      <c r="H319" s="3">
        <f t="shared" si="34"/>
        <v>6.2307683992779236E-2</v>
      </c>
      <c r="I319" s="3">
        <f t="shared" si="35"/>
        <v>2.0016137915524996E-2</v>
      </c>
    </row>
    <row r="320" spans="4:9" x14ac:dyDescent="0.25">
      <c r="D320" s="3">
        <f t="shared" si="30"/>
        <v>5.0286449646962363E-2</v>
      </c>
      <c r="E320" s="3">
        <f t="shared" si="33"/>
        <v>9.7499999999999296E-2</v>
      </c>
      <c r="F320" s="3">
        <f t="shared" si="31"/>
        <v>3.0728992939254267</v>
      </c>
      <c r="G320" s="3">
        <f t="shared" si="32"/>
        <v>-3.1728992939254268</v>
      </c>
      <c r="H320" s="3">
        <f t="shared" si="34"/>
        <v>6.2407912099481745E-2</v>
      </c>
      <c r="I320" s="3">
        <f t="shared" si="35"/>
        <v>2.0016085993560886E-2</v>
      </c>
    </row>
    <row r="321" spans="4:9" x14ac:dyDescent="0.25">
      <c r="D321" s="3">
        <f t="shared" si="30"/>
        <v>5.0445199327823285E-2</v>
      </c>
      <c r="E321" s="3">
        <f t="shared" si="33"/>
        <v>9.7812499999999289E-2</v>
      </c>
      <c r="F321" s="3">
        <f t="shared" si="31"/>
        <v>3.077898655647259</v>
      </c>
      <c r="G321" s="3">
        <f t="shared" si="32"/>
        <v>-3.177898655647259</v>
      </c>
      <c r="H321" s="3">
        <f t="shared" si="34"/>
        <v>6.2507979495723245E-2</v>
      </c>
      <c r="I321" s="3">
        <f t="shared" si="35"/>
        <v>2.0016034407853579E-2</v>
      </c>
    </row>
    <row r="322" spans="4:9" x14ac:dyDescent="0.25">
      <c r="D322" s="3">
        <f t="shared" si="30"/>
        <v>5.0603945019781688E-2</v>
      </c>
      <c r="E322" s="3">
        <f t="shared" si="33"/>
        <v>9.8124999999999282E-2</v>
      </c>
      <c r="F322" s="3">
        <f t="shared" si="31"/>
        <v>3.0828900395640968</v>
      </c>
      <c r="G322" s="3">
        <f t="shared" si="32"/>
        <v>-3.1828900395640969</v>
      </c>
      <c r="H322" s="3">
        <f t="shared" si="34"/>
        <v>6.2607886952115929E-2</v>
      </c>
      <c r="I322" s="3">
        <f t="shared" si="35"/>
        <v>2.0015983153621551E-2</v>
      </c>
    </row>
    <row r="323" spans="4:9" x14ac:dyDescent="0.25">
      <c r="D323" s="3">
        <f t="shared" si="30"/>
        <v>5.0762686741872912E-2</v>
      </c>
      <c r="E323" s="3">
        <f t="shared" si="33"/>
        <v>9.8437499999999276E-2</v>
      </c>
      <c r="F323" s="3">
        <f t="shared" si="31"/>
        <v>3.0878734837465842</v>
      </c>
      <c r="G323" s="3">
        <f t="shared" si="32"/>
        <v>-3.1878734837465843</v>
      </c>
      <c r="H323" s="3">
        <f t="shared" si="34"/>
        <v>6.2707635233111667E-2</v>
      </c>
      <c r="I323" s="3">
        <f t="shared" si="35"/>
        <v>2.0015932223394407E-2</v>
      </c>
    </row>
    <row r="324" spans="4:9" x14ac:dyDescent="0.25">
      <c r="D324" s="3">
        <f t="shared" si="30"/>
        <v>5.09214245129814E-2</v>
      </c>
      <c r="E324" s="3">
        <f t="shared" si="33"/>
        <v>9.8749999999999269E-2</v>
      </c>
      <c r="F324" s="3">
        <f t="shared" si="31"/>
        <v>3.0928490259635328</v>
      </c>
      <c r="G324" s="3">
        <f t="shared" si="32"/>
        <v>-3.1928490259635329</v>
      </c>
      <c r="H324" s="3">
        <f t="shared" si="34"/>
        <v>6.2807225097095395E-2</v>
      </c>
      <c r="I324" s="3">
        <f t="shared" si="35"/>
        <v>2.0015881614768992E-2</v>
      </c>
    </row>
    <row r="325" spans="4:9" x14ac:dyDescent="0.25">
      <c r="D325" s="3">
        <f t="shared" si="30"/>
        <v>5.1080158351842257E-2</v>
      </c>
      <c r="E325" s="3">
        <f t="shared" si="33"/>
        <v>9.9062499999999262E-2</v>
      </c>
      <c r="F325" s="3">
        <f t="shared" si="31"/>
        <v>3.0978167036852584</v>
      </c>
      <c r="G325" s="3">
        <f t="shared" si="32"/>
        <v>-3.1978167036852585</v>
      </c>
      <c r="H325" s="3">
        <f t="shared" si="34"/>
        <v>6.2906657296488908E-2</v>
      </c>
      <c r="I325" s="3">
        <f t="shared" si="35"/>
        <v>2.0015831332748646E-2</v>
      </c>
    </row>
    <row r="326" spans="4:9" x14ac:dyDescent="0.25">
      <c r="D326" s="3">
        <f t="shared" si="30"/>
        <v>5.1238888277043058E-2</v>
      </c>
      <c r="E326" s="3">
        <f t="shared" si="33"/>
        <v>9.9374999999999256E-2</v>
      </c>
      <c r="F326" s="3">
        <f t="shared" si="31"/>
        <v>3.1027765540868772</v>
      </c>
      <c r="G326" s="3">
        <f t="shared" si="32"/>
        <v>-3.2027765540868773</v>
      </c>
      <c r="H326" s="3">
        <f t="shared" si="34"/>
        <v>6.3005932577723911E-2</v>
      </c>
      <c r="I326" s="3">
        <f t="shared" si="35"/>
        <v>2.0015781363607481E-2</v>
      </c>
    </row>
    <row r="327" spans="4:9" x14ac:dyDescent="0.25">
      <c r="D327" s="3">
        <f t="shared" si="30"/>
        <v>5.1397614307025399E-2</v>
      </c>
      <c r="E327" s="3">
        <f t="shared" si="33"/>
        <v>9.9687499999999249E-2</v>
      </c>
      <c r="F327" s="3">
        <f t="shared" si="31"/>
        <v>3.1077286140515503</v>
      </c>
      <c r="G327" s="3">
        <f t="shared" si="32"/>
        <v>-3.2077286140515504</v>
      </c>
      <c r="H327" s="3">
        <f t="shared" si="34"/>
        <v>6.3105051681381266E-2</v>
      </c>
      <c r="I327" s="3">
        <f t="shared" si="35"/>
        <v>2.0015731708511109E-2</v>
      </c>
    </row>
    <row r="328" spans="4:9" x14ac:dyDescent="0.25">
      <c r="D328" s="3">
        <f t="shared" si="30"/>
        <v>5.155633646008647E-2</v>
      </c>
      <c r="E328" s="3">
        <f t="shared" si="33"/>
        <v>9.9999999999999242E-2</v>
      </c>
      <c r="F328" s="3">
        <f t="shared" si="31"/>
        <v>3.112672920173682</v>
      </c>
      <c r="G328" s="3">
        <f t="shared" si="32"/>
        <v>-3.2126729201736821</v>
      </c>
      <c r="H328" s="3">
        <f t="shared" si="34"/>
        <v>6.3204015342250119E-2</v>
      </c>
      <c r="I328" s="3">
        <f t="shared" si="35"/>
        <v>2.0015682367617183E-2</v>
      </c>
    </row>
    <row r="329" spans="4:9" x14ac:dyDescent="0.25">
      <c r="D329" s="3">
        <f t="shared" ref="D329:D392" si="36">$D$2+$D$3*F329+$D$4*F329*F329/2</f>
        <v>5.1715054754380645E-2</v>
      </c>
      <c r="E329" s="3">
        <f t="shared" si="33"/>
        <v>0.10031249999999924</v>
      </c>
      <c r="F329" s="3">
        <f t="shared" ref="F329:F392" si="37">(-$D$3+SQRT($D$3*$D$3-4*($D$2-E329)*$D$4))/(2*$D$4)</f>
        <v>3.1176095087620763</v>
      </c>
      <c r="G329" s="3">
        <f t="shared" ref="G329:G392" si="38">(-$D$3-SQRT($D$3*$D$3-4*($D$2-E329)*$D$4))/(2*$D$4)</f>
        <v>-3.2176095087620764</v>
      </c>
      <c r="H329" s="3">
        <f t="shared" si="34"/>
        <v>6.3302824289361903E-2</v>
      </c>
      <c r="I329" s="3">
        <f t="shared" si="35"/>
        <v>2.0015633335149535E-2</v>
      </c>
    </row>
    <row r="330" spans="4:9" x14ac:dyDescent="0.25">
      <c r="D330" s="3">
        <f t="shared" si="36"/>
        <v>5.1873769207921146E-2</v>
      </c>
      <c r="E330" s="3">
        <f t="shared" ref="E330:E393" si="39">E329+$E$6</f>
        <v>0.10062499999999923</v>
      </c>
      <c r="F330" s="3">
        <f t="shared" si="37"/>
        <v>3.1225384158430494</v>
      </c>
      <c r="G330" s="3">
        <f t="shared" si="38"/>
        <v>-3.2225384158430495</v>
      </c>
      <c r="H330" s="3">
        <f t="shared" ref="H330:H393" si="40">(E330-E329)/(F330-F329)</f>
        <v>6.3401479246044321E-2</v>
      </c>
      <c r="I330" s="3">
        <f t="shared" ref="I330:I393" si="41">(H330-H329)/(F330-F329)</f>
        <v>2.0015584603583433E-2</v>
      </c>
    </row>
    <row r="331" spans="4:9" x14ac:dyDescent="0.25">
      <c r="D331" s="3">
        <f t="shared" si="36"/>
        <v>5.203247983858135E-2</v>
      </c>
      <c r="E331" s="3">
        <f t="shared" si="39"/>
        <v>0.10093749999999922</v>
      </c>
      <c r="F331" s="3">
        <f t="shared" si="37"/>
        <v>3.1274596771634915</v>
      </c>
      <c r="G331" s="3">
        <f t="shared" si="38"/>
        <v>-3.2274596771634916</v>
      </c>
      <c r="H331" s="3">
        <f t="shared" si="40"/>
        <v>6.3499980930075514E-2</v>
      </c>
      <c r="I331" s="3">
        <f t="shared" si="41"/>
        <v>2.001553618419601E-2</v>
      </c>
    </row>
    <row r="332" spans="4:9" x14ac:dyDescent="0.25">
      <c r="D332" s="3">
        <f t="shared" si="36"/>
        <v>5.2191186664096542E-2</v>
      </c>
      <c r="E332" s="3">
        <f t="shared" si="39"/>
        <v>0.10124999999999922</v>
      </c>
      <c r="F332" s="3">
        <f t="shared" si="37"/>
        <v>3.1323733281938999</v>
      </c>
      <c r="G332" s="3">
        <f t="shared" si="38"/>
        <v>-3.2323733281939</v>
      </c>
      <c r="H332" s="3">
        <f t="shared" si="40"/>
        <v>6.359833005357296E-2</v>
      </c>
      <c r="I332" s="3">
        <f t="shared" si="41"/>
        <v>2.0015488053344986E-2</v>
      </c>
    </row>
    <row r="333" spans="4:9" x14ac:dyDescent="0.25">
      <c r="D333" s="3">
        <f t="shared" si="36"/>
        <v>5.2349889702065264E-2</v>
      </c>
      <c r="E333" s="3">
        <f t="shared" si="39"/>
        <v>0.10156249999999921</v>
      </c>
      <c r="F333" s="3">
        <f t="shared" si="37"/>
        <v>3.1372794041313536</v>
      </c>
      <c r="G333" s="3">
        <f t="shared" si="38"/>
        <v>-3.2372794041313537</v>
      </c>
      <c r="H333" s="3">
        <f t="shared" si="40"/>
        <v>6.3696527323256549E-2</v>
      </c>
      <c r="I333" s="3">
        <f t="shared" si="41"/>
        <v>2.0015440228704211E-2</v>
      </c>
    </row>
    <row r="334" spans="4:9" x14ac:dyDescent="0.25">
      <c r="D334" s="3">
        <f t="shared" si="36"/>
        <v>5.2508588969950823E-2</v>
      </c>
      <c r="E334" s="3">
        <f t="shared" si="39"/>
        <v>0.1018749999999992</v>
      </c>
      <c r="F334" s="3">
        <f t="shared" si="37"/>
        <v>3.142177939902461</v>
      </c>
      <c r="G334" s="3">
        <f t="shared" si="38"/>
        <v>-3.2421779399024611</v>
      </c>
      <c r="H334" s="3">
        <f t="shared" si="40"/>
        <v>6.379457344033071E-2</v>
      </c>
      <c r="I334" s="3">
        <f t="shared" si="41"/>
        <v>2.0015392691926134E-2</v>
      </c>
    </row>
    <row r="335" spans="4:9" x14ac:dyDescent="0.25">
      <c r="D335" s="3">
        <f t="shared" si="36"/>
        <v>5.2667284485082719E-2</v>
      </c>
      <c r="E335" s="3">
        <f t="shared" si="39"/>
        <v>0.1021874999999992</v>
      </c>
      <c r="F335" s="3">
        <f t="shared" si="37"/>
        <v>3.1470689701662549</v>
      </c>
      <c r="G335" s="3">
        <f t="shared" si="38"/>
        <v>-3.247068970166255</v>
      </c>
      <c r="H335" s="3">
        <f t="shared" si="40"/>
        <v>6.3892469100690477E-2</v>
      </c>
      <c r="I335" s="3">
        <f t="shared" si="41"/>
        <v>2.0015345454810454E-2</v>
      </c>
    </row>
    <row r="336" spans="4:9" x14ac:dyDescent="0.25">
      <c r="D336" s="3">
        <f t="shared" si="36"/>
        <v>5.2825976264658112E-2</v>
      </c>
      <c r="E336" s="3">
        <f t="shared" si="39"/>
        <v>0.10249999999999919</v>
      </c>
      <c r="F336" s="3">
        <f t="shared" si="37"/>
        <v>3.1519525293170596</v>
      </c>
      <c r="G336" s="3">
        <f t="shared" si="38"/>
        <v>-3.2519525293170597</v>
      </c>
      <c r="H336" s="3">
        <f t="shared" si="40"/>
        <v>6.399021499483587E-2</v>
      </c>
      <c r="I336" s="3">
        <f t="shared" si="41"/>
        <v>2.0015298499924141E-2</v>
      </c>
    </row>
    <row r="337" spans="4:9" x14ac:dyDescent="0.25">
      <c r="D337" s="3">
        <f t="shared" si="36"/>
        <v>5.298466432574326E-2</v>
      </c>
      <c r="E337" s="3">
        <f t="shared" si="39"/>
        <v>0.10281249999999918</v>
      </c>
      <c r="F337" s="3">
        <f t="shared" si="37"/>
        <v>3.1568286514873103</v>
      </c>
      <c r="G337" s="3">
        <f t="shared" si="38"/>
        <v>-3.2568286514873104</v>
      </c>
      <c r="H337" s="3">
        <f t="shared" si="40"/>
        <v>6.4087811808030942E-2</v>
      </c>
      <c r="I337" s="3">
        <f t="shared" si="41"/>
        <v>2.0015251830750307E-2</v>
      </c>
    </row>
    <row r="338" spans="4:9" x14ac:dyDescent="0.25">
      <c r="D338" s="3">
        <f t="shared" si="36"/>
        <v>5.3143348685274754E-2</v>
      </c>
      <c r="E338" s="3">
        <f t="shared" si="39"/>
        <v>0.10312499999999918</v>
      </c>
      <c r="F338" s="3">
        <f t="shared" si="37"/>
        <v>3.161697370550332</v>
      </c>
      <c r="G338" s="3">
        <f t="shared" si="38"/>
        <v>-3.261697370550332</v>
      </c>
      <c r="H338" s="3">
        <f t="shared" si="40"/>
        <v>6.4185260220384746E-2</v>
      </c>
      <c r="I338" s="3">
        <f t="shared" si="41"/>
        <v>2.0015205455975647E-2</v>
      </c>
    </row>
    <row r="339" spans="4:9" x14ac:dyDescent="0.25">
      <c r="D339" s="3">
        <f t="shared" si="36"/>
        <v>5.3302029360061141E-2</v>
      </c>
      <c r="E339" s="3">
        <f t="shared" si="39"/>
        <v>0.10343749999999917</v>
      </c>
      <c r="F339" s="3">
        <f t="shared" si="37"/>
        <v>3.1665587201230943</v>
      </c>
      <c r="G339" s="3">
        <f t="shared" si="38"/>
        <v>-3.2665587201230943</v>
      </c>
      <c r="H339" s="3">
        <f t="shared" si="40"/>
        <v>6.4282560906729E-2</v>
      </c>
      <c r="I339" s="3">
        <f t="shared" si="41"/>
        <v>2.0015159347811725E-2</v>
      </c>
    </row>
    <row r="340" spans="4:9" x14ac:dyDescent="0.25">
      <c r="D340" s="3">
        <f t="shared" si="36"/>
        <v>5.346070636678403E-2</v>
      </c>
      <c r="E340" s="3">
        <f t="shared" si="39"/>
        <v>0.10374999999999916</v>
      </c>
      <c r="F340" s="3">
        <f t="shared" si="37"/>
        <v>3.1714127335689097</v>
      </c>
      <c r="G340" s="3">
        <f t="shared" si="38"/>
        <v>-3.2714127335689098</v>
      </c>
      <c r="H340" s="3">
        <f t="shared" si="40"/>
        <v>6.4379714536924315E-2</v>
      </c>
      <c r="I340" s="3">
        <f t="shared" si="41"/>
        <v>2.0015113530241397E-2</v>
      </c>
    </row>
    <row r="341" spans="4:9" x14ac:dyDescent="0.25">
      <c r="D341" s="3">
        <f t="shared" si="36"/>
        <v>5.3619379721999628E-2</v>
      </c>
      <c r="E341" s="3">
        <f t="shared" si="39"/>
        <v>0.10406249999999916</v>
      </c>
      <c r="F341" s="3">
        <f t="shared" si="37"/>
        <v>3.1762594440001122</v>
      </c>
      <c r="G341" s="3">
        <f t="shared" si="38"/>
        <v>-3.2762594440001123</v>
      </c>
      <c r="H341" s="3">
        <f t="shared" si="40"/>
        <v>6.4476721775693954E-2</v>
      </c>
      <c r="I341" s="3">
        <f t="shared" si="41"/>
        <v>2.0015067982011095E-2</v>
      </c>
    </row>
    <row r="342" spans="4:9" x14ac:dyDescent="0.25">
      <c r="D342" s="3">
        <f t="shared" si="36"/>
        <v>5.3778049442139916E-2</v>
      </c>
      <c r="E342" s="3">
        <f t="shared" si="39"/>
        <v>0.10437499999999915</v>
      </c>
      <c r="F342" s="3">
        <f t="shared" si="37"/>
        <v>3.1810988842806891</v>
      </c>
      <c r="G342" s="3">
        <f t="shared" si="38"/>
        <v>-3.2810988842806892</v>
      </c>
      <c r="H342" s="3">
        <f t="shared" si="40"/>
        <v>6.4573583282804631E-2</v>
      </c>
      <c r="I342" s="3">
        <f t="shared" si="41"/>
        <v>2.0015022708190007E-2</v>
      </c>
    </row>
    <row r="343" spans="4:9" x14ac:dyDescent="0.25">
      <c r="D343" s="3">
        <f t="shared" si="36"/>
        <v>5.3936715543514008E-2</v>
      </c>
      <c r="E343" s="3">
        <f t="shared" si="39"/>
        <v>0.10468749999999914</v>
      </c>
      <c r="F343" s="3">
        <f t="shared" si="37"/>
        <v>3.1859310870288806</v>
      </c>
      <c r="G343" s="3">
        <f t="shared" si="38"/>
        <v>-3.2859310870288807</v>
      </c>
      <c r="H343" s="3">
        <f t="shared" si="40"/>
        <v>6.4670299713096374E-2</v>
      </c>
      <c r="I343" s="3">
        <f t="shared" si="41"/>
        <v>2.0014977709273504E-2</v>
      </c>
    </row>
    <row r="344" spans="4:9" x14ac:dyDescent="0.25">
      <c r="D344" s="3">
        <f t="shared" si="36"/>
        <v>5.4095378042309454E-2</v>
      </c>
      <c r="E344" s="3">
        <f t="shared" si="39"/>
        <v>0.10499999999999914</v>
      </c>
      <c r="F344" s="3">
        <f t="shared" si="37"/>
        <v>3.1907560846197476</v>
      </c>
      <c r="G344" s="3">
        <f t="shared" si="38"/>
        <v>-3.2907560846197477</v>
      </c>
      <c r="H344" s="3">
        <f t="shared" si="40"/>
        <v>6.4766871716477437E-2</v>
      </c>
      <c r="I344" s="3">
        <f t="shared" si="41"/>
        <v>2.001493297403081E-2</v>
      </c>
    </row>
    <row r="345" spans="4:9" x14ac:dyDescent="0.25">
      <c r="D345" s="3">
        <f t="shared" si="36"/>
        <v>5.425403695459341E-2</v>
      </c>
      <c r="E345" s="3">
        <f t="shared" si="39"/>
        <v>0.10531249999999913</v>
      </c>
      <c r="F345" s="3">
        <f t="shared" si="37"/>
        <v>3.1955739091876976</v>
      </c>
      <c r="G345" s="3">
        <f t="shared" si="38"/>
        <v>-3.2955739091876977</v>
      </c>
      <c r="H345" s="3">
        <f t="shared" si="40"/>
        <v>6.4863299938080501E-2</v>
      </c>
      <c r="I345" s="3">
        <f t="shared" si="41"/>
        <v>2.0014888513073353E-2</v>
      </c>
    </row>
    <row r="346" spans="4:9" x14ac:dyDescent="0.25">
      <c r="D346" s="3">
        <f t="shared" si="36"/>
        <v>5.4412692296314062E-2</v>
      </c>
      <c r="E346" s="3">
        <f t="shared" si="39"/>
        <v>0.10562499999999912</v>
      </c>
      <c r="F346" s="3">
        <f t="shared" si="37"/>
        <v>3.2003845926289882</v>
      </c>
      <c r="G346" s="3">
        <f t="shared" si="38"/>
        <v>-3.3003845926289883</v>
      </c>
      <c r="H346" s="3">
        <f t="shared" si="40"/>
        <v>6.4959585018163873E-2</v>
      </c>
      <c r="I346" s="3">
        <f t="shared" si="41"/>
        <v>2.0014844306101294E-2</v>
      </c>
    </row>
    <row r="347" spans="4:9" x14ac:dyDescent="0.25">
      <c r="D347" s="3">
        <f t="shared" si="36"/>
        <v>5.4571344083301651E-2</v>
      </c>
      <c r="E347" s="3">
        <f t="shared" si="39"/>
        <v>0.10593749999999912</v>
      </c>
      <c r="F347" s="3">
        <f t="shared" si="37"/>
        <v>3.2051881666041844</v>
      </c>
      <c r="G347" s="3">
        <f t="shared" si="38"/>
        <v>-3.3051881666041845</v>
      </c>
      <c r="H347" s="3">
        <f t="shared" si="40"/>
        <v>6.5055727592335577E-2</v>
      </c>
      <c r="I347" s="3">
        <f t="shared" si="41"/>
        <v>2.00148003690893E-2</v>
      </c>
    </row>
    <row r="348" spans="4:9" x14ac:dyDescent="0.25">
      <c r="D348" s="3">
        <f t="shared" si="36"/>
        <v>5.4729992331269864E-2</v>
      </c>
      <c r="E348" s="3">
        <f t="shared" si="39"/>
        <v>0.10624999999999911</v>
      </c>
      <c r="F348" s="3">
        <f t="shared" si="37"/>
        <v>3.2099846625405943</v>
      </c>
      <c r="G348" s="3">
        <f t="shared" si="38"/>
        <v>-3.3099846625405944</v>
      </c>
      <c r="H348" s="3">
        <f t="shared" si="40"/>
        <v>6.5151728291443223E-2</v>
      </c>
      <c r="I348" s="3">
        <f t="shared" si="41"/>
        <v>2.0014756684960184E-2</v>
      </c>
    </row>
    <row r="349" spans="4:9" x14ac:dyDescent="0.25">
      <c r="D349" s="3">
        <f t="shared" si="36"/>
        <v>5.4888637055816883E-2</v>
      </c>
      <c r="E349" s="3">
        <f t="shared" si="39"/>
        <v>0.1065624999999991</v>
      </c>
      <c r="F349" s="3">
        <f t="shared" si="37"/>
        <v>3.214774111634664</v>
      </c>
      <c r="G349" s="3">
        <f t="shared" si="38"/>
        <v>-3.3147741116346641</v>
      </c>
      <c r="H349" s="3">
        <f t="shared" si="40"/>
        <v>6.5247587741758206E-2</v>
      </c>
      <c r="I349" s="3">
        <f t="shared" si="41"/>
        <v>2.0014713264971926E-2</v>
      </c>
    </row>
    <row r="350" spans="4:9" x14ac:dyDescent="0.25">
      <c r="D350" s="3">
        <f t="shared" si="36"/>
        <v>5.5047278272426718E-2</v>
      </c>
      <c r="E350" s="3">
        <f t="shared" si="39"/>
        <v>0.1068749999999991</v>
      </c>
      <c r="F350" s="3">
        <f t="shared" si="37"/>
        <v>3.2195565448543491</v>
      </c>
      <c r="G350" s="3">
        <f t="shared" si="38"/>
        <v>-3.3195565448543491</v>
      </c>
      <c r="H350" s="3">
        <f t="shared" si="40"/>
        <v>6.5343306564889445E-2</v>
      </c>
      <c r="I350" s="3">
        <f t="shared" si="41"/>
        <v>2.0014670092464232E-2</v>
      </c>
    </row>
    <row r="351" spans="4:9" x14ac:dyDescent="0.25">
      <c r="D351" s="3">
        <f t="shared" si="36"/>
        <v>5.5205915996470283E-2</v>
      </c>
      <c r="E351" s="3">
        <f t="shared" si="39"/>
        <v>0.10718749999999909</v>
      </c>
      <c r="F351" s="3">
        <f t="shared" si="37"/>
        <v>3.2243319929414476</v>
      </c>
      <c r="G351" s="3">
        <f t="shared" si="38"/>
        <v>-3.3243319929414477</v>
      </c>
      <c r="H351" s="3">
        <f t="shared" si="40"/>
        <v>6.5438885377950701E-2</v>
      </c>
      <c r="I351" s="3">
        <f t="shared" si="41"/>
        <v>2.0014627175924005E-2</v>
      </c>
    </row>
    <row r="352" spans="4:9" x14ac:dyDescent="0.25">
      <c r="D352" s="3">
        <f t="shared" si="36"/>
        <v>5.5364550243206495E-2</v>
      </c>
      <c r="E352" s="3">
        <f t="shared" si="39"/>
        <v>0.10749999999999908</v>
      </c>
      <c r="F352" s="3">
        <f t="shared" si="37"/>
        <v>3.229100486413905</v>
      </c>
      <c r="G352" s="3">
        <f t="shared" si="38"/>
        <v>-3.3291004864139051</v>
      </c>
      <c r="H352" s="3">
        <f t="shared" si="40"/>
        <v>6.5534324793559223E-2</v>
      </c>
      <c r="I352" s="3">
        <f t="shared" si="41"/>
        <v>2.001458451390891E-2</v>
      </c>
    </row>
    <row r="353" spans="4:9" x14ac:dyDescent="0.25">
      <c r="D353" s="3">
        <f t="shared" si="36"/>
        <v>5.5523181027783572E-2</v>
      </c>
      <c r="E353" s="3">
        <f t="shared" si="39"/>
        <v>0.10781249999999908</v>
      </c>
      <c r="F353" s="3">
        <f t="shared" si="37"/>
        <v>3.2338620555680935</v>
      </c>
      <c r="G353" s="3">
        <f t="shared" si="38"/>
        <v>-3.3338620555680936</v>
      </c>
      <c r="H353" s="3">
        <f t="shared" si="40"/>
        <v>6.5629625419827461E-2</v>
      </c>
      <c r="I353" s="3">
        <f t="shared" si="41"/>
        <v>2.0014542093630645E-2</v>
      </c>
    </row>
    <row r="354" spans="4:9" x14ac:dyDescent="0.25">
      <c r="D354" s="3">
        <f t="shared" si="36"/>
        <v>5.5681808365240053E-2</v>
      </c>
      <c r="E354" s="3">
        <f t="shared" si="39"/>
        <v>0.10812499999999907</v>
      </c>
      <c r="F354" s="3">
        <f t="shared" si="37"/>
        <v>3.2386167304810551</v>
      </c>
      <c r="G354" s="3">
        <f t="shared" si="38"/>
        <v>-3.3386167304810552</v>
      </c>
      <c r="H354" s="3">
        <f t="shared" si="40"/>
        <v>6.572478786048877E-2</v>
      </c>
      <c r="I354" s="3">
        <f t="shared" si="41"/>
        <v>2.0014499919203229E-2</v>
      </c>
    </row>
    <row r="355" spans="4:9" x14ac:dyDescent="0.25">
      <c r="D355" s="3">
        <f t="shared" si="36"/>
        <v>5.5840432270505884E-2</v>
      </c>
      <c r="E355" s="3">
        <f t="shared" si="39"/>
        <v>0.10843749999999906</v>
      </c>
      <c r="F355" s="3">
        <f t="shared" si="37"/>
        <v>3.243364541012717</v>
      </c>
      <c r="G355" s="3">
        <f t="shared" si="38"/>
        <v>-3.3433645410127171</v>
      </c>
      <c r="H355" s="3">
        <f t="shared" si="40"/>
        <v>6.5819812714938114E-2</v>
      </c>
      <c r="I355" s="3">
        <f t="shared" si="41"/>
        <v>2.0014457993984609E-2</v>
      </c>
    </row>
    <row r="356" spans="4:9" x14ac:dyDescent="0.25">
      <c r="D356" s="3">
        <f t="shared" si="36"/>
        <v>5.599905275840357E-2</v>
      </c>
      <c r="E356" s="3">
        <f t="shared" si="39"/>
        <v>0.10874999999999906</v>
      </c>
      <c r="F356" s="3">
        <f t="shared" si="37"/>
        <v>3.2481055168080819</v>
      </c>
      <c r="G356" s="3">
        <f t="shared" si="38"/>
        <v>-3.348105516808082</v>
      </c>
      <c r="H356" s="3">
        <f t="shared" si="40"/>
        <v>6.5914700578204422E-2</v>
      </c>
      <c r="I356" s="3">
        <f t="shared" si="41"/>
        <v>2.001441630625406E-2</v>
      </c>
    </row>
    <row r="357" spans="4:9" x14ac:dyDescent="0.25">
      <c r="D357" s="3">
        <f t="shared" si="36"/>
        <v>5.6157669843649213E-2</v>
      </c>
      <c r="E357" s="3">
        <f t="shared" si="39"/>
        <v>0.10906249999999905</v>
      </c>
      <c r="F357" s="3">
        <f t="shared" si="37"/>
        <v>3.2528396872993857</v>
      </c>
      <c r="G357" s="3">
        <f t="shared" si="38"/>
        <v>-3.3528396872993858</v>
      </c>
      <c r="H357" s="3">
        <f t="shared" si="40"/>
        <v>6.6009452041076166E-2</v>
      </c>
      <c r="I357" s="3">
        <f t="shared" si="41"/>
        <v>2.0014374861614049E-2</v>
      </c>
    </row>
    <row r="358" spans="4:9" x14ac:dyDescent="0.25">
      <c r="D358" s="3">
        <f t="shared" si="36"/>
        <v>5.6316283540853641E-2</v>
      </c>
      <c r="E358" s="3">
        <f t="shared" si="39"/>
        <v>0.10937499999999904</v>
      </c>
      <c r="F358" s="3">
        <f t="shared" si="37"/>
        <v>3.2575670817082312</v>
      </c>
      <c r="G358" s="3">
        <f t="shared" si="38"/>
        <v>-3.3575670817082313</v>
      </c>
      <c r="H358" s="3">
        <f t="shared" si="40"/>
        <v>6.6104067690072404E-2</v>
      </c>
      <c r="I358" s="3">
        <f t="shared" si="41"/>
        <v>2.0014333650520254E-2</v>
      </c>
    </row>
    <row r="359" spans="4:9" x14ac:dyDescent="0.25">
      <c r="D359" s="3">
        <f t="shared" si="36"/>
        <v>5.6474893864523368E-2</v>
      </c>
      <c r="E359" s="3">
        <f t="shared" si="39"/>
        <v>0.10968749999999904</v>
      </c>
      <c r="F359" s="3">
        <f t="shared" si="37"/>
        <v>3.2622877290476899</v>
      </c>
      <c r="G359" s="3">
        <f t="shared" si="38"/>
        <v>-3.36228772904769</v>
      </c>
      <c r="H359" s="3">
        <f t="shared" si="40"/>
        <v>6.6198548107561567E-2</v>
      </c>
      <c r="I359" s="3">
        <f t="shared" si="41"/>
        <v>2.0014292679612616E-2</v>
      </c>
    </row>
    <row r="360" spans="4:9" x14ac:dyDescent="0.25">
      <c r="D360" s="3">
        <f t="shared" si="36"/>
        <v>5.6633500829061705E-2</v>
      </c>
      <c r="E360" s="3">
        <f t="shared" si="39"/>
        <v>0.10999999999999903</v>
      </c>
      <c r="F360" s="3">
        <f t="shared" si="37"/>
        <v>3.2670016581243826</v>
      </c>
      <c r="G360" s="3">
        <f t="shared" si="38"/>
        <v>-3.3670016581243827</v>
      </c>
      <c r="H360" s="3">
        <f t="shared" si="40"/>
        <v>6.6292893871718286E-2</v>
      </c>
      <c r="I360" s="3">
        <f t="shared" si="41"/>
        <v>2.0014251937560689E-2</v>
      </c>
    </row>
    <row r="361" spans="4:9" x14ac:dyDescent="0.25">
      <c r="D361" s="3">
        <f t="shared" si="36"/>
        <v>5.6792104448769774E-2</v>
      </c>
      <c r="E361" s="3">
        <f t="shared" si="39"/>
        <v>0.11031249999999902</v>
      </c>
      <c r="F361" s="3">
        <f t="shared" si="37"/>
        <v>3.2717088975405266</v>
      </c>
      <c r="G361" s="3">
        <f t="shared" si="38"/>
        <v>-3.3717088975405267</v>
      </c>
      <c r="H361" s="3">
        <f t="shared" si="40"/>
        <v>6.6387105556653309E-2</v>
      </c>
      <c r="I361" s="3">
        <f t="shared" si="41"/>
        <v>2.0014211431845171E-2</v>
      </c>
    </row>
    <row r="362" spans="4:9" x14ac:dyDescent="0.25">
      <c r="D362" s="3">
        <f t="shared" si="36"/>
        <v>5.6950704737847503E-2</v>
      </c>
      <c r="E362" s="3">
        <f t="shared" si="39"/>
        <v>0.11062499999999902</v>
      </c>
      <c r="F362" s="3">
        <f t="shared" si="37"/>
        <v>3.276409475695965</v>
      </c>
      <c r="G362" s="3">
        <f t="shared" si="38"/>
        <v>-3.3764094756959651</v>
      </c>
      <c r="H362" s="3">
        <f t="shared" si="40"/>
        <v>6.6481183732355578E-2</v>
      </c>
      <c r="I362" s="3">
        <f t="shared" si="41"/>
        <v>2.0014171149016161E-2</v>
      </c>
    </row>
    <row r="363" spans="4:9" x14ac:dyDescent="0.25">
      <c r="D363" s="3">
        <f t="shared" si="36"/>
        <v>5.7109301710394592E-2</v>
      </c>
      <c r="E363" s="3">
        <f t="shared" si="39"/>
        <v>0.11093749999999901</v>
      </c>
      <c r="F363" s="3">
        <f t="shared" si="37"/>
        <v>3.2811034207901595</v>
      </c>
      <c r="G363" s="3">
        <f t="shared" si="38"/>
        <v>-3.3811034207901596</v>
      </c>
      <c r="H363" s="3">
        <f t="shared" si="40"/>
        <v>6.6575128964864547E-2</v>
      </c>
      <c r="I363" s="3">
        <f t="shared" si="41"/>
        <v>2.0014131103740465E-2</v>
      </c>
    </row>
    <row r="364" spans="4:9" x14ac:dyDescent="0.25">
      <c r="D364" s="3">
        <f t="shared" si="36"/>
        <v>5.7267895380411576E-2</v>
      </c>
      <c r="E364" s="3">
        <f t="shared" si="39"/>
        <v>0.111249999999999</v>
      </c>
      <c r="F364" s="3">
        <f t="shared" si="37"/>
        <v>3.2857907608241703</v>
      </c>
      <c r="G364" s="3">
        <f t="shared" si="38"/>
        <v>-3.3857907608241704</v>
      </c>
      <c r="H364" s="3">
        <f t="shared" si="40"/>
        <v>6.6668941816153085E-2</v>
      </c>
      <c r="I364" s="3">
        <f t="shared" si="41"/>
        <v>2.0014091277321979E-2</v>
      </c>
    </row>
    <row r="365" spans="4:9" x14ac:dyDescent="0.25">
      <c r="D365" s="3">
        <f t="shared" si="36"/>
        <v>5.7426485761800788E-2</v>
      </c>
      <c r="E365" s="3">
        <f t="shared" si="39"/>
        <v>0.111562499999999</v>
      </c>
      <c r="F365" s="3">
        <f t="shared" si="37"/>
        <v>3.2904715236026032</v>
      </c>
      <c r="G365" s="3">
        <f t="shared" si="38"/>
        <v>-3.3904715236026033</v>
      </c>
      <c r="H365" s="3">
        <f t="shared" si="40"/>
        <v>6.6762622844266095E-2</v>
      </c>
      <c r="I365" s="3">
        <f t="shared" si="41"/>
        <v>2.0014051672230783E-2</v>
      </c>
    </row>
    <row r="366" spans="4:9" x14ac:dyDescent="0.25">
      <c r="D366" s="3">
        <f t="shared" si="36"/>
        <v>5.7585072868367261E-2</v>
      </c>
      <c r="E366" s="3">
        <f t="shared" si="39"/>
        <v>0.11187499999999899</v>
      </c>
      <c r="F366" s="3">
        <f t="shared" si="37"/>
        <v>3.295145736735531</v>
      </c>
      <c r="G366" s="3">
        <f t="shared" si="38"/>
        <v>-3.3951457367355311</v>
      </c>
      <c r="H366" s="3">
        <f t="shared" si="40"/>
        <v>6.6856172603376909E-2</v>
      </c>
      <c r="I366" s="3">
        <f t="shared" si="41"/>
        <v>2.0014012294774588E-2</v>
      </c>
    </row>
    <row r="367" spans="4:9" x14ac:dyDescent="0.25">
      <c r="D367" s="3">
        <f t="shared" si="36"/>
        <v>5.7743656713819688E-2</v>
      </c>
      <c r="E367" s="3">
        <f t="shared" si="39"/>
        <v>0.11218749999999898</v>
      </c>
      <c r="F367" s="3">
        <f t="shared" si="37"/>
        <v>3.2998134276403959</v>
      </c>
      <c r="G367" s="3">
        <f t="shared" si="38"/>
        <v>-3.399813427640396</v>
      </c>
      <c r="H367" s="3">
        <f t="shared" si="40"/>
        <v>6.694959164375977E-2</v>
      </c>
      <c r="I367" s="3">
        <f t="shared" si="41"/>
        <v>2.0013973137230676E-2</v>
      </c>
    </row>
    <row r="368" spans="4:9" x14ac:dyDescent="0.25">
      <c r="D368" s="3">
        <f t="shared" si="36"/>
        <v>5.790223731177143E-2</v>
      </c>
      <c r="E368" s="3">
        <f t="shared" si="39"/>
        <v>0.11249999999999898</v>
      </c>
      <c r="F368" s="3">
        <f t="shared" si="37"/>
        <v>3.3044746235438862</v>
      </c>
      <c r="G368" s="3">
        <f t="shared" si="38"/>
        <v>-3.4044746235438863</v>
      </c>
      <c r="H368" s="3">
        <f t="shared" si="40"/>
        <v>6.7042880511842581E-2</v>
      </c>
      <c r="I368" s="3">
        <f t="shared" si="41"/>
        <v>2.0013934195075422E-2</v>
      </c>
    </row>
    <row r="369" spans="4:9" x14ac:dyDescent="0.25">
      <c r="D369" s="3">
        <f t="shared" si="36"/>
        <v>5.8060814675741389E-2</v>
      </c>
      <c r="E369" s="3">
        <f t="shared" si="39"/>
        <v>0.11281249999999897</v>
      </c>
      <c r="F369" s="3">
        <f t="shared" si="37"/>
        <v>3.3091293514837887</v>
      </c>
      <c r="G369" s="3">
        <f t="shared" si="38"/>
        <v>-3.4091293514837888</v>
      </c>
      <c r="H369" s="3">
        <f t="shared" si="40"/>
        <v>6.7136039750271229E-2</v>
      </c>
      <c r="I369" s="3">
        <f t="shared" si="41"/>
        <v>2.0013895469602534E-2</v>
      </c>
    </row>
    <row r="370" spans="4:9" x14ac:dyDescent="0.25">
      <c r="D370" s="3">
        <f t="shared" si="36"/>
        <v>5.8219388819154901E-2</v>
      </c>
      <c r="E370" s="3">
        <f t="shared" si="39"/>
        <v>0.11312499999999896</v>
      </c>
      <c r="F370" s="3">
        <f t="shared" si="37"/>
        <v>3.3137776383108171</v>
      </c>
      <c r="G370" s="3">
        <f t="shared" si="38"/>
        <v>-3.4137776383108172</v>
      </c>
      <c r="H370" s="3">
        <f t="shared" si="40"/>
        <v>6.7229069897946789E-2</v>
      </c>
      <c r="I370" s="3">
        <f t="shared" si="41"/>
        <v>2.001385696222938E-2</v>
      </c>
    </row>
    <row r="371" spans="4:9" x14ac:dyDescent="0.25">
      <c r="D371" s="3">
        <f t="shared" si="36"/>
        <v>5.8377959755344676E-2</v>
      </c>
      <c r="E371" s="3">
        <f t="shared" si="39"/>
        <v>0.11343749999999896</v>
      </c>
      <c r="F371" s="3">
        <f t="shared" si="37"/>
        <v>3.3184195106904206</v>
      </c>
      <c r="G371" s="3">
        <f t="shared" si="38"/>
        <v>-3.4184195106904207</v>
      </c>
      <c r="H371" s="3">
        <f t="shared" si="40"/>
        <v>6.7321971490022378E-2</v>
      </c>
      <c r="I371" s="3">
        <f t="shared" si="41"/>
        <v>2.0013818665890075E-2</v>
      </c>
    </row>
    <row r="372" spans="4:9" x14ac:dyDescent="0.25">
      <c r="D372" s="3">
        <f t="shared" si="36"/>
        <v>5.8536527497551755E-2</v>
      </c>
      <c r="E372" s="3">
        <f t="shared" si="39"/>
        <v>0.11374999999999895</v>
      </c>
      <c r="F372" s="3">
        <f t="shared" si="37"/>
        <v>3.3230549951045707</v>
      </c>
      <c r="G372" s="3">
        <f t="shared" si="38"/>
        <v>-3.4230549951045708</v>
      </c>
      <c r="H372" s="3">
        <f t="shared" si="40"/>
        <v>6.7414745057942579E-2</v>
      </c>
      <c r="I372" s="3">
        <f t="shared" si="41"/>
        <v>2.0013780574259919E-2</v>
      </c>
    </row>
    <row r="373" spans="4:9" x14ac:dyDescent="0.25">
      <c r="D373" s="3">
        <f t="shared" si="36"/>
        <v>5.8695092058926222E-2</v>
      </c>
      <c r="E373" s="3">
        <f t="shared" si="39"/>
        <v>0.11406249999999894</v>
      </c>
      <c r="F373" s="3">
        <f t="shared" si="37"/>
        <v>3.3276841178535173</v>
      </c>
      <c r="G373" s="3">
        <f t="shared" si="38"/>
        <v>-3.4276841178535173</v>
      </c>
      <c r="H373" s="3">
        <f t="shared" si="40"/>
        <v>6.7507391129584662E-2</v>
      </c>
      <c r="I373" s="3">
        <f t="shared" si="41"/>
        <v>2.0013742703877593E-2</v>
      </c>
    </row>
    <row r="374" spans="4:9" x14ac:dyDescent="0.25">
      <c r="D374" s="3">
        <f t="shared" si="36"/>
        <v>5.8853653452528229E-2</v>
      </c>
      <c r="E374" s="3">
        <f t="shared" si="39"/>
        <v>0.11437499999999894</v>
      </c>
      <c r="F374" s="3">
        <f t="shared" si="37"/>
        <v>3.3323069050575365</v>
      </c>
      <c r="G374" s="3">
        <f t="shared" si="38"/>
        <v>-3.4323069050575366</v>
      </c>
      <c r="H374" s="3">
        <f t="shared" si="40"/>
        <v>6.7599910229113575E-2</v>
      </c>
      <c r="I374" s="3">
        <f t="shared" si="41"/>
        <v>2.0013705032425652E-2</v>
      </c>
    </row>
    <row r="375" spans="4:9" x14ac:dyDescent="0.25">
      <c r="D375" s="3">
        <f t="shared" si="36"/>
        <v>5.9012211691328788E-2</v>
      </c>
      <c r="E375" s="3">
        <f t="shared" si="39"/>
        <v>0.11468749999999893</v>
      </c>
      <c r="F375" s="3">
        <f t="shared" si="37"/>
        <v>3.3369233826586471</v>
      </c>
      <c r="G375" s="3">
        <f t="shared" si="38"/>
        <v>-3.4369233826586472</v>
      </c>
      <c r="H375" s="3">
        <f t="shared" si="40"/>
        <v>6.7692302877157551E-2</v>
      </c>
      <c r="I375" s="3">
        <f t="shared" si="41"/>
        <v>2.0013667568049901E-2</v>
      </c>
    </row>
    <row r="376" spans="4:9" x14ac:dyDescent="0.25">
      <c r="D376" s="3">
        <f t="shared" si="36"/>
        <v>5.9170766788210628E-2</v>
      </c>
      <c r="E376" s="3">
        <f t="shared" si="39"/>
        <v>0.11499999999999892</v>
      </c>
      <c r="F376" s="3">
        <f t="shared" si="37"/>
        <v>3.3415335764223086</v>
      </c>
      <c r="G376" s="3">
        <f t="shared" si="38"/>
        <v>-3.4415335764223087</v>
      </c>
      <c r="H376" s="3">
        <f t="shared" si="40"/>
        <v>6.7784569590800856E-2</v>
      </c>
      <c r="I376" s="3">
        <f t="shared" si="41"/>
        <v>2.00136303099815E-2</v>
      </c>
    </row>
    <row r="377" spans="4:9" x14ac:dyDescent="0.25">
      <c r="D377" s="3">
        <f t="shared" si="36"/>
        <v>5.9329318755969002E-2</v>
      </c>
      <c r="E377" s="3">
        <f t="shared" si="39"/>
        <v>0.11531249999999892</v>
      </c>
      <c r="F377" s="3">
        <f t="shared" si="37"/>
        <v>3.3461375119390984</v>
      </c>
      <c r="G377" s="3">
        <f t="shared" si="38"/>
        <v>-3.4461375119390985</v>
      </c>
      <c r="H377" s="3">
        <f t="shared" si="40"/>
        <v>6.7876710883625971E-2</v>
      </c>
      <c r="I377" s="3">
        <f t="shared" si="41"/>
        <v>2.0013593259308814E-2</v>
      </c>
    </row>
    <row r="378" spans="4:9" x14ac:dyDescent="0.25">
      <c r="D378" s="3">
        <f t="shared" si="36"/>
        <v>5.9487867607312644E-2</v>
      </c>
      <c r="E378" s="3">
        <f t="shared" si="39"/>
        <v>0.11562499999999891</v>
      </c>
      <c r="F378" s="3">
        <f t="shared" si="37"/>
        <v>3.3507352146263742</v>
      </c>
      <c r="G378" s="3">
        <f t="shared" si="38"/>
        <v>-3.4507352146263743</v>
      </c>
      <c r="H378" s="3">
        <f t="shared" si="40"/>
        <v>6.7968727265648413E-2</v>
      </c>
      <c r="I378" s="3">
        <f t="shared" si="41"/>
        <v>2.0013556395696613E-2</v>
      </c>
    </row>
    <row r="379" spans="4:9" x14ac:dyDescent="0.25">
      <c r="D379" s="3">
        <f t="shared" si="36"/>
        <v>5.9646413354864404E-2</v>
      </c>
      <c r="E379" s="3">
        <f t="shared" si="39"/>
        <v>0.1159374999999989</v>
      </c>
      <c r="F379" s="3">
        <f t="shared" si="37"/>
        <v>3.3553267097299035</v>
      </c>
      <c r="G379" s="3">
        <f t="shared" si="38"/>
        <v>-3.4553267097299036</v>
      </c>
      <c r="H379" s="3">
        <f t="shared" si="40"/>
        <v>6.8060619243563422E-2</v>
      </c>
      <c r="I379" s="3">
        <f t="shared" si="41"/>
        <v>2.0013519745316927E-2</v>
      </c>
    </row>
    <row r="380" spans="4:9" x14ac:dyDescent="0.25">
      <c r="D380" s="3">
        <f t="shared" si="36"/>
        <v>5.9804956011162203E-2</v>
      </c>
      <c r="E380" s="3">
        <f t="shared" si="39"/>
        <v>0.1162499999999989</v>
      </c>
      <c r="F380" s="3">
        <f t="shared" si="37"/>
        <v>3.3599120223254868</v>
      </c>
      <c r="G380" s="3">
        <f t="shared" si="38"/>
        <v>-3.4599120223254869</v>
      </c>
      <c r="H380" s="3">
        <f t="shared" si="40"/>
        <v>6.8152387320551469E-2</v>
      </c>
      <c r="I380" s="3">
        <f t="shared" si="41"/>
        <v>2.0013483284965414E-2</v>
      </c>
    </row>
    <row r="381" spans="4:9" x14ac:dyDescent="0.25">
      <c r="D381" s="3">
        <f t="shared" si="36"/>
        <v>5.9963495588659724E-2</v>
      </c>
      <c r="E381" s="3">
        <f t="shared" si="39"/>
        <v>0.11656249999999889</v>
      </c>
      <c r="F381" s="3">
        <f t="shared" si="37"/>
        <v>3.3644911773205521</v>
      </c>
      <c r="G381" s="3">
        <f t="shared" si="38"/>
        <v>-3.4644911773205522</v>
      </c>
      <c r="H381" s="3">
        <f t="shared" si="40"/>
        <v>6.8244031996461049E-2</v>
      </c>
      <c r="I381" s="3">
        <f t="shared" si="41"/>
        <v>2.0013447024252236E-2</v>
      </c>
    </row>
    <row r="382" spans="4:9" x14ac:dyDescent="0.25">
      <c r="D382" s="3">
        <f t="shared" si="36"/>
        <v>6.0122032099727309E-2</v>
      </c>
      <c r="E382" s="3">
        <f t="shared" si="39"/>
        <v>0.11687499999999888</v>
      </c>
      <c r="F382" s="3">
        <f t="shared" si="37"/>
        <v>3.3690641994557353</v>
      </c>
      <c r="G382" s="3">
        <f t="shared" si="38"/>
        <v>-3.4690641994557354</v>
      </c>
      <c r="H382" s="3">
        <f t="shared" si="40"/>
        <v>6.8335553767765789E-2</v>
      </c>
      <c r="I382" s="3">
        <f t="shared" si="41"/>
        <v>2.0013410956532234E-2</v>
      </c>
    </row>
    <row r="383" spans="4:9" x14ac:dyDescent="0.25">
      <c r="D383" s="3">
        <f t="shared" si="36"/>
        <v>6.0280565556652649E-2</v>
      </c>
      <c r="E383" s="3">
        <f t="shared" si="39"/>
        <v>0.11718749999999888</v>
      </c>
      <c r="F383" s="3">
        <f t="shared" si="37"/>
        <v>3.3736311133064389</v>
      </c>
      <c r="G383" s="3">
        <f t="shared" si="38"/>
        <v>-3.473631113306439</v>
      </c>
      <c r="H383" s="3">
        <f t="shared" si="40"/>
        <v>6.842695312762391E-2</v>
      </c>
      <c r="I383" s="3">
        <f t="shared" si="41"/>
        <v>2.0013375081301243E-2</v>
      </c>
    </row>
    <row r="384" spans="4:9" x14ac:dyDescent="0.25">
      <c r="D384" s="3">
        <f t="shared" si="36"/>
        <v>6.0439095971641627E-2</v>
      </c>
      <c r="E384" s="3">
        <f t="shared" si="39"/>
        <v>0.11749999999999887</v>
      </c>
      <c r="F384" s="3">
        <f t="shared" si="37"/>
        <v>3.3781919432843734</v>
      </c>
      <c r="G384" s="3">
        <f t="shared" si="38"/>
        <v>-3.4781919432843735</v>
      </c>
      <c r="H384" s="3">
        <f t="shared" si="40"/>
        <v>6.8518230565901908E-2</v>
      </c>
      <c r="I384" s="3">
        <f t="shared" si="41"/>
        <v>2.0013339396470004E-2</v>
      </c>
    </row>
    <row r="385" spans="4:9" x14ac:dyDescent="0.25">
      <c r="D385" s="3">
        <f t="shared" si="36"/>
        <v>6.0597623356818967E-2</v>
      </c>
      <c r="E385" s="3">
        <f t="shared" si="39"/>
        <v>0.11781249999999886</v>
      </c>
      <c r="F385" s="3">
        <f t="shared" si="37"/>
        <v>3.3827467136390772</v>
      </c>
      <c r="G385" s="3">
        <f t="shared" si="38"/>
        <v>-3.4827467136390773</v>
      </c>
      <c r="H385" s="3">
        <f t="shared" si="40"/>
        <v>6.8609386569242023E-2</v>
      </c>
      <c r="I385" s="3">
        <f t="shared" si="41"/>
        <v>2.001330390806141E-2</v>
      </c>
    </row>
    <row r="386" spans="4:9" x14ac:dyDescent="0.25">
      <c r="D386" s="3">
        <f t="shared" si="36"/>
        <v>6.0756147724229138E-2</v>
      </c>
      <c r="E386" s="3">
        <f t="shared" si="39"/>
        <v>0.11812499999999886</v>
      </c>
      <c r="F386" s="3">
        <f t="shared" si="37"/>
        <v>3.3872954484594255</v>
      </c>
      <c r="G386" s="3">
        <f t="shared" si="38"/>
        <v>-3.4872954484594256</v>
      </c>
      <c r="H386" s="3">
        <f t="shared" si="40"/>
        <v>6.8700421620986468E-2</v>
      </c>
      <c r="I386" s="3">
        <f t="shared" si="41"/>
        <v>2.0013268598821896E-2</v>
      </c>
    </row>
    <row r="387" spans="4:9" x14ac:dyDescent="0.25">
      <c r="D387" s="3">
        <f t="shared" si="36"/>
        <v>6.0914669085836995E-2</v>
      </c>
      <c r="E387" s="3">
        <f t="shared" si="39"/>
        <v>0.11843749999999885</v>
      </c>
      <c r="F387" s="3">
        <f t="shared" si="37"/>
        <v>3.3918381716751136</v>
      </c>
      <c r="G387" s="3">
        <f t="shared" si="38"/>
        <v>-3.4918381716751137</v>
      </c>
      <c r="H387" s="3">
        <f t="shared" si="40"/>
        <v>6.8791336201332154E-2</v>
      </c>
      <c r="I387" s="3">
        <f t="shared" si="41"/>
        <v>2.0013233478922306E-2</v>
      </c>
    </row>
    <row r="388" spans="4:9" x14ac:dyDescent="0.25">
      <c r="D388" s="3">
        <f t="shared" si="36"/>
        <v>6.1073187453528494E-2</v>
      </c>
      <c r="E388" s="3">
        <f t="shared" si="39"/>
        <v>0.11874999999999884</v>
      </c>
      <c r="F388" s="3">
        <f t="shared" si="37"/>
        <v>3.3963749070581231</v>
      </c>
      <c r="G388" s="3">
        <f t="shared" si="38"/>
        <v>-3.4963749070581231</v>
      </c>
      <c r="H388" s="3">
        <f t="shared" si="40"/>
        <v>6.8882130787336016E-2</v>
      </c>
      <c r="I388" s="3">
        <f t="shared" si="41"/>
        <v>2.0013198553280521E-2</v>
      </c>
    </row>
    <row r="389" spans="4:9" x14ac:dyDescent="0.25">
      <c r="D389" s="3">
        <f t="shared" si="36"/>
        <v>6.1231702839111508E-2</v>
      </c>
      <c r="E389" s="3">
        <f t="shared" si="39"/>
        <v>0.11906249999999884</v>
      </c>
      <c r="F389" s="3">
        <f t="shared" si="37"/>
        <v>3.4009056782241793</v>
      </c>
      <c r="G389" s="3">
        <f t="shared" si="38"/>
        <v>-3.5009056782241794</v>
      </c>
      <c r="H389" s="3">
        <f t="shared" si="40"/>
        <v>6.8972805852828695E-2</v>
      </c>
      <c r="I389" s="3">
        <f t="shared" si="41"/>
        <v>2.0013163801341497E-2</v>
      </c>
    </row>
    <row r="390" spans="4:9" x14ac:dyDescent="0.25">
      <c r="D390" s="3">
        <f t="shared" si="36"/>
        <v>6.139021525431651E-2</v>
      </c>
      <c r="E390" s="3">
        <f t="shared" si="39"/>
        <v>0.11937499999999883</v>
      </c>
      <c r="F390" s="3">
        <f t="shared" si="37"/>
        <v>3.4054305086341823</v>
      </c>
      <c r="G390" s="3">
        <f t="shared" si="38"/>
        <v>-3.5054305086341824</v>
      </c>
      <c r="H390" s="3">
        <f t="shared" si="40"/>
        <v>6.9063361868580878E-2</v>
      </c>
      <c r="I390" s="3">
        <f t="shared" si="41"/>
        <v>2.0013129232864156E-2</v>
      </c>
    </row>
    <row r="391" spans="4:9" x14ac:dyDescent="0.25">
      <c r="D391" s="3">
        <f t="shared" si="36"/>
        <v>6.1548724710797226E-2</v>
      </c>
      <c r="E391" s="3">
        <f t="shared" si="39"/>
        <v>0.11968749999999882</v>
      </c>
      <c r="F391" s="3">
        <f t="shared" si="37"/>
        <v>3.4099494215956225</v>
      </c>
      <c r="G391" s="3">
        <f t="shared" si="38"/>
        <v>-3.5099494215956226</v>
      </c>
      <c r="H391" s="3">
        <f t="shared" si="40"/>
        <v>6.9153799302298313E-2</v>
      </c>
      <c r="I391" s="3">
        <f t="shared" si="41"/>
        <v>2.0013094850273888E-2</v>
      </c>
    </row>
    <row r="392" spans="4:9" x14ac:dyDescent="0.25">
      <c r="D392" s="3">
        <f t="shared" si="36"/>
        <v>6.17072312201314E-2</v>
      </c>
      <c r="E392" s="3">
        <f t="shared" si="39"/>
        <v>0.11999999999999882</v>
      </c>
      <c r="F392" s="3">
        <f t="shared" si="37"/>
        <v>3.4144624402639843</v>
      </c>
      <c r="G392" s="3">
        <f t="shared" si="38"/>
        <v>-3.5144624402639844</v>
      </c>
      <c r="H392" s="3">
        <f t="shared" si="40"/>
        <v>6.9244118618599373E-2</v>
      </c>
      <c r="I392" s="3">
        <f t="shared" si="41"/>
        <v>2.0013060644804924E-2</v>
      </c>
    </row>
    <row r="393" spans="4:9" x14ac:dyDescent="0.25">
      <c r="D393" s="3">
        <f t="shared" ref="D393:D407" si="42">$D$2+$D$3*F393+$D$4*F393*F393/2</f>
        <v>6.1865734793821472E-2</v>
      </c>
      <c r="E393" s="3">
        <f t="shared" si="39"/>
        <v>0.12031249999999881</v>
      </c>
      <c r="F393" s="3">
        <f t="shared" ref="F393:F407" si="43">(-$D$3+SQRT($D$3*$D$3-4*($D$2-E393)*$D$4))/(2*$D$4)</f>
        <v>3.4189695876441295</v>
      </c>
      <c r="G393" s="3">
        <f t="shared" ref="G393:G407" si="44">(-$D$3-SQRT($D$3*$D$3-4*($D$2-E393)*$D$4))/(2*$D$4)</f>
        <v>-3.5189695876441296</v>
      </c>
      <c r="H393" s="3">
        <f t="shared" si="40"/>
        <v>6.9334320279077141E-2</v>
      </c>
      <c r="I393" s="3">
        <f t="shared" si="41"/>
        <v>2.0013026615264828E-2</v>
      </c>
    </row>
    <row r="394" spans="4:9" x14ac:dyDescent="0.25">
      <c r="D394" s="3">
        <f t="shared" si="42"/>
        <v>6.2024235443295238E-2</v>
      </c>
      <c r="E394" s="3">
        <f t="shared" ref="E394:E407" si="45">E393+$E$6</f>
        <v>0.1206249999999988</v>
      </c>
      <c r="F394" s="3">
        <f t="shared" si="43"/>
        <v>3.4234708865916641</v>
      </c>
      <c r="G394" s="3">
        <f t="shared" si="44"/>
        <v>-3.5234708865916642</v>
      </c>
      <c r="H394" s="3">
        <f t="shared" ref="H394:H407" si="46">(E394-E393)/(F394-F393)</f>
        <v>6.9424404742358364E-2</v>
      </c>
      <c r="I394" s="3">
        <f t="shared" ref="I394:I407" si="47">(H394-H393)/(F394-F393)</f>
        <v>2.0012992767468436E-2</v>
      </c>
    </row>
    <row r="395" spans="4:9" x14ac:dyDescent="0.25">
      <c r="D395" s="3">
        <f t="shared" si="42"/>
        <v>6.2182733179906559E-2</v>
      </c>
      <c r="E395" s="3">
        <f t="shared" si="45"/>
        <v>0.1209374999999988</v>
      </c>
      <c r="F395" s="3">
        <f t="shared" si="43"/>
        <v>3.4279663598142927</v>
      </c>
      <c r="G395" s="3">
        <f t="shared" si="44"/>
        <v>-3.5279663598142927</v>
      </c>
      <c r="H395" s="3">
        <f t="shared" si="46"/>
        <v>6.9514372464056423E-2</v>
      </c>
      <c r="I395" s="3">
        <f t="shared" si="47"/>
        <v>2.0012959090756996E-2</v>
      </c>
    </row>
    <row r="396" spans="4:9" x14ac:dyDescent="0.25">
      <c r="D396" s="3">
        <f t="shared" si="42"/>
        <v>6.2341228014935961E-2</v>
      </c>
      <c r="E396" s="3">
        <f t="shared" si="45"/>
        <v>0.12124999999999879</v>
      </c>
      <c r="F396" s="3">
        <f t="shared" si="43"/>
        <v>3.4324560298731521</v>
      </c>
      <c r="G396" s="3">
        <f t="shared" si="44"/>
        <v>-3.5324560298731522</v>
      </c>
      <c r="H396" s="3">
        <f t="shared" si="46"/>
        <v>6.9604223896884476E-2</v>
      </c>
      <c r="I396" s="3">
        <f t="shared" si="47"/>
        <v>2.0012925593663411E-2</v>
      </c>
    </row>
    <row r="397" spans="4:9" x14ac:dyDescent="0.25">
      <c r="D397" s="3">
        <f t="shared" si="42"/>
        <v>6.249971995959145E-2</v>
      </c>
      <c r="E397" s="3">
        <f t="shared" si="45"/>
        <v>0.12156249999999878</v>
      </c>
      <c r="F397" s="3">
        <f t="shared" si="43"/>
        <v>3.436939919184137</v>
      </c>
      <c r="G397" s="3">
        <f t="shared" si="44"/>
        <v>-3.5369399191841371</v>
      </c>
      <c r="H397" s="3">
        <f t="shared" si="46"/>
        <v>6.9693959490573151E-2</v>
      </c>
      <c r="I397" s="3">
        <f t="shared" si="47"/>
        <v>2.0012892260483806E-2</v>
      </c>
    </row>
    <row r="398" spans="4:9" x14ac:dyDescent="0.25">
      <c r="D398" s="3">
        <f t="shared" si="42"/>
        <v>6.2658209025009001E-2</v>
      </c>
      <c r="E398" s="3">
        <f t="shared" si="45"/>
        <v>0.12187499999999878</v>
      </c>
      <c r="F398" s="3">
        <f t="shared" si="43"/>
        <v>3.4414180500192009</v>
      </c>
      <c r="G398" s="3">
        <f t="shared" si="44"/>
        <v>-3.541418050019201</v>
      </c>
      <c r="H398" s="3">
        <f t="shared" si="46"/>
        <v>6.9783579692024755E-2</v>
      </c>
      <c r="I398" s="3">
        <f t="shared" si="47"/>
        <v>2.0012859104043049E-2</v>
      </c>
    </row>
    <row r="399" spans="4:9" x14ac:dyDescent="0.25">
      <c r="D399" s="3">
        <f t="shared" si="42"/>
        <v>6.2816695222253208E-2</v>
      </c>
      <c r="E399" s="3">
        <f t="shared" si="45"/>
        <v>0.12218749999999877</v>
      </c>
      <c r="F399" s="3">
        <f t="shared" si="43"/>
        <v>3.4458904445076475</v>
      </c>
      <c r="G399" s="3">
        <f t="shared" si="44"/>
        <v>-3.5458904445076476</v>
      </c>
      <c r="H399" s="3">
        <f t="shared" si="46"/>
        <v>6.9873084945271391E-2</v>
      </c>
      <c r="I399" s="3">
        <f t="shared" si="47"/>
        <v>2.0012826122081058E-2</v>
      </c>
    </row>
    <row r="400" spans="4:9" x14ac:dyDescent="0.25">
      <c r="D400" s="3">
        <f t="shared" si="42"/>
        <v>6.2975178562318074E-2</v>
      </c>
      <c r="E400" s="3">
        <f t="shared" si="45"/>
        <v>0.12249999999999876</v>
      </c>
      <c r="F400" s="3">
        <f t="shared" si="43"/>
        <v>3.4503571246374096</v>
      </c>
      <c r="G400" s="3">
        <f t="shared" si="44"/>
        <v>-3.5503571246374097</v>
      </c>
      <c r="H400" s="3">
        <f t="shared" si="46"/>
        <v>6.996247569145593E-2</v>
      </c>
      <c r="I400" s="3">
        <f t="shared" si="47"/>
        <v>2.0012793302326661E-2</v>
      </c>
    </row>
    <row r="401" spans="4:9" x14ac:dyDescent="0.25">
      <c r="D401" s="3">
        <f t="shared" si="42"/>
        <v>6.3133659056127528E-2</v>
      </c>
      <c r="E401" s="3">
        <f t="shared" si="45"/>
        <v>0.12281249999999876</v>
      </c>
      <c r="F401" s="3">
        <f t="shared" si="43"/>
        <v>3.4548181122563086</v>
      </c>
      <c r="G401" s="3">
        <f t="shared" si="44"/>
        <v>-3.5548181122563087</v>
      </c>
      <c r="H401" s="3">
        <f t="shared" si="46"/>
        <v>7.0051752368933781E-2</v>
      </c>
      <c r="I401" s="3">
        <f t="shared" si="47"/>
        <v>2.0012760649599066E-2</v>
      </c>
    </row>
    <row r="402" spans="4:9" x14ac:dyDescent="0.25">
      <c r="D402" s="3">
        <f t="shared" si="42"/>
        <v>6.329213671453604E-2</v>
      </c>
      <c r="E402" s="3">
        <f t="shared" si="45"/>
        <v>0.12312499999999875</v>
      </c>
      <c r="F402" s="3">
        <f t="shared" si="43"/>
        <v>3.4592734290733</v>
      </c>
      <c r="G402" s="3">
        <f t="shared" si="44"/>
        <v>-3.5592734290733001</v>
      </c>
      <c r="H402" s="3">
        <f t="shared" si="46"/>
        <v>7.0140915413287916E-2</v>
      </c>
      <c r="I402" s="3">
        <f t="shared" si="47"/>
        <v>2.0012728166511146E-2</v>
      </c>
    </row>
    <row r="403" spans="4:9" x14ac:dyDescent="0.25">
      <c r="D403" s="3">
        <f t="shared" si="42"/>
        <v>6.3450611548329233E-2</v>
      </c>
      <c r="E403" s="3">
        <f t="shared" si="45"/>
        <v>0.12343749999999874</v>
      </c>
      <c r="F403" s="3">
        <f t="shared" si="43"/>
        <v>3.4637230966597063</v>
      </c>
      <c r="G403" s="3">
        <f t="shared" si="44"/>
        <v>-3.5637230966597064</v>
      </c>
      <c r="H403" s="3">
        <f t="shared" si="46"/>
        <v>7.0229965257332522E-2</v>
      </c>
      <c r="I403" s="3">
        <f t="shared" si="47"/>
        <v>2.0012695850955775E-2</v>
      </c>
    </row>
    <row r="404" spans="4:9" x14ac:dyDescent="0.25">
      <c r="D404" s="3">
        <f t="shared" si="42"/>
        <v>6.3609083568224575E-2</v>
      </c>
      <c r="E404" s="3">
        <f t="shared" si="45"/>
        <v>0.12374999999999874</v>
      </c>
      <c r="F404" s="3">
        <f t="shared" si="43"/>
        <v>3.4681671364504374</v>
      </c>
      <c r="G404" s="3">
        <f t="shared" si="44"/>
        <v>-3.5681671364504375</v>
      </c>
      <c r="H404" s="3">
        <f t="shared" si="46"/>
        <v>7.0318902331112321E-2</v>
      </c>
      <c r="I404" s="3">
        <f t="shared" si="47"/>
        <v>2.0012663695157595E-2</v>
      </c>
    </row>
    <row r="405" spans="4:9" x14ac:dyDescent="0.25">
      <c r="D405" s="3">
        <f t="shared" si="42"/>
        <v>6.3767552784871964E-2</v>
      </c>
      <c r="E405" s="3">
        <f t="shared" si="45"/>
        <v>0.12406249999999873</v>
      </c>
      <c r="F405" s="3">
        <f t="shared" si="43"/>
        <v>3.4726055697451956</v>
      </c>
      <c r="G405" s="3">
        <f t="shared" si="44"/>
        <v>-3.5726055697451957</v>
      </c>
      <c r="H405" s="3">
        <f t="shared" si="46"/>
        <v>7.0407727061946368E-2</v>
      </c>
      <c r="I405" s="3">
        <f t="shared" si="47"/>
        <v>2.0012631695726681E-2</v>
      </c>
    </row>
    <row r="406" spans="4:9" x14ac:dyDescent="0.25">
      <c r="D406" s="3">
        <f t="shared" si="42"/>
        <v>6.3926019208854198E-2</v>
      </c>
      <c r="E406" s="3">
        <f t="shared" si="45"/>
        <v>0.12437499999999872</v>
      </c>
      <c r="F406" s="3">
        <f t="shared" si="43"/>
        <v>3.4770384177096614</v>
      </c>
      <c r="G406" s="3">
        <f t="shared" si="44"/>
        <v>-3.5770384177096615</v>
      </c>
      <c r="H406" s="3">
        <f t="shared" si="46"/>
        <v>7.0496439874552813E-2</v>
      </c>
      <c r="I406" s="3">
        <f t="shared" si="47"/>
        <v>2.0012599872041164E-2</v>
      </c>
    </row>
    <row r="407" spans="4:9" x14ac:dyDescent="0.25">
      <c r="D407" s="3">
        <f t="shared" si="42"/>
        <v>6.4084482850687685E-2</v>
      </c>
      <c r="E407" s="3">
        <f t="shared" si="45"/>
        <v>0.12468749999999872</v>
      </c>
      <c r="F407" s="3">
        <f t="shared" si="43"/>
        <v>3.4814657013766777</v>
      </c>
      <c r="G407" s="3">
        <f t="shared" si="44"/>
        <v>-3.5814657013766777</v>
      </c>
      <c r="H407" s="3">
        <f t="shared" si="46"/>
        <v>7.0585041190866213E-2</v>
      </c>
      <c r="I407" s="3">
        <f t="shared" si="47"/>
        <v>2.0012568196948546E-2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2"/>
  <sheetViews>
    <sheetView workbookViewId="0">
      <selection activeCell="C15" sqref="C15:D22"/>
    </sheetView>
  </sheetViews>
  <sheetFormatPr defaultRowHeight="15" x14ac:dyDescent="0.25"/>
  <cols>
    <col min="5" max="5" width="9.140625" style="26"/>
  </cols>
  <sheetData>
    <row r="4" spans="3:4" x14ac:dyDescent="0.25">
      <c r="C4">
        <v>500</v>
      </c>
      <c r="D4">
        <v>0.18</v>
      </c>
    </row>
    <row r="5" spans="3:4" x14ac:dyDescent="0.25">
      <c r="C5">
        <v>1000</v>
      </c>
      <c r="D5">
        <v>0.15</v>
      </c>
    </row>
    <row r="6" spans="3:4" x14ac:dyDescent="0.25">
      <c r="C6">
        <v>1500</v>
      </c>
      <c r="D6">
        <v>0.14000000000000001</v>
      </c>
    </row>
    <row r="7" spans="3:4" x14ac:dyDescent="0.25">
      <c r="C7">
        <v>2000</v>
      </c>
      <c r="D7">
        <v>0.13</v>
      </c>
    </row>
    <row r="8" spans="3:4" x14ac:dyDescent="0.25">
      <c r="C8">
        <v>3500</v>
      </c>
      <c r="D8">
        <v>0.12</v>
      </c>
    </row>
    <row r="9" spans="3:4" x14ac:dyDescent="0.25">
      <c r="C9">
        <v>5000</v>
      </c>
      <c r="D9">
        <v>0.11</v>
      </c>
    </row>
    <row r="10" spans="3:4" x14ac:dyDescent="0.25">
      <c r="C10">
        <v>6000</v>
      </c>
      <c r="D10">
        <v>0.09</v>
      </c>
    </row>
    <row r="11" spans="3:4" x14ac:dyDescent="0.25">
      <c r="C11">
        <v>6500</v>
      </c>
      <c r="D11">
        <v>0.08</v>
      </c>
    </row>
    <row r="12" spans="3:4" x14ac:dyDescent="0.25">
      <c r="C12">
        <v>7000</v>
      </c>
      <c r="D12">
        <v>0.06</v>
      </c>
    </row>
    <row r="15" spans="3:4" x14ac:dyDescent="0.25">
      <c r="C15">
        <v>250</v>
      </c>
      <c r="D15">
        <v>0.67</v>
      </c>
    </row>
    <row r="16" spans="3:4" x14ac:dyDescent="0.25">
      <c r="C16">
        <v>500</v>
      </c>
      <c r="D16">
        <v>0.6</v>
      </c>
    </row>
    <row r="17" spans="3:4" x14ac:dyDescent="0.25">
      <c r="C17">
        <v>750</v>
      </c>
      <c r="D17">
        <v>0.54</v>
      </c>
    </row>
    <row r="18" spans="3:4" x14ac:dyDescent="0.25">
      <c r="C18">
        <v>1000</v>
      </c>
      <c r="D18">
        <v>0.46</v>
      </c>
    </row>
    <row r="19" spans="3:4" x14ac:dyDescent="0.25">
      <c r="C19">
        <v>1250</v>
      </c>
      <c r="D19">
        <v>0.4</v>
      </c>
    </row>
    <row r="20" spans="3:4" x14ac:dyDescent="0.25">
      <c r="C20">
        <v>1500</v>
      </c>
      <c r="D20">
        <v>0.32</v>
      </c>
    </row>
    <row r="21" spans="3:4" x14ac:dyDescent="0.25">
      <c r="C21">
        <v>1750</v>
      </c>
      <c r="D21">
        <v>0.23</v>
      </c>
    </row>
    <row r="22" spans="3:4" x14ac:dyDescent="0.25">
      <c r="C22">
        <v>2000</v>
      </c>
      <c r="D22">
        <v>0.1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P29"/>
  <sheetViews>
    <sheetView topLeftCell="E1" workbookViewId="0">
      <selection activeCell="L10" sqref="L10"/>
    </sheetView>
  </sheetViews>
  <sheetFormatPr defaultRowHeight="15" x14ac:dyDescent="0.25"/>
  <cols>
    <col min="4" max="4" width="15.28515625" bestFit="1" customWidth="1"/>
    <col min="5" max="5" width="10" bestFit="1" customWidth="1"/>
    <col min="6" max="6" width="11" customWidth="1"/>
    <col min="10" max="10" width="25.5703125" customWidth="1"/>
    <col min="11" max="11" width="21.7109375" customWidth="1"/>
    <col min="12" max="13" width="18" bestFit="1" customWidth="1"/>
  </cols>
  <sheetData>
    <row r="1" spans="3:13" x14ac:dyDescent="0.25">
      <c r="J1" s="35" t="s">
        <v>178</v>
      </c>
      <c r="K1" s="36"/>
      <c r="L1" s="36">
        <f ca="1">NOW()-TIME(4,0,0)</f>
        <v>41537.660848032407</v>
      </c>
      <c r="M1" s="37">
        <v>36526.5</v>
      </c>
    </row>
    <row r="2" spans="3:13" x14ac:dyDescent="0.25">
      <c r="D2" s="28"/>
      <c r="J2" s="38" t="s">
        <v>45</v>
      </c>
      <c r="K2" s="31" t="s">
        <v>54</v>
      </c>
      <c r="L2" s="32">
        <f ca="1">L1</f>
        <v>41537.660848032407</v>
      </c>
      <c r="M2" s="39">
        <f>M1</f>
        <v>36526.5</v>
      </c>
    </row>
    <row r="3" spans="3:13" x14ac:dyDescent="0.25">
      <c r="J3" s="38" t="s">
        <v>46</v>
      </c>
      <c r="K3" s="31">
        <f>-4713</f>
        <v>-4713</v>
      </c>
      <c r="L3" s="31">
        <f ca="1">YEAR(L2)</f>
        <v>2013</v>
      </c>
      <c r="M3" s="12">
        <f>YEAR(M2)</f>
        <v>2000</v>
      </c>
    </row>
    <row r="4" spans="3:13" x14ac:dyDescent="0.25">
      <c r="J4" s="38" t="s">
        <v>47</v>
      </c>
      <c r="K4" s="31">
        <v>11</v>
      </c>
      <c r="L4" s="31">
        <f ca="1">MONTH(L2)</f>
        <v>9</v>
      </c>
      <c r="M4" s="12">
        <f>MONTH(M2)</f>
        <v>1</v>
      </c>
    </row>
    <row r="5" spans="3:13" x14ac:dyDescent="0.25">
      <c r="J5" s="38" t="s">
        <v>48</v>
      </c>
      <c r="K5" s="31">
        <v>24</v>
      </c>
      <c r="L5" s="31">
        <f ca="1">DAY(L2)</f>
        <v>20</v>
      </c>
      <c r="M5" s="12">
        <f>DAY(M2)</f>
        <v>1</v>
      </c>
    </row>
    <row r="6" spans="3:13" x14ac:dyDescent="0.25">
      <c r="J6" s="38" t="s">
        <v>49</v>
      </c>
      <c r="K6" s="31">
        <v>12</v>
      </c>
      <c r="L6" s="31">
        <f ca="1">HOUR(L2)</f>
        <v>15</v>
      </c>
      <c r="M6" s="12">
        <f>HOUR(M2)</f>
        <v>12</v>
      </c>
    </row>
    <row r="7" spans="3:13" x14ac:dyDescent="0.25">
      <c r="J7" s="38" t="s">
        <v>50</v>
      </c>
      <c r="K7" s="31">
        <v>0</v>
      </c>
      <c r="L7" s="31">
        <f ca="1">MINUTE(L2)</f>
        <v>51</v>
      </c>
      <c r="M7" s="12">
        <f>MINUTE(M2)</f>
        <v>0</v>
      </c>
    </row>
    <row r="8" spans="3:13" x14ac:dyDescent="0.25">
      <c r="J8" s="38" t="s">
        <v>51</v>
      </c>
      <c r="K8" s="31">
        <v>0</v>
      </c>
      <c r="L8" s="31">
        <f ca="1">SECOND(L2)</f>
        <v>37</v>
      </c>
      <c r="M8" s="12">
        <f>SECOND(M2)</f>
        <v>0</v>
      </c>
    </row>
    <row r="9" spans="3:13" x14ac:dyDescent="0.25">
      <c r="J9" s="38" t="s">
        <v>52</v>
      </c>
      <c r="K9" s="31">
        <f>INT(K5+INT((153*K14+2)/5)+365*K13+INT(K13/4)-INT(K13/100)+INT(K13/400)-32045)</f>
        <v>0</v>
      </c>
      <c r="L9" s="31">
        <f ca="1">INT(L5+INT((153*L14+2)/5)+365*L13+INT(L13/4)-INT(L13/100)+INT(L13/400)-32045)</f>
        <v>2456556</v>
      </c>
      <c r="M9" s="31">
        <f>INT(M5+INT((153*M14+2)/5)+365*M13+INT(M13/4)-INT(M13/100)+INT(M13/400)-32045)</f>
        <v>2451545</v>
      </c>
    </row>
    <row r="10" spans="3:13" ht="17.25" x14ac:dyDescent="0.25">
      <c r="C10" t="s">
        <v>42</v>
      </c>
      <c r="D10" s="3">
        <v>0.3</v>
      </c>
      <c r="E10" s="20" t="s">
        <v>44</v>
      </c>
      <c r="F10" s="3">
        <f>IF(D10&lt;0.000001,D10*1000000000,IF(D10&lt;0.001,D10*1000000,IF(D10&lt;1,D10*1000,IF(D10&gt;1000000,D10/1000000,IF(D10&gt;1000,D10/1000,D10)))))</f>
        <v>300</v>
      </c>
      <c r="G10" t="str">
        <f>CONCATENATE(IF(D10&lt;0.000001,"n",IF(D10&lt;0.001,"u",IF(D10&lt;1,"m",IF(D10&gt;1000000,"M",IF(D10&gt;1000,"K",""))))),E10)</f>
        <v>mm/s2</v>
      </c>
      <c r="J10" s="38" t="s">
        <v>53</v>
      </c>
      <c r="K10" s="33">
        <f>K9+(K6-12)/24+(K7/1440)+(K8/86400)</f>
        <v>0</v>
      </c>
      <c r="L10" s="33">
        <f ca="1">L9+(L6-12)/24+(L7/1440)+(L8/86400)</f>
        <v>2456556.1608449076</v>
      </c>
      <c r="M10" s="33">
        <f>M9+(M6-12)/24+(M7/1440)+(M8/86400)</f>
        <v>2451545</v>
      </c>
    </row>
    <row r="11" spans="3:13" ht="18.75" thickBot="1" x14ac:dyDescent="0.4">
      <c r="C11" t="s">
        <v>43</v>
      </c>
      <c r="D11" s="27">
        <f>Частоты!I7</f>
        <v>1.9999999999999999E-7</v>
      </c>
      <c r="E11" t="s">
        <v>13</v>
      </c>
      <c r="F11" s="3">
        <f>IF(D11&lt;0.000001,D11*1000000000,IF(D11&lt;0.001,D11*1000000,IF(D11&lt;1,D11*1000,IF(D11&gt;1000000,D11/1000000,IF(D11&gt;1000,D11/1000,D11)))))</f>
        <v>200</v>
      </c>
      <c r="G11" t="str">
        <f>CONCATENATE(IF(D11&lt;0.000001,"n",IF(D11&lt;0.001,"u",IF(D11&lt;1,"m",IF(D11&gt;1000000,"M",IF(D11&gt;1000,"K",""))))),E11)</f>
        <v>ns</v>
      </c>
      <c r="I11" s="29"/>
      <c r="J11" s="40" t="s">
        <v>176</v>
      </c>
      <c r="K11" s="53">
        <f>K10-2451545</f>
        <v>-2451545</v>
      </c>
      <c r="L11" s="53">
        <f ca="1">L10-2451545</f>
        <v>5011.1608449076302</v>
      </c>
      <c r="M11" s="53">
        <f>M10-2451545</f>
        <v>0</v>
      </c>
    </row>
    <row r="12" spans="3:13" x14ac:dyDescent="0.25">
      <c r="J12" s="24" t="s">
        <v>124</v>
      </c>
      <c r="K12" s="34">
        <f>(14-K4)/12</f>
        <v>0.25</v>
      </c>
      <c r="L12" s="34">
        <f ca="1">(14-L4)/12</f>
        <v>0.41666666666666669</v>
      </c>
      <c r="M12" s="34">
        <f>(14-M4)/12</f>
        <v>1.0833333333333333</v>
      </c>
    </row>
    <row r="13" spans="3:13" x14ac:dyDescent="0.25">
      <c r="E13" t="s">
        <v>22</v>
      </c>
      <c r="F13" t="s">
        <v>40</v>
      </c>
      <c r="G13" t="s">
        <v>41</v>
      </c>
      <c r="J13" s="24" t="s">
        <v>140</v>
      </c>
      <c r="K13">
        <f>K3+4800-K12</f>
        <v>86.75</v>
      </c>
      <c r="L13">
        <f ca="1">L3+4800-L12</f>
        <v>6812.583333333333</v>
      </c>
      <c r="M13">
        <f>M3+4800-M12</f>
        <v>6798.916666666667</v>
      </c>
    </row>
    <row r="14" spans="3:13" x14ac:dyDescent="0.25">
      <c r="J14" s="24" t="s">
        <v>175</v>
      </c>
      <c r="K14">
        <f>K4+12*K12-3</f>
        <v>11</v>
      </c>
      <c r="L14">
        <f ca="1">L4+12*L12-3</f>
        <v>11</v>
      </c>
      <c r="M14">
        <f>M4+12*M12-3</f>
        <v>11</v>
      </c>
    </row>
    <row r="15" spans="3:13" x14ac:dyDescent="0.25">
      <c r="J15" s="24" t="s">
        <v>177</v>
      </c>
      <c r="K15" s="54">
        <f>K10-2400000.5</f>
        <v>-2400000.5</v>
      </c>
      <c r="L15" s="54">
        <f ca="1">L10-2400000.5</f>
        <v>56555.66084490763</v>
      </c>
    </row>
    <row r="16" spans="3:13" x14ac:dyDescent="0.25">
      <c r="L16">
        <v>55.381514000000003</v>
      </c>
    </row>
    <row r="17" spans="8:16" s="55" customFormat="1" ht="15.75" x14ac:dyDescent="0.3">
      <c r="H17" s="30"/>
      <c r="J17" s="55" t="s">
        <v>124</v>
      </c>
      <c r="L17" s="55">
        <v>37.809632999999998</v>
      </c>
    </row>
    <row r="18" spans="8:16" x14ac:dyDescent="0.25">
      <c r="J18" t="s">
        <v>179</v>
      </c>
      <c r="K18" s="55">
        <f>(INT(K11)/36525)</f>
        <v>-67.119644079397673</v>
      </c>
      <c r="L18">
        <f ca="1">(INT(L11)/36525)</f>
        <v>0.13719370294318958</v>
      </c>
      <c r="M18" s="55">
        <f>(INT(M11)/36525)</f>
        <v>0</v>
      </c>
    </row>
    <row r="19" spans="8:16" x14ac:dyDescent="0.25">
      <c r="J19" t="s">
        <v>180</v>
      </c>
      <c r="K19" s="55">
        <f>((6*60+41)*60+50.54841)+8640184.812866*K18 + 0.093104*K18*K18-0.0000062*K18*K18*K18</f>
        <v>-579901597.55877423</v>
      </c>
      <c r="L19">
        <f ca="1">((6*60+41)*60+50.54841)+8640184.812866*L18 + 0.093104*L18*L18-0.0000062*L18*L18*L18</f>
        <v>1209489.4987529942</v>
      </c>
      <c r="M19" s="55">
        <f>((6*60+41)*60+50.54841)+8640184.812866*M18 + 0.093104*M18*M18-0.0000062*M18*M18*M18</f>
        <v>24110.548409999999</v>
      </c>
    </row>
    <row r="20" spans="8:16" x14ac:dyDescent="0.25">
      <c r="J20" t="s">
        <v>181</v>
      </c>
      <c r="K20" s="55">
        <f>INT(K19/3600)</f>
        <v>-161084</v>
      </c>
      <c r="L20">
        <f ca="1">INT(L19/3600)</f>
        <v>335</v>
      </c>
      <c r="M20" s="55">
        <f>INT(M19/3600)</f>
        <v>6</v>
      </c>
    </row>
    <row r="21" spans="8:16" ht="15.75" x14ac:dyDescent="0.3">
      <c r="H21" s="30"/>
      <c r="J21" t="s">
        <v>182</v>
      </c>
      <c r="K21" s="55">
        <f>INT((K19-K20*3600)/60)</f>
        <v>13</v>
      </c>
      <c r="L21">
        <f ca="1">INT((L19-L20*3600)/60)</f>
        <v>58</v>
      </c>
      <c r="M21" s="55">
        <f>INT((M19-M20*3600)/60)</f>
        <v>41</v>
      </c>
    </row>
    <row r="22" spans="8:16" ht="15.75" x14ac:dyDescent="0.3">
      <c r="H22" s="30"/>
      <c r="J22" t="s">
        <v>183</v>
      </c>
      <c r="K22" s="55">
        <f>K19-K20*3600-K21*60</f>
        <v>22.44122576713562</v>
      </c>
      <c r="L22">
        <f ca="1">L19-L20*3600-L21*60</f>
        <v>9.4987529942300171</v>
      </c>
      <c r="M22" s="55">
        <f>M19-M20*3600-M21*60</f>
        <v>50.548409999999421</v>
      </c>
    </row>
    <row r="23" spans="8:16" ht="15.75" x14ac:dyDescent="0.3">
      <c r="H23" s="30"/>
      <c r="J23" s="55" t="s">
        <v>180</v>
      </c>
      <c r="K23" s="56" t="e">
        <f>TIME(K20,K21,K22)</f>
        <v>#NUM!</v>
      </c>
      <c r="L23" s="56">
        <f ca="1">TIME(L20,L21,L22)</f>
        <v>0.99871527777777835</v>
      </c>
      <c r="M23" s="56">
        <f>TIME(M20,M21,M22)</f>
        <v>0.2790509259259259</v>
      </c>
    </row>
    <row r="24" spans="8:16" ht="15.75" x14ac:dyDescent="0.3">
      <c r="H24" s="30"/>
      <c r="J24" t="s">
        <v>184</v>
      </c>
      <c r="K24" s="55">
        <f>K19+(K17/15)*3600</f>
        <v>-579901597.55877423</v>
      </c>
      <c r="L24">
        <f ca="1">L19+(L17/15)*3600</f>
        <v>1218563.8106729942</v>
      </c>
      <c r="P24">
        <f ca="1">L24/(365*3600*24)</f>
        <v>3.8640404955384143E-2</v>
      </c>
    </row>
    <row r="25" spans="8:16" ht="15.75" x14ac:dyDescent="0.3">
      <c r="H25" s="30"/>
      <c r="J25" t="s">
        <v>185</v>
      </c>
      <c r="L25">
        <f ca="1">INT(L24/(3600*24))</f>
        <v>14</v>
      </c>
    </row>
    <row r="26" spans="8:16" ht="15.75" x14ac:dyDescent="0.3">
      <c r="H26" s="30"/>
      <c r="J26" s="55" t="s">
        <v>181</v>
      </c>
      <c r="K26" s="55">
        <f>INT(K24/3600)</f>
        <v>-161084</v>
      </c>
      <c r="L26" s="55">
        <f ca="1">INT((L24-L25*3600*24)/(3600))</f>
        <v>2</v>
      </c>
      <c r="M26" s="55">
        <f>INT(M24/3600)</f>
        <v>0</v>
      </c>
    </row>
    <row r="27" spans="8:16" ht="15.75" x14ac:dyDescent="0.3">
      <c r="H27" s="30"/>
      <c r="J27" s="55" t="s">
        <v>182</v>
      </c>
      <c r="K27" s="55">
        <f>INT((K24-K26*3600)/60)</f>
        <v>13</v>
      </c>
      <c r="L27" s="55">
        <f ca="1">INT((L24-(L25*24+L26)*3600)/60)</f>
        <v>29</v>
      </c>
      <c r="M27" s="55">
        <f>INT((M24-M26*3600)/60)</f>
        <v>0</v>
      </c>
    </row>
    <row r="28" spans="8:16" ht="15.75" x14ac:dyDescent="0.3">
      <c r="H28" s="30"/>
      <c r="J28" s="55" t="s">
        <v>183</v>
      </c>
      <c r="K28" s="55">
        <f>K24-K26*3600-K27*60</f>
        <v>22.44122576713562</v>
      </c>
      <c r="L28" s="55">
        <f ca="1">L24-((L25*24+L26)*60+L27)*60</f>
        <v>23.810672994237393</v>
      </c>
      <c r="M28" s="55">
        <f>M24-M26*3600-M27*60</f>
        <v>0</v>
      </c>
    </row>
    <row r="29" spans="8:16" x14ac:dyDescent="0.25">
      <c r="L29" s="56">
        <f ca="1">TIME(L26,L27,L28)</f>
        <v>0.10373842592592593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312"/>
  <sheetViews>
    <sheetView topLeftCell="C76" zoomScale="130" zoomScaleNormal="130" workbookViewId="0">
      <selection activeCell="E86" sqref="E86"/>
    </sheetView>
  </sheetViews>
  <sheetFormatPr defaultRowHeight="15" x14ac:dyDescent="0.25"/>
  <cols>
    <col min="3" max="3" width="46.7109375" bestFit="1" customWidth="1"/>
    <col min="7" max="7" width="12" bestFit="1" customWidth="1"/>
  </cols>
  <sheetData>
    <row r="5" spans="3:6" x14ac:dyDescent="0.25">
      <c r="C5" t="s">
        <v>55</v>
      </c>
      <c r="D5" t="s">
        <v>56</v>
      </c>
      <c r="E5">
        <v>0.5</v>
      </c>
      <c r="F5">
        <v>3.0000000000000001E-3</v>
      </c>
    </row>
    <row r="6" spans="3:6" x14ac:dyDescent="0.25">
      <c r="C6" t="s">
        <v>57</v>
      </c>
      <c r="D6" t="s">
        <v>56</v>
      </c>
      <c r="E6">
        <f>PI()*E5</f>
        <v>1.5707963267948966</v>
      </c>
      <c r="F6">
        <f>PI()*2*F5</f>
        <v>1.8849555921538759E-2</v>
      </c>
    </row>
    <row r="7" spans="3:6" x14ac:dyDescent="0.25">
      <c r="C7" t="s">
        <v>58</v>
      </c>
      <c r="D7" t="s">
        <v>61</v>
      </c>
      <c r="E7">
        <v>3.0000000000000001E-5</v>
      </c>
      <c r="F7">
        <v>3.0000000000000001E-5</v>
      </c>
    </row>
    <row r="8" spans="3:6" x14ac:dyDescent="0.25">
      <c r="C8" t="s">
        <v>59</v>
      </c>
      <c r="E8">
        <f>E6/E7</f>
        <v>52359.877559829882</v>
      </c>
      <c r="F8">
        <f>F6/F7</f>
        <v>628.31853071795865</v>
      </c>
    </row>
    <row r="9" spans="3:6" x14ac:dyDescent="0.25">
      <c r="C9" t="s">
        <v>60</v>
      </c>
      <c r="E9">
        <f>E8/(180*60*60)</f>
        <v>8.0802280184922651E-2</v>
      </c>
      <c r="F9">
        <f>F8/(180*60*60)</f>
        <v>9.6962736221907204E-4</v>
      </c>
    </row>
    <row r="10" spans="3:6" x14ac:dyDescent="0.25">
      <c r="C10" t="s">
        <v>62</v>
      </c>
      <c r="D10" t="s">
        <v>56</v>
      </c>
      <c r="E10">
        <f>180*60*60*E7</f>
        <v>19.440000000000001</v>
      </c>
    </row>
    <row r="11" spans="3:6" x14ac:dyDescent="0.25">
      <c r="C11" t="s">
        <v>63</v>
      </c>
      <c r="D11" t="s">
        <v>56</v>
      </c>
      <c r="E11">
        <f>180*60*4*E7</f>
        <v>1.296</v>
      </c>
    </row>
    <row r="14" spans="3:6" x14ac:dyDescent="0.25">
      <c r="C14" t="s">
        <v>64</v>
      </c>
      <c r="D14" t="s">
        <v>61</v>
      </c>
      <c r="E14">
        <v>15</v>
      </c>
    </row>
    <row r="15" spans="3:6" x14ac:dyDescent="0.25">
      <c r="C15" t="s">
        <v>65</v>
      </c>
      <c r="D15" t="s">
        <v>61</v>
      </c>
      <c r="E15">
        <v>10</v>
      </c>
    </row>
    <row r="16" spans="3:6" x14ac:dyDescent="0.25">
      <c r="C16" t="s">
        <v>66</v>
      </c>
      <c r="D16" t="s">
        <v>61</v>
      </c>
      <c r="E16">
        <f>2*PI()*E14</f>
        <v>94.247779607693786</v>
      </c>
    </row>
    <row r="17" spans="3:10" x14ac:dyDescent="0.25">
      <c r="C17" t="s">
        <v>67</v>
      </c>
      <c r="D17" t="s">
        <v>61</v>
      </c>
      <c r="E17">
        <f>2*PI()*E15</f>
        <v>62.831853071795862</v>
      </c>
    </row>
    <row r="18" spans="3:10" x14ac:dyDescent="0.25">
      <c r="C18" t="s">
        <v>68</v>
      </c>
      <c r="E18">
        <v>200</v>
      </c>
    </row>
    <row r="19" spans="3:10" x14ac:dyDescent="0.25">
      <c r="C19" t="s">
        <v>73</v>
      </c>
      <c r="D19" t="s">
        <v>75</v>
      </c>
      <c r="E19">
        <f>360/E18</f>
        <v>1.8</v>
      </c>
      <c r="F19">
        <f>E19*PI()/180</f>
        <v>3.1415926535897934E-2</v>
      </c>
    </row>
    <row r="20" spans="3:10" x14ac:dyDescent="0.25">
      <c r="C20" t="s">
        <v>76</v>
      </c>
      <c r="D20" t="s">
        <v>61</v>
      </c>
      <c r="E20">
        <f>E17/E18</f>
        <v>0.31415926535897931</v>
      </c>
    </row>
    <row r="21" spans="3:10" x14ac:dyDescent="0.25">
      <c r="F21" t="s">
        <v>74</v>
      </c>
      <c r="G21" t="s">
        <v>71</v>
      </c>
      <c r="H21" t="s">
        <v>72</v>
      </c>
      <c r="I21" t="s">
        <v>69</v>
      </c>
      <c r="J21" t="s">
        <v>70</v>
      </c>
    </row>
    <row r="22" spans="3:10" x14ac:dyDescent="0.25">
      <c r="D22">
        <v>1</v>
      </c>
      <c r="E22" s="41">
        <f>F22*180/PI()</f>
        <v>0</v>
      </c>
      <c r="F22" s="41">
        <f>0</f>
        <v>0</v>
      </c>
      <c r="G22" s="42">
        <f>100+$E$15*COS(F22)</f>
        <v>110</v>
      </c>
      <c r="H22" s="42">
        <f>100+$E$15*SIN(F22)</f>
        <v>100</v>
      </c>
      <c r="I22" s="42">
        <f>100+$E$14*COS(F22)</f>
        <v>115</v>
      </c>
      <c r="J22" s="42">
        <f>100+$E$14*SIN(F22)</f>
        <v>100</v>
      </c>
    </row>
    <row r="23" spans="3:10" x14ac:dyDescent="0.25">
      <c r="D23">
        <v>2</v>
      </c>
      <c r="E23" s="41">
        <f>F23*180/PI()</f>
        <v>3.6000000000000005</v>
      </c>
      <c r="F23" s="41">
        <f>F22+$F$19*2</f>
        <v>6.2831853071795868E-2</v>
      </c>
      <c r="G23" s="42">
        <f>100+$E$15*COS(F23)</f>
        <v>109.98026728428272</v>
      </c>
      <c r="H23" s="42">
        <f>100+$E$15*SIN(F23)</f>
        <v>100.62790519529314</v>
      </c>
      <c r="I23" s="42">
        <f>100+$E$14*COS(F23)</f>
        <v>114.97040092642408</v>
      </c>
      <c r="J23" s="42">
        <f>100+$E$14*SIN(F23)</f>
        <v>100.9418577929397</v>
      </c>
    </row>
    <row r="24" spans="3:10" x14ac:dyDescent="0.25">
      <c r="D24">
        <v>3</v>
      </c>
      <c r="E24" s="41">
        <f t="shared" ref="E24:E86" si="0">F24*180/PI()</f>
        <v>7.2000000000000011</v>
      </c>
      <c r="F24" s="41">
        <f t="shared" ref="F24:F37" si="1">F23+$F$19*2</f>
        <v>0.12566370614359174</v>
      </c>
      <c r="G24" s="42">
        <f t="shared" ref="G24:G87" si="2">100+$E$15*COS(F24)</f>
        <v>109.92114701314478</v>
      </c>
      <c r="H24" s="42">
        <f t="shared" ref="H24:H37" si="3">100+$E$15*SIN(F24)</f>
        <v>101.25333233564304</v>
      </c>
      <c r="I24" s="42">
        <f t="shared" ref="I24:I37" si="4">100+$E$14*COS(F24)</f>
        <v>114.88172051971716</v>
      </c>
      <c r="J24" s="42">
        <f t="shared" ref="J24:J37" si="5">100+$E$14*SIN(F24)</f>
        <v>101.87999850346456</v>
      </c>
    </row>
    <row r="25" spans="3:10" x14ac:dyDescent="0.25">
      <c r="D25">
        <v>4</v>
      </c>
      <c r="E25" s="41">
        <f t="shared" si="0"/>
        <v>10.8</v>
      </c>
      <c r="F25" s="41">
        <f t="shared" si="1"/>
        <v>0.1884955592153876</v>
      </c>
      <c r="G25" s="42">
        <f t="shared" si="2"/>
        <v>109.82287250728689</v>
      </c>
      <c r="H25" s="42">
        <f t="shared" si="3"/>
        <v>101.87381314585724</v>
      </c>
      <c r="I25" s="42">
        <f t="shared" si="4"/>
        <v>114.73430876093033</v>
      </c>
      <c r="J25" s="42">
        <f t="shared" si="5"/>
        <v>102.81071971878588</v>
      </c>
    </row>
    <row r="26" spans="3:10" x14ac:dyDescent="0.25">
      <c r="D26">
        <v>5</v>
      </c>
      <c r="E26" s="41">
        <f t="shared" si="0"/>
        <v>14.400000000000002</v>
      </c>
      <c r="F26" s="41">
        <f t="shared" si="1"/>
        <v>0.25132741228718347</v>
      </c>
      <c r="G26" s="42">
        <f t="shared" si="2"/>
        <v>109.68583161128632</v>
      </c>
      <c r="H26" s="42">
        <f t="shared" si="3"/>
        <v>102.48689887164855</v>
      </c>
      <c r="I26" s="42">
        <f t="shared" si="4"/>
        <v>114.52874741692946</v>
      </c>
      <c r="J26" s="42">
        <f t="shared" si="5"/>
        <v>103.73034830747282</v>
      </c>
    </row>
    <row r="27" spans="3:10" x14ac:dyDescent="0.25">
      <c r="D27">
        <v>6</v>
      </c>
      <c r="E27" s="41">
        <f t="shared" si="0"/>
        <v>18</v>
      </c>
      <c r="F27" s="41">
        <f t="shared" si="1"/>
        <v>0.31415926535897931</v>
      </c>
      <c r="G27" s="42">
        <f t="shared" si="2"/>
        <v>109.51056516295154</v>
      </c>
      <c r="H27" s="42">
        <f t="shared" si="3"/>
        <v>103.09016994374947</v>
      </c>
      <c r="I27" s="42">
        <f t="shared" si="4"/>
        <v>114.2658477444273</v>
      </c>
      <c r="J27" s="42">
        <f t="shared" si="5"/>
        <v>104.63525491562422</v>
      </c>
    </row>
    <row r="28" spans="3:10" x14ac:dyDescent="0.25">
      <c r="D28">
        <v>7</v>
      </c>
      <c r="E28" s="41">
        <f t="shared" si="0"/>
        <v>21.6</v>
      </c>
      <c r="F28" s="41">
        <f t="shared" si="1"/>
        <v>0.37699111843077515</v>
      </c>
      <c r="G28" s="42">
        <f t="shared" si="2"/>
        <v>109.29776485888252</v>
      </c>
      <c r="H28" s="42">
        <f t="shared" si="3"/>
        <v>103.68124552684678</v>
      </c>
      <c r="I28" s="42">
        <f t="shared" si="4"/>
        <v>113.94664728832377</v>
      </c>
      <c r="J28" s="42">
        <f t="shared" si="5"/>
        <v>105.52186829027016</v>
      </c>
    </row>
    <row r="29" spans="3:10" x14ac:dyDescent="0.25">
      <c r="D29">
        <v>8</v>
      </c>
      <c r="E29" s="41">
        <f t="shared" si="0"/>
        <v>25.2</v>
      </c>
      <c r="F29" s="41">
        <f t="shared" si="1"/>
        <v>0.43982297150257099</v>
      </c>
      <c r="G29" s="42">
        <f t="shared" si="2"/>
        <v>109.0482705246602</v>
      </c>
      <c r="H29" s="42">
        <f t="shared" si="3"/>
        <v>104.25779291565073</v>
      </c>
      <c r="I29" s="42">
        <f t="shared" si="4"/>
        <v>113.57240578699029</v>
      </c>
      <c r="J29" s="42">
        <f t="shared" si="5"/>
        <v>106.38668937347609</v>
      </c>
    </row>
    <row r="30" spans="3:10" x14ac:dyDescent="0.25">
      <c r="D30">
        <v>9</v>
      </c>
      <c r="E30" s="41">
        <f t="shared" si="0"/>
        <v>28.799999999999997</v>
      </c>
      <c r="F30" s="41">
        <f t="shared" si="1"/>
        <v>0.50265482457436683</v>
      </c>
      <c r="G30" s="42">
        <f t="shared" si="2"/>
        <v>108.76306680043864</v>
      </c>
      <c r="H30" s="42">
        <f t="shared" si="3"/>
        <v>104.81753674101715</v>
      </c>
      <c r="I30" s="42">
        <f t="shared" si="4"/>
        <v>113.14460020065795</v>
      </c>
      <c r="J30" s="42">
        <f t="shared" si="5"/>
        <v>107.22630511152573</v>
      </c>
    </row>
    <row r="31" spans="3:10" x14ac:dyDescent="0.25">
      <c r="D31">
        <v>10</v>
      </c>
      <c r="E31" s="41">
        <f t="shared" si="0"/>
        <v>32.399999999999991</v>
      </c>
      <c r="F31" s="41">
        <f t="shared" si="1"/>
        <v>0.56548667764616267</v>
      </c>
      <c r="G31" s="42">
        <f t="shared" si="2"/>
        <v>108.44327925502014</v>
      </c>
      <c r="H31" s="42">
        <f t="shared" si="3"/>
        <v>105.35826794978996</v>
      </c>
      <c r="I31" s="42">
        <f t="shared" si="4"/>
        <v>112.66491888253023</v>
      </c>
      <c r="J31" s="42">
        <f t="shared" si="5"/>
        <v>108.03740192468494</v>
      </c>
    </row>
    <row r="32" spans="3:10" x14ac:dyDescent="0.25">
      <c r="D32">
        <v>11</v>
      </c>
      <c r="E32" s="41">
        <f t="shared" si="0"/>
        <v>35.999999999999993</v>
      </c>
      <c r="F32" s="41">
        <f t="shared" si="1"/>
        <v>0.62831853071795851</v>
      </c>
      <c r="G32" s="42">
        <f t="shared" si="2"/>
        <v>108.09016994374947</v>
      </c>
      <c r="H32" s="42">
        <f t="shared" si="3"/>
        <v>105.87785252292473</v>
      </c>
      <c r="I32" s="42">
        <f t="shared" si="4"/>
        <v>112.13525491562422</v>
      </c>
      <c r="J32" s="42">
        <f t="shared" si="5"/>
        <v>108.8167787843871</v>
      </c>
    </row>
    <row r="33" spans="4:10" x14ac:dyDescent="0.25">
      <c r="D33">
        <v>12</v>
      </c>
      <c r="E33" s="41">
        <f t="shared" si="0"/>
        <v>39.599999999999994</v>
      </c>
      <c r="F33" s="41">
        <f t="shared" si="1"/>
        <v>0.69115038378975435</v>
      </c>
      <c r="G33" s="42">
        <f t="shared" si="2"/>
        <v>107.70513242775789</v>
      </c>
      <c r="H33" s="42">
        <f t="shared" si="3"/>
        <v>106.3742398974869</v>
      </c>
      <c r="I33" s="42">
        <f t="shared" si="4"/>
        <v>111.55769864163685</v>
      </c>
      <c r="J33" s="42">
        <f t="shared" si="5"/>
        <v>109.56135984623035</v>
      </c>
    </row>
    <row r="34" spans="4:10" x14ac:dyDescent="0.25">
      <c r="D34">
        <v>13</v>
      </c>
      <c r="E34" s="41">
        <f t="shared" si="0"/>
        <v>43.199999999999989</v>
      </c>
      <c r="F34" s="41">
        <f t="shared" si="1"/>
        <v>0.75398223686155019</v>
      </c>
      <c r="G34" s="42">
        <f t="shared" si="2"/>
        <v>107.28968627421412</v>
      </c>
      <c r="H34" s="42">
        <f t="shared" si="3"/>
        <v>106.84547105928688</v>
      </c>
      <c r="I34" s="42">
        <f t="shared" si="4"/>
        <v>110.93452941132118</v>
      </c>
      <c r="J34" s="42">
        <f t="shared" si="5"/>
        <v>110.26820658893033</v>
      </c>
    </row>
    <row r="35" spans="4:10" x14ac:dyDescent="0.25">
      <c r="D35">
        <v>14</v>
      </c>
      <c r="E35" s="41">
        <f t="shared" si="0"/>
        <v>46.79999999999999</v>
      </c>
      <c r="F35" s="41">
        <f t="shared" si="1"/>
        <v>0.81681408993334603</v>
      </c>
      <c r="G35" s="42">
        <f t="shared" si="2"/>
        <v>106.84547105928689</v>
      </c>
      <c r="H35" s="42">
        <f t="shared" si="3"/>
        <v>107.28968627421412</v>
      </c>
      <c r="I35" s="42">
        <f t="shared" si="4"/>
        <v>110.26820658893033</v>
      </c>
      <c r="J35" s="42">
        <f t="shared" si="5"/>
        <v>110.93452941132117</v>
      </c>
    </row>
    <row r="36" spans="4:10" x14ac:dyDescent="0.25">
      <c r="D36">
        <v>15</v>
      </c>
      <c r="E36" s="41">
        <f t="shared" si="0"/>
        <v>50.399999999999984</v>
      </c>
      <c r="F36" s="41">
        <f t="shared" si="1"/>
        <v>0.87964594300514187</v>
      </c>
      <c r="G36" s="42">
        <f t="shared" si="2"/>
        <v>106.3742398974869</v>
      </c>
      <c r="H36" s="42">
        <f t="shared" si="3"/>
        <v>107.70513242775789</v>
      </c>
      <c r="I36" s="42">
        <f t="shared" si="4"/>
        <v>109.56135984623035</v>
      </c>
      <c r="J36" s="42">
        <f t="shared" si="5"/>
        <v>111.55769864163683</v>
      </c>
    </row>
    <row r="37" spans="4:10" x14ac:dyDescent="0.25">
      <c r="D37">
        <v>16</v>
      </c>
      <c r="E37" s="41">
        <f t="shared" si="0"/>
        <v>53.999999999999986</v>
      </c>
      <c r="F37" s="41">
        <f t="shared" si="1"/>
        <v>0.94247779607693771</v>
      </c>
      <c r="G37" s="42">
        <f t="shared" si="2"/>
        <v>105.87785252292474</v>
      </c>
      <c r="H37" s="42">
        <f t="shared" si="3"/>
        <v>108.09016994374947</v>
      </c>
      <c r="I37" s="42">
        <f t="shared" si="4"/>
        <v>108.8167787843871</v>
      </c>
      <c r="J37" s="42">
        <f t="shared" si="5"/>
        <v>112.13525491562422</v>
      </c>
    </row>
    <row r="38" spans="4:10" x14ac:dyDescent="0.25">
      <c r="D38">
        <v>17</v>
      </c>
      <c r="E38" s="41">
        <f t="shared" si="0"/>
        <v>57.599999999999994</v>
      </c>
      <c r="F38" s="41">
        <f t="shared" ref="F38:F67" si="6">F37+$F$19*2</f>
        <v>1.0053096491487337</v>
      </c>
      <c r="G38" s="42">
        <f t="shared" si="2"/>
        <v>105.35826794978996</v>
      </c>
      <c r="H38" s="42">
        <f t="shared" ref="H38:H67" si="7">100+$E$15*SIN(F38)</f>
        <v>108.44327925502014</v>
      </c>
      <c r="I38" s="42">
        <f t="shared" ref="I38:I67" si="8">100+$E$14*COS(F38)</f>
        <v>108.03740192468496</v>
      </c>
      <c r="J38" s="42">
        <f t="shared" ref="J38:J67" si="9">100+$E$14*SIN(F38)</f>
        <v>112.66491888253023</v>
      </c>
    </row>
    <row r="39" spans="4:10" x14ac:dyDescent="0.25">
      <c r="D39">
        <v>18</v>
      </c>
      <c r="E39" s="41">
        <f t="shared" si="0"/>
        <v>61.199999999999996</v>
      </c>
      <c r="F39" s="41">
        <f t="shared" si="6"/>
        <v>1.0681415022205296</v>
      </c>
      <c r="G39" s="42">
        <f t="shared" si="2"/>
        <v>104.81753674101715</v>
      </c>
      <c r="H39" s="42">
        <f t="shared" si="7"/>
        <v>108.76306680043864</v>
      </c>
      <c r="I39" s="42">
        <f t="shared" si="8"/>
        <v>107.22630511152573</v>
      </c>
      <c r="J39" s="42">
        <f t="shared" si="9"/>
        <v>113.14460020065795</v>
      </c>
    </row>
    <row r="40" spans="4:10" x14ac:dyDescent="0.25">
      <c r="D40">
        <v>19</v>
      </c>
      <c r="E40" s="41">
        <f t="shared" si="0"/>
        <v>64.800000000000011</v>
      </c>
      <c r="F40" s="41">
        <f t="shared" si="6"/>
        <v>1.1309733552923256</v>
      </c>
      <c r="G40" s="42">
        <f t="shared" si="2"/>
        <v>104.25779291565073</v>
      </c>
      <c r="H40" s="42">
        <f t="shared" si="7"/>
        <v>109.0482705246602</v>
      </c>
      <c r="I40" s="42">
        <f t="shared" si="8"/>
        <v>106.38668937347609</v>
      </c>
      <c r="J40" s="42">
        <f t="shared" si="9"/>
        <v>113.57240578699029</v>
      </c>
    </row>
    <row r="41" spans="4:10" x14ac:dyDescent="0.25">
      <c r="D41">
        <v>20</v>
      </c>
      <c r="E41" s="41">
        <f t="shared" si="0"/>
        <v>68.400000000000006</v>
      </c>
      <c r="F41" s="41">
        <f t="shared" si="6"/>
        <v>1.1938052083641215</v>
      </c>
      <c r="G41" s="42">
        <f t="shared" si="2"/>
        <v>103.68124552684678</v>
      </c>
      <c r="H41" s="42">
        <f t="shared" si="7"/>
        <v>109.29776485888252</v>
      </c>
      <c r="I41" s="42">
        <f t="shared" si="8"/>
        <v>105.52186829027016</v>
      </c>
      <c r="J41" s="42">
        <f t="shared" si="9"/>
        <v>113.94664728832377</v>
      </c>
    </row>
    <row r="42" spans="4:10" x14ac:dyDescent="0.25">
      <c r="D42">
        <v>21</v>
      </c>
      <c r="E42" s="41">
        <f t="shared" si="0"/>
        <v>72.000000000000014</v>
      </c>
      <c r="F42" s="41">
        <f t="shared" si="6"/>
        <v>1.2566370614359175</v>
      </c>
      <c r="G42" s="42">
        <f t="shared" si="2"/>
        <v>103.09016994374947</v>
      </c>
      <c r="H42" s="42">
        <f t="shared" si="7"/>
        <v>109.51056516295154</v>
      </c>
      <c r="I42" s="42">
        <f t="shared" si="8"/>
        <v>104.63525491562422</v>
      </c>
      <c r="J42" s="42">
        <f t="shared" si="9"/>
        <v>114.2658477444273</v>
      </c>
    </row>
    <row r="43" spans="4:10" x14ac:dyDescent="0.25">
      <c r="D43">
        <v>22</v>
      </c>
      <c r="E43" s="41">
        <f t="shared" si="0"/>
        <v>75.600000000000023</v>
      </c>
      <c r="F43" s="41">
        <f t="shared" si="6"/>
        <v>1.3194689145077134</v>
      </c>
      <c r="G43" s="42">
        <f t="shared" si="2"/>
        <v>102.48689887164855</v>
      </c>
      <c r="H43" s="42">
        <f t="shared" si="7"/>
        <v>109.68583161128632</v>
      </c>
      <c r="I43" s="42">
        <f t="shared" si="8"/>
        <v>103.73034830747282</v>
      </c>
      <c r="J43" s="42">
        <f t="shared" si="9"/>
        <v>114.52874741692946</v>
      </c>
    </row>
    <row r="44" spans="4:10" x14ac:dyDescent="0.25">
      <c r="D44">
        <v>23</v>
      </c>
      <c r="E44" s="41">
        <f t="shared" si="0"/>
        <v>79.200000000000017</v>
      </c>
      <c r="F44" s="41">
        <f t="shared" si="6"/>
        <v>1.3823007675795094</v>
      </c>
      <c r="G44" s="42">
        <f t="shared" si="2"/>
        <v>101.87381314585724</v>
      </c>
      <c r="H44" s="42">
        <f t="shared" si="7"/>
        <v>109.82287250728689</v>
      </c>
      <c r="I44" s="42">
        <f t="shared" si="8"/>
        <v>102.81071971878586</v>
      </c>
      <c r="J44" s="42">
        <f t="shared" si="9"/>
        <v>114.73430876093033</v>
      </c>
    </row>
    <row r="45" spans="4:10" x14ac:dyDescent="0.25">
      <c r="D45">
        <v>24</v>
      </c>
      <c r="E45" s="41">
        <f t="shared" si="0"/>
        <v>82.80000000000004</v>
      </c>
      <c r="F45" s="41">
        <f t="shared" si="6"/>
        <v>1.4451326206513053</v>
      </c>
      <c r="G45" s="42">
        <f t="shared" si="2"/>
        <v>101.25333233564304</v>
      </c>
      <c r="H45" s="42">
        <f t="shared" si="7"/>
        <v>109.92114701314478</v>
      </c>
      <c r="I45" s="42">
        <f t="shared" si="8"/>
        <v>101.87999850346456</v>
      </c>
      <c r="J45" s="42">
        <f t="shared" si="9"/>
        <v>114.88172051971716</v>
      </c>
    </row>
    <row r="46" spans="4:10" x14ac:dyDescent="0.25">
      <c r="D46">
        <v>25</v>
      </c>
      <c r="E46" s="41">
        <f t="shared" si="0"/>
        <v>86.400000000000034</v>
      </c>
      <c r="F46" s="41">
        <f t="shared" si="6"/>
        <v>1.5079644737231013</v>
      </c>
      <c r="G46" s="42">
        <f t="shared" si="2"/>
        <v>100.62790519529312</v>
      </c>
      <c r="H46" s="42">
        <f t="shared" si="7"/>
        <v>109.98026728428272</v>
      </c>
      <c r="I46" s="42">
        <f t="shared" si="8"/>
        <v>100.94185779293969</v>
      </c>
      <c r="J46" s="42">
        <f t="shared" si="9"/>
        <v>114.97040092642408</v>
      </c>
    </row>
    <row r="47" spans="4:10" x14ac:dyDescent="0.25">
      <c r="D47">
        <v>26</v>
      </c>
      <c r="E47" s="41">
        <f t="shared" si="0"/>
        <v>90.000000000000043</v>
      </c>
      <c r="F47" s="41">
        <f t="shared" si="6"/>
        <v>1.5707963267948972</v>
      </c>
      <c r="G47" s="42">
        <f t="shared" si="2"/>
        <v>100</v>
      </c>
      <c r="H47" s="42">
        <f t="shared" si="7"/>
        <v>110</v>
      </c>
      <c r="I47" s="42">
        <f t="shared" si="8"/>
        <v>99.999999999999986</v>
      </c>
      <c r="J47" s="42">
        <f t="shared" si="9"/>
        <v>115</v>
      </c>
    </row>
    <row r="48" spans="4:10" x14ac:dyDescent="0.25">
      <c r="D48">
        <v>27</v>
      </c>
      <c r="E48" s="41">
        <f t="shared" si="0"/>
        <v>93.600000000000037</v>
      </c>
      <c r="F48" s="41">
        <f t="shared" si="6"/>
        <v>1.6336281798666932</v>
      </c>
      <c r="G48" s="42">
        <f t="shared" si="2"/>
        <v>99.372094804706862</v>
      </c>
      <c r="H48" s="42">
        <f t="shared" si="7"/>
        <v>109.98026728428272</v>
      </c>
      <c r="I48" s="42">
        <f t="shared" si="8"/>
        <v>99.058142207060286</v>
      </c>
      <c r="J48" s="42">
        <f t="shared" si="9"/>
        <v>114.97040092642408</v>
      </c>
    </row>
    <row r="49" spans="4:10" x14ac:dyDescent="0.25">
      <c r="D49">
        <v>28</v>
      </c>
      <c r="E49" s="41">
        <f t="shared" si="0"/>
        <v>97.200000000000045</v>
      </c>
      <c r="F49" s="41">
        <f t="shared" si="6"/>
        <v>1.6964600329384891</v>
      </c>
      <c r="G49" s="42">
        <f t="shared" si="2"/>
        <v>98.746667664356949</v>
      </c>
      <c r="H49" s="42">
        <f t="shared" si="7"/>
        <v>109.92114701314478</v>
      </c>
      <c r="I49" s="42">
        <f t="shared" si="8"/>
        <v>98.120001496535423</v>
      </c>
      <c r="J49" s="42">
        <f t="shared" si="9"/>
        <v>114.88172051971716</v>
      </c>
    </row>
    <row r="50" spans="4:10" x14ac:dyDescent="0.25">
      <c r="D50">
        <v>29</v>
      </c>
      <c r="E50" s="41">
        <f t="shared" si="0"/>
        <v>100.80000000000004</v>
      </c>
      <c r="F50" s="41">
        <f t="shared" si="6"/>
        <v>1.7592918860102851</v>
      </c>
      <c r="G50" s="42">
        <f t="shared" si="2"/>
        <v>98.126186854142745</v>
      </c>
      <c r="H50" s="42">
        <f t="shared" si="7"/>
        <v>109.82287250728689</v>
      </c>
      <c r="I50" s="42">
        <f t="shared" si="8"/>
        <v>97.189280281214124</v>
      </c>
      <c r="J50" s="42">
        <f t="shared" si="9"/>
        <v>114.73430876093033</v>
      </c>
    </row>
    <row r="51" spans="4:10" x14ac:dyDescent="0.25">
      <c r="D51">
        <v>30</v>
      </c>
      <c r="E51" s="41">
        <f t="shared" si="0"/>
        <v>104.40000000000006</v>
      </c>
      <c r="F51" s="41">
        <f t="shared" si="6"/>
        <v>1.822123739082081</v>
      </c>
      <c r="G51" s="42">
        <f t="shared" si="2"/>
        <v>97.513101128351437</v>
      </c>
      <c r="H51" s="42">
        <f t="shared" si="7"/>
        <v>109.6858316112863</v>
      </c>
      <c r="I51" s="42">
        <f t="shared" si="8"/>
        <v>96.269651692527162</v>
      </c>
      <c r="J51" s="42">
        <f t="shared" si="9"/>
        <v>114.52874741692946</v>
      </c>
    </row>
    <row r="52" spans="4:10" x14ac:dyDescent="0.25">
      <c r="D52">
        <v>31</v>
      </c>
      <c r="E52" s="41">
        <f t="shared" si="0"/>
        <v>108.00000000000007</v>
      </c>
      <c r="F52" s="41">
        <f t="shared" si="6"/>
        <v>1.884955592153877</v>
      </c>
      <c r="G52" s="42">
        <f t="shared" si="2"/>
        <v>96.909830056250513</v>
      </c>
      <c r="H52" s="42">
        <f t="shared" si="7"/>
        <v>109.51056516295154</v>
      </c>
      <c r="I52" s="42">
        <f t="shared" si="8"/>
        <v>95.36474508437577</v>
      </c>
      <c r="J52" s="42">
        <f t="shared" si="9"/>
        <v>114.2658477444273</v>
      </c>
    </row>
    <row r="53" spans="4:10" x14ac:dyDescent="0.25">
      <c r="D53">
        <v>32</v>
      </c>
      <c r="E53" s="41">
        <f t="shared" si="0"/>
        <v>111.60000000000007</v>
      </c>
      <c r="F53" s="41">
        <f t="shared" si="6"/>
        <v>1.9477874452256729</v>
      </c>
      <c r="G53" s="42">
        <f t="shared" si="2"/>
        <v>96.318754473153206</v>
      </c>
      <c r="H53" s="42">
        <f t="shared" si="7"/>
        <v>109.29776485888252</v>
      </c>
      <c r="I53" s="42">
        <f t="shared" si="8"/>
        <v>94.478131709729809</v>
      </c>
      <c r="J53" s="42">
        <f t="shared" si="9"/>
        <v>113.94664728832376</v>
      </c>
    </row>
    <row r="54" spans="4:10" x14ac:dyDescent="0.25">
      <c r="D54">
        <v>33</v>
      </c>
      <c r="E54" s="41">
        <f t="shared" si="0"/>
        <v>115.20000000000006</v>
      </c>
      <c r="F54" s="41">
        <f t="shared" si="6"/>
        <v>2.0106192982974687</v>
      </c>
      <c r="G54" s="42">
        <f t="shared" si="2"/>
        <v>95.742207084349261</v>
      </c>
      <c r="H54" s="42">
        <f t="shared" si="7"/>
        <v>109.0482705246602</v>
      </c>
      <c r="I54" s="42">
        <f t="shared" si="8"/>
        <v>93.613310626523898</v>
      </c>
      <c r="J54" s="42">
        <f t="shared" si="9"/>
        <v>113.57240578699029</v>
      </c>
    </row>
    <row r="55" spans="4:10" x14ac:dyDescent="0.25">
      <c r="D55">
        <v>34</v>
      </c>
      <c r="E55" s="41">
        <f t="shared" si="0"/>
        <v>118.80000000000007</v>
      </c>
      <c r="F55" s="41">
        <f t="shared" si="6"/>
        <v>2.0734511513692646</v>
      </c>
      <c r="G55" s="42">
        <f t="shared" si="2"/>
        <v>95.182463258982835</v>
      </c>
      <c r="H55" s="42">
        <f t="shared" si="7"/>
        <v>108.76306680043862</v>
      </c>
      <c r="I55" s="42">
        <f t="shared" si="8"/>
        <v>92.773694888474253</v>
      </c>
      <c r="J55" s="42">
        <f t="shared" si="9"/>
        <v>113.14460020065795</v>
      </c>
    </row>
    <row r="56" spans="4:10" x14ac:dyDescent="0.25">
      <c r="D56">
        <v>35</v>
      </c>
      <c r="E56" s="41">
        <f t="shared" si="0"/>
        <v>122.40000000000008</v>
      </c>
      <c r="F56" s="41">
        <f t="shared" si="6"/>
        <v>2.1362830044410606</v>
      </c>
      <c r="G56" s="42">
        <f t="shared" si="2"/>
        <v>94.641732050210024</v>
      </c>
      <c r="H56" s="42">
        <f t="shared" si="7"/>
        <v>108.44327925502014</v>
      </c>
      <c r="I56" s="42">
        <f t="shared" si="8"/>
        <v>91.962598075315043</v>
      </c>
      <c r="J56" s="42">
        <f t="shared" si="9"/>
        <v>112.66491888253022</v>
      </c>
    </row>
    <row r="57" spans="4:10" x14ac:dyDescent="0.25">
      <c r="D57">
        <v>36</v>
      </c>
      <c r="E57" s="41">
        <f t="shared" si="0"/>
        <v>126.00000000000009</v>
      </c>
      <c r="F57" s="41">
        <f t="shared" si="6"/>
        <v>2.1991148575128565</v>
      </c>
      <c r="G57" s="42">
        <f t="shared" si="2"/>
        <v>94.122147477075259</v>
      </c>
      <c r="H57" s="42">
        <f t="shared" si="7"/>
        <v>108.09016994374947</v>
      </c>
      <c r="I57" s="42">
        <f t="shared" si="8"/>
        <v>91.183221215612889</v>
      </c>
      <c r="J57" s="42">
        <f t="shared" si="9"/>
        <v>112.1352549156242</v>
      </c>
    </row>
    <row r="58" spans="4:10" x14ac:dyDescent="0.25">
      <c r="D58">
        <v>37</v>
      </c>
      <c r="E58" s="41">
        <f t="shared" si="0"/>
        <v>129.60000000000008</v>
      </c>
      <c r="F58" s="41">
        <f t="shared" si="6"/>
        <v>2.2619467105846525</v>
      </c>
      <c r="G58" s="42">
        <f t="shared" si="2"/>
        <v>93.625760102513098</v>
      </c>
      <c r="H58" s="42">
        <f t="shared" si="7"/>
        <v>107.70513242775789</v>
      </c>
      <c r="I58" s="42">
        <f t="shared" si="8"/>
        <v>90.43864015376964</v>
      </c>
      <c r="J58" s="42">
        <f t="shared" si="9"/>
        <v>111.55769864163682</v>
      </c>
    </row>
    <row r="59" spans="4:10" x14ac:dyDescent="0.25">
      <c r="D59">
        <v>38</v>
      </c>
      <c r="E59" s="41">
        <f t="shared" si="0"/>
        <v>133.20000000000007</v>
      </c>
      <c r="F59" s="41">
        <f t="shared" si="6"/>
        <v>2.3247785636564484</v>
      </c>
      <c r="G59" s="42">
        <f t="shared" si="2"/>
        <v>93.154528940713107</v>
      </c>
      <c r="H59" s="42">
        <f t="shared" si="7"/>
        <v>107.28968627421411</v>
      </c>
      <c r="I59" s="42">
        <f t="shared" si="8"/>
        <v>89.73179341106966</v>
      </c>
      <c r="J59" s="42">
        <f t="shared" si="9"/>
        <v>110.93452941132117</v>
      </c>
    </row>
    <row r="60" spans="4:10" x14ac:dyDescent="0.25">
      <c r="D60">
        <v>39</v>
      </c>
      <c r="E60" s="41">
        <f t="shared" si="0"/>
        <v>136.8000000000001</v>
      </c>
      <c r="F60" s="41">
        <f t="shared" si="6"/>
        <v>2.3876104167282444</v>
      </c>
      <c r="G60" s="42">
        <f t="shared" si="2"/>
        <v>92.71031372578588</v>
      </c>
      <c r="H60" s="42">
        <f t="shared" si="7"/>
        <v>106.84547105928688</v>
      </c>
      <c r="I60" s="42">
        <f t="shared" si="8"/>
        <v>89.065470588678807</v>
      </c>
      <c r="J60" s="42">
        <f t="shared" si="9"/>
        <v>110.26820658893031</v>
      </c>
    </row>
    <row r="61" spans="4:10" x14ac:dyDescent="0.25">
      <c r="D61">
        <v>40</v>
      </c>
      <c r="E61" s="41">
        <f t="shared" si="0"/>
        <v>140.40000000000009</v>
      </c>
      <c r="F61" s="41">
        <f t="shared" si="6"/>
        <v>2.4504422698000403</v>
      </c>
      <c r="G61" s="42">
        <f t="shared" si="2"/>
        <v>92.294867572242097</v>
      </c>
      <c r="H61" s="42">
        <f t="shared" si="7"/>
        <v>106.37423989748689</v>
      </c>
      <c r="I61" s="42">
        <f t="shared" si="8"/>
        <v>88.442301358363153</v>
      </c>
      <c r="J61" s="42">
        <f t="shared" si="9"/>
        <v>109.56135984623033</v>
      </c>
    </row>
    <row r="62" spans="4:10" x14ac:dyDescent="0.25">
      <c r="D62">
        <v>41</v>
      </c>
      <c r="E62" s="41">
        <f t="shared" si="0"/>
        <v>144.00000000000011</v>
      </c>
      <c r="F62" s="41">
        <f t="shared" si="6"/>
        <v>2.5132741228718363</v>
      </c>
      <c r="G62" s="42">
        <f t="shared" si="2"/>
        <v>91.909830056250513</v>
      </c>
      <c r="H62" s="42">
        <f t="shared" si="7"/>
        <v>105.87785252292471</v>
      </c>
      <c r="I62" s="42">
        <f t="shared" si="8"/>
        <v>87.86474508437577</v>
      </c>
      <c r="J62" s="42">
        <f t="shared" si="9"/>
        <v>108.81677878438708</v>
      </c>
    </row>
    <row r="63" spans="4:10" x14ac:dyDescent="0.25">
      <c r="D63">
        <v>42</v>
      </c>
      <c r="E63" s="41">
        <f t="shared" si="0"/>
        <v>147.60000000000011</v>
      </c>
      <c r="F63" s="41">
        <f t="shared" si="6"/>
        <v>2.5761059759436322</v>
      </c>
      <c r="G63" s="42">
        <f t="shared" si="2"/>
        <v>91.556720744979842</v>
      </c>
      <c r="H63" s="42">
        <f t="shared" si="7"/>
        <v>105.35826794978995</v>
      </c>
      <c r="I63" s="42">
        <f t="shared" si="8"/>
        <v>87.335081117469755</v>
      </c>
      <c r="J63" s="42">
        <f t="shared" si="9"/>
        <v>108.03740192468493</v>
      </c>
    </row>
    <row r="64" spans="4:10" x14ac:dyDescent="0.25">
      <c r="D64">
        <v>43</v>
      </c>
      <c r="E64" s="41">
        <f t="shared" si="0"/>
        <v>151.2000000000001</v>
      </c>
      <c r="F64" s="41">
        <f t="shared" si="6"/>
        <v>2.6389378290154282</v>
      </c>
      <c r="G64" s="42">
        <f t="shared" si="2"/>
        <v>91.236933199561349</v>
      </c>
      <c r="H64" s="42">
        <f t="shared" si="7"/>
        <v>104.81753674101714</v>
      </c>
      <c r="I64" s="42">
        <f t="shared" si="8"/>
        <v>86.855399799342038</v>
      </c>
      <c r="J64" s="42">
        <f t="shared" si="9"/>
        <v>107.2263051115257</v>
      </c>
    </row>
    <row r="65" spans="4:10" x14ac:dyDescent="0.25">
      <c r="D65">
        <v>44</v>
      </c>
      <c r="E65" s="41">
        <f t="shared" si="0"/>
        <v>154.80000000000013</v>
      </c>
      <c r="F65" s="41">
        <f t="shared" si="6"/>
        <v>2.7017696820872241</v>
      </c>
      <c r="G65" s="42">
        <f t="shared" si="2"/>
        <v>90.951729475339789</v>
      </c>
      <c r="H65" s="42">
        <f t="shared" si="7"/>
        <v>104.25779291565071</v>
      </c>
      <c r="I65" s="42">
        <f t="shared" si="8"/>
        <v>86.427594213009698</v>
      </c>
      <c r="J65" s="42">
        <f t="shared" si="9"/>
        <v>106.38668937347606</v>
      </c>
    </row>
    <row r="66" spans="4:10" x14ac:dyDescent="0.25">
      <c r="D66">
        <v>45</v>
      </c>
      <c r="E66" s="41">
        <f t="shared" si="0"/>
        <v>158.40000000000012</v>
      </c>
      <c r="F66" s="41">
        <f t="shared" si="6"/>
        <v>2.7646015351590201</v>
      </c>
      <c r="G66" s="42">
        <f t="shared" si="2"/>
        <v>90.702235141117484</v>
      </c>
      <c r="H66" s="42">
        <f t="shared" si="7"/>
        <v>103.68124552684677</v>
      </c>
      <c r="I66" s="42">
        <f t="shared" si="8"/>
        <v>86.053352711676212</v>
      </c>
      <c r="J66" s="42">
        <f t="shared" si="9"/>
        <v>105.52186829027013</v>
      </c>
    </row>
    <row r="67" spans="4:10" x14ac:dyDescent="0.25">
      <c r="D67">
        <v>46</v>
      </c>
      <c r="E67" s="41">
        <f t="shared" si="0"/>
        <v>162.00000000000011</v>
      </c>
      <c r="F67" s="41">
        <f t="shared" si="6"/>
        <v>2.827433388230816</v>
      </c>
      <c r="G67" s="42">
        <f t="shared" si="2"/>
        <v>90.489434837048464</v>
      </c>
      <c r="H67" s="42">
        <f t="shared" si="7"/>
        <v>103.09016994374946</v>
      </c>
      <c r="I67" s="42">
        <f t="shared" si="8"/>
        <v>85.734152255572681</v>
      </c>
      <c r="J67" s="42">
        <f t="shared" si="9"/>
        <v>104.63525491562419</v>
      </c>
    </row>
    <row r="68" spans="4:10" x14ac:dyDescent="0.25">
      <c r="D68">
        <v>47</v>
      </c>
      <c r="E68" s="41">
        <f t="shared" si="0"/>
        <v>165.60000000000014</v>
      </c>
      <c r="F68" s="41">
        <f t="shared" ref="F68:F125" si="10">F67+$F$19*2</f>
        <v>2.890265241302612</v>
      </c>
      <c r="G68" s="42">
        <f t="shared" si="2"/>
        <v>90.314168388713682</v>
      </c>
      <c r="H68" s="42">
        <f t="shared" ref="H68:H125" si="11">100+$E$15*SIN(F68)</f>
        <v>102.48689887164852</v>
      </c>
      <c r="I68" s="42">
        <f t="shared" ref="I68:I125" si="12">100+$E$14*COS(F68)</f>
        <v>85.471252583070523</v>
      </c>
      <c r="J68" s="42">
        <f t="shared" ref="J68:J125" si="13">100+$E$14*SIN(F68)</f>
        <v>103.73034830747279</v>
      </c>
    </row>
    <row r="69" spans="4:10" x14ac:dyDescent="0.25">
      <c r="D69">
        <v>48</v>
      </c>
      <c r="E69" s="41">
        <f t="shared" si="0"/>
        <v>169.20000000000013</v>
      </c>
      <c r="F69" s="41">
        <f t="shared" si="10"/>
        <v>2.9530970943744079</v>
      </c>
      <c r="G69" s="42">
        <f t="shared" si="2"/>
        <v>90.177127492713112</v>
      </c>
      <c r="H69" s="42">
        <f t="shared" si="11"/>
        <v>101.87381314585723</v>
      </c>
      <c r="I69" s="42">
        <f t="shared" si="12"/>
        <v>85.265691239069668</v>
      </c>
      <c r="J69" s="42">
        <f t="shared" si="13"/>
        <v>102.81071971878583</v>
      </c>
    </row>
    <row r="70" spans="4:10" x14ac:dyDescent="0.25">
      <c r="D70">
        <v>49</v>
      </c>
      <c r="E70" s="41">
        <f t="shared" si="0"/>
        <v>172.80000000000015</v>
      </c>
      <c r="F70" s="41">
        <f t="shared" si="10"/>
        <v>3.0159289474462039</v>
      </c>
      <c r="G70" s="42">
        <f t="shared" si="2"/>
        <v>90.078852986855225</v>
      </c>
      <c r="H70" s="42">
        <f t="shared" si="11"/>
        <v>101.25333233564302</v>
      </c>
      <c r="I70" s="42">
        <f t="shared" si="12"/>
        <v>85.118279480282823</v>
      </c>
      <c r="J70" s="42">
        <f t="shared" si="13"/>
        <v>101.87999850346453</v>
      </c>
    </row>
    <row r="71" spans="4:10" x14ac:dyDescent="0.25">
      <c r="D71">
        <v>50</v>
      </c>
      <c r="E71" s="41">
        <f t="shared" si="0"/>
        <v>176.40000000000015</v>
      </c>
      <c r="F71" s="41">
        <f t="shared" si="10"/>
        <v>3.0787608005179998</v>
      </c>
      <c r="G71" s="42">
        <f t="shared" si="2"/>
        <v>90.019732715717282</v>
      </c>
      <c r="H71" s="42">
        <f t="shared" si="11"/>
        <v>100.62790519529311</v>
      </c>
      <c r="I71" s="42">
        <f t="shared" si="12"/>
        <v>85.029599073575923</v>
      </c>
      <c r="J71" s="42">
        <f t="shared" si="13"/>
        <v>100.94185779293966</v>
      </c>
    </row>
    <row r="72" spans="4:10" x14ac:dyDescent="0.25">
      <c r="D72">
        <v>51</v>
      </c>
      <c r="E72" s="41">
        <f t="shared" si="0"/>
        <v>180.00000000000014</v>
      </c>
      <c r="F72" s="41">
        <f t="shared" si="10"/>
        <v>3.1415926535897958</v>
      </c>
      <c r="G72" s="42">
        <f t="shared" si="2"/>
        <v>90</v>
      </c>
      <c r="H72" s="42">
        <f t="shared" si="11"/>
        <v>99.999999999999972</v>
      </c>
      <c r="I72" s="42">
        <f t="shared" si="12"/>
        <v>85</v>
      </c>
      <c r="J72" s="42">
        <f t="shared" si="13"/>
        <v>99.999999999999957</v>
      </c>
    </row>
    <row r="73" spans="4:10" x14ac:dyDescent="0.25">
      <c r="D73">
        <v>52</v>
      </c>
      <c r="E73" s="41">
        <f t="shared" si="0"/>
        <v>183.60000000000016</v>
      </c>
      <c r="F73" s="41">
        <f t="shared" si="10"/>
        <v>3.2044245066615917</v>
      </c>
      <c r="G73" s="42">
        <f t="shared" si="2"/>
        <v>90.019732715717282</v>
      </c>
      <c r="H73" s="42">
        <f t="shared" si="11"/>
        <v>99.372094804706833</v>
      </c>
      <c r="I73" s="42">
        <f t="shared" si="12"/>
        <v>85.029599073575923</v>
      </c>
      <c r="J73" s="42">
        <f t="shared" si="13"/>
        <v>99.058142207060257</v>
      </c>
    </row>
    <row r="74" spans="4:10" x14ac:dyDescent="0.25">
      <c r="D74">
        <v>53</v>
      </c>
      <c r="E74" s="41">
        <f t="shared" si="0"/>
        <v>187.20000000000016</v>
      </c>
      <c r="F74" s="41">
        <f t="shared" si="10"/>
        <v>3.2672563597333877</v>
      </c>
      <c r="G74" s="42">
        <f t="shared" si="2"/>
        <v>90.078852986855225</v>
      </c>
      <c r="H74" s="42">
        <f t="shared" si="11"/>
        <v>98.746667664356934</v>
      </c>
      <c r="I74" s="42">
        <f t="shared" si="12"/>
        <v>85.118279480282837</v>
      </c>
      <c r="J74" s="42">
        <f t="shared" si="13"/>
        <v>98.120001496535394</v>
      </c>
    </row>
    <row r="75" spans="4:10" x14ac:dyDescent="0.25">
      <c r="D75">
        <v>54</v>
      </c>
      <c r="E75" s="41">
        <f t="shared" si="0"/>
        <v>190.80000000000015</v>
      </c>
      <c r="F75" s="41">
        <f t="shared" si="10"/>
        <v>3.3300882128051836</v>
      </c>
      <c r="G75" s="42">
        <f t="shared" si="2"/>
        <v>90.177127492713112</v>
      </c>
      <c r="H75" s="42">
        <f t="shared" si="11"/>
        <v>98.12618685414273</v>
      </c>
      <c r="I75" s="42">
        <f t="shared" si="12"/>
        <v>85.265691239069682</v>
      </c>
      <c r="J75" s="42">
        <f t="shared" si="13"/>
        <v>97.189280281214096</v>
      </c>
    </row>
    <row r="76" spans="4:10" x14ac:dyDescent="0.25">
      <c r="D76">
        <v>55</v>
      </c>
      <c r="E76" s="41">
        <f t="shared" si="0"/>
        <v>194.40000000000015</v>
      </c>
      <c r="F76" s="41">
        <f t="shared" si="10"/>
        <v>3.3929200658769796</v>
      </c>
      <c r="G76" s="42">
        <f t="shared" si="2"/>
        <v>90.314168388713696</v>
      </c>
      <c r="H76" s="42">
        <f t="shared" si="11"/>
        <v>97.513101128351423</v>
      </c>
      <c r="I76" s="42">
        <f t="shared" si="12"/>
        <v>85.471252583070537</v>
      </c>
      <c r="J76" s="42">
        <f t="shared" si="13"/>
        <v>96.269651692527134</v>
      </c>
    </row>
    <row r="77" spans="4:10" x14ac:dyDescent="0.25">
      <c r="D77">
        <v>56</v>
      </c>
      <c r="E77" s="41">
        <f t="shared" si="0"/>
        <v>198.00000000000017</v>
      </c>
      <c r="F77" s="41">
        <f t="shared" si="10"/>
        <v>3.4557519189487755</v>
      </c>
      <c r="G77" s="42">
        <f t="shared" si="2"/>
        <v>90.489434837048478</v>
      </c>
      <c r="H77" s="42">
        <f t="shared" si="11"/>
        <v>96.909830056250499</v>
      </c>
      <c r="I77" s="42">
        <f t="shared" si="12"/>
        <v>85.73415225557271</v>
      </c>
      <c r="J77" s="42">
        <f t="shared" si="13"/>
        <v>95.364745084375741</v>
      </c>
    </row>
    <row r="78" spans="4:10" x14ac:dyDescent="0.25">
      <c r="D78">
        <v>57</v>
      </c>
      <c r="E78" s="41">
        <f t="shared" si="0"/>
        <v>201.60000000000019</v>
      </c>
      <c r="F78" s="41">
        <f t="shared" si="10"/>
        <v>3.5185837720205715</v>
      </c>
      <c r="G78" s="42">
        <f t="shared" si="2"/>
        <v>90.702235141117498</v>
      </c>
      <c r="H78" s="42">
        <f t="shared" si="11"/>
        <v>96.318754473153191</v>
      </c>
      <c r="I78" s="42">
        <f t="shared" si="12"/>
        <v>86.05335271167624</v>
      </c>
      <c r="J78" s="42">
        <f t="shared" si="13"/>
        <v>94.478131709729794</v>
      </c>
    </row>
    <row r="79" spans="4:10" x14ac:dyDescent="0.25">
      <c r="D79">
        <v>58</v>
      </c>
      <c r="E79" s="41">
        <f t="shared" si="0"/>
        <v>205.20000000000019</v>
      </c>
      <c r="F79" s="41">
        <f t="shared" si="10"/>
        <v>3.5814156250923674</v>
      </c>
      <c r="G79" s="42">
        <f t="shared" si="2"/>
        <v>90.951729475339818</v>
      </c>
      <c r="H79" s="42">
        <f t="shared" si="11"/>
        <v>95.742207084349246</v>
      </c>
      <c r="I79" s="42">
        <f t="shared" si="12"/>
        <v>86.427594213009726</v>
      </c>
      <c r="J79" s="42">
        <f t="shared" si="13"/>
        <v>93.613310626523869</v>
      </c>
    </row>
    <row r="80" spans="4:10" x14ac:dyDescent="0.25">
      <c r="D80">
        <v>59</v>
      </c>
      <c r="E80" s="41">
        <f t="shared" si="0"/>
        <v>208.80000000000021</v>
      </c>
      <c r="F80" s="41">
        <f t="shared" si="10"/>
        <v>3.6442474781641634</v>
      </c>
      <c r="G80" s="42">
        <f t="shared" si="2"/>
        <v>91.236933199561378</v>
      </c>
      <c r="H80" s="42">
        <f t="shared" si="11"/>
        <v>95.182463258982821</v>
      </c>
      <c r="I80" s="42">
        <f t="shared" si="12"/>
        <v>86.855399799342067</v>
      </c>
      <c r="J80" s="42">
        <f t="shared" si="13"/>
        <v>92.773694888474225</v>
      </c>
    </row>
    <row r="81" spans="4:10" x14ac:dyDescent="0.25">
      <c r="D81">
        <v>60</v>
      </c>
      <c r="E81" s="41">
        <f t="shared" si="0"/>
        <v>212.4000000000002</v>
      </c>
      <c r="F81" s="41">
        <f t="shared" si="10"/>
        <v>3.7070793312359593</v>
      </c>
      <c r="G81" s="42">
        <f t="shared" si="2"/>
        <v>91.55672074497987</v>
      </c>
      <c r="H81" s="42">
        <f t="shared" si="11"/>
        <v>94.64173205021001</v>
      </c>
      <c r="I81" s="42">
        <f t="shared" si="12"/>
        <v>87.335081117469798</v>
      </c>
      <c r="J81" s="42">
        <f t="shared" si="13"/>
        <v>91.962598075315015</v>
      </c>
    </row>
    <row r="82" spans="4:10" x14ac:dyDescent="0.25">
      <c r="D82">
        <v>61</v>
      </c>
      <c r="E82" s="41">
        <f t="shared" si="0"/>
        <v>216.0000000000002</v>
      </c>
      <c r="F82" s="41">
        <f t="shared" si="10"/>
        <v>3.7699111843077553</v>
      </c>
      <c r="G82" s="42">
        <f t="shared" si="2"/>
        <v>91.909830056250541</v>
      </c>
      <c r="H82" s="42">
        <f t="shared" si="11"/>
        <v>94.122147477075245</v>
      </c>
      <c r="I82" s="42">
        <f t="shared" si="12"/>
        <v>87.864745084375812</v>
      </c>
      <c r="J82" s="42">
        <f t="shared" si="13"/>
        <v>91.183221215612861</v>
      </c>
    </row>
    <row r="83" spans="4:10" x14ac:dyDescent="0.25">
      <c r="D83">
        <v>62</v>
      </c>
      <c r="E83" s="41">
        <f t="shared" si="0"/>
        <v>219.60000000000022</v>
      </c>
      <c r="F83" s="41">
        <f t="shared" si="10"/>
        <v>3.8327430373795512</v>
      </c>
      <c r="G83" s="42">
        <f t="shared" si="2"/>
        <v>92.294867572242126</v>
      </c>
      <c r="H83" s="42">
        <f t="shared" si="11"/>
        <v>93.62576010251307</v>
      </c>
      <c r="I83" s="42">
        <f t="shared" si="12"/>
        <v>88.442301358363196</v>
      </c>
      <c r="J83" s="42">
        <f t="shared" si="13"/>
        <v>90.438640153769612</v>
      </c>
    </row>
    <row r="84" spans="4:10" x14ac:dyDescent="0.25">
      <c r="D84">
        <v>63</v>
      </c>
      <c r="E84" s="41">
        <f t="shared" si="0"/>
        <v>223.20000000000022</v>
      </c>
      <c r="F84" s="41">
        <f t="shared" si="10"/>
        <v>3.8955748904513472</v>
      </c>
      <c r="G84" s="42">
        <f t="shared" si="2"/>
        <v>92.710313725785909</v>
      </c>
      <c r="H84" s="42">
        <f t="shared" si="11"/>
        <v>93.154528940713092</v>
      </c>
      <c r="I84" s="42">
        <f t="shared" si="12"/>
        <v>89.065470588678863</v>
      </c>
      <c r="J84" s="42">
        <f t="shared" si="13"/>
        <v>89.731793411069631</v>
      </c>
    </row>
    <row r="85" spans="4:10" x14ac:dyDescent="0.25">
      <c r="D85">
        <v>64</v>
      </c>
      <c r="E85" s="41">
        <f t="shared" si="0"/>
        <v>226.80000000000021</v>
      </c>
      <c r="F85" s="41">
        <f t="shared" si="10"/>
        <v>3.9584067435231431</v>
      </c>
      <c r="G85" s="42">
        <f t="shared" si="2"/>
        <v>93.154528940713135</v>
      </c>
      <c r="H85" s="42">
        <f t="shared" si="11"/>
        <v>92.710313725785866</v>
      </c>
      <c r="I85" s="42">
        <f t="shared" si="12"/>
        <v>89.731793411069717</v>
      </c>
      <c r="J85" s="42">
        <f t="shared" si="13"/>
        <v>89.065470588678792</v>
      </c>
    </row>
    <row r="86" spans="4:10" x14ac:dyDescent="0.25">
      <c r="D86">
        <v>65</v>
      </c>
      <c r="E86" s="41">
        <f t="shared" si="0"/>
        <v>230.4000000000002</v>
      </c>
      <c r="F86" s="41">
        <f t="shared" si="10"/>
        <v>4.0212385965949391</v>
      </c>
      <c r="G86" s="42">
        <f t="shared" si="2"/>
        <v>93.625760102513127</v>
      </c>
      <c r="H86" s="42">
        <f t="shared" si="11"/>
        <v>92.294867572242083</v>
      </c>
      <c r="I86" s="42">
        <f t="shared" si="12"/>
        <v>90.438640153769697</v>
      </c>
      <c r="J86" s="42">
        <f t="shared" si="13"/>
        <v>88.442301358363125</v>
      </c>
    </row>
    <row r="87" spans="4:10" x14ac:dyDescent="0.25">
      <c r="D87">
        <v>66</v>
      </c>
      <c r="E87" s="41">
        <f t="shared" ref="E87:E150" si="14">F87*180/PI()</f>
        <v>234.00000000000023</v>
      </c>
      <c r="F87" s="41">
        <f t="shared" si="10"/>
        <v>4.0840704496667346</v>
      </c>
      <c r="G87" s="42">
        <f t="shared" si="2"/>
        <v>94.122147477075302</v>
      </c>
      <c r="H87" s="42">
        <f t="shared" si="11"/>
        <v>91.909830056250513</v>
      </c>
      <c r="I87" s="42">
        <f t="shared" si="12"/>
        <v>91.183221215612946</v>
      </c>
      <c r="J87" s="42">
        <f t="shared" si="13"/>
        <v>87.864745084375755</v>
      </c>
    </row>
    <row r="88" spans="4:10" x14ac:dyDescent="0.25">
      <c r="D88">
        <v>67</v>
      </c>
      <c r="E88" s="41">
        <f t="shared" si="14"/>
        <v>237.60000000000019</v>
      </c>
      <c r="F88" s="41">
        <f t="shared" si="10"/>
        <v>4.1469023027385301</v>
      </c>
      <c r="G88" s="42">
        <f t="shared" ref="G88:G151" si="15">100+$E$15*COS(F88)</f>
        <v>94.641732050210067</v>
      </c>
      <c r="H88" s="42">
        <f t="shared" si="11"/>
        <v>91.556720744979827</v>
      </c>
      <c r="I88" s="42">
        <f t="shared" si="12"/>
        <v>91.962598075315086</v>
      </c>
      <c r="J88" s="42">
        <f t="shared" si="13"/>
        <v>87.335081117469741</v>
      </c>
    </row>
    <row r="89" spans="4:10" x14ac:dyDescent="0.25">
      <c r="D89">
        <v>68</v>
      </c>
      <c r="E89" s="41">
        <f t="shared" si="14"/>
        <v>241.20000000000016</v>
      </c>
      <c r="F89" s="41">
        <f t="shared" si="10"/>
        <v>4.2097341558103256</v>
      </c>
      <c r="G89" s="42">
        <f t="shared" si="15"/>
        <v>95.182463258982864</v>
      </c>
      <c r="H89" s="42">
        <f t="shared" si="11"/>
        <v>91.236933199561349</v>
      </c>
      <c r="I89" s="42">
        <f t="shared" si="12"/>
        <v>92.77369488847431</v>
      </c>
      <c r="J89" s="42">
        <f t="shared" si="13"/>
        <v>86.855399799342024</v>
      </c>
    </row>
    <row r="90" spans="4:10" x14ac:dyDescent="0.25">
      <c r="D90">
        <v>69</v>
      </c>
      <c r="E90" s="41">
        <f t="shared" si="14"/>
        <v>244.80000000000015</v>
      </c>
      <c r="F90" s="41">
        <f t="shared" si="10"/>
        <v>4.2725660088821211</v>
      </c>
      <c r="G90" s="42">
        <f t="shared" si="15"/>
        <v>95.742207084349289</v>
      </c>
      <c r="H90" s="42">
        <f t="shared" si="11"/>
        <v>90.951729475339789</v>
      </c>
      <c r="I90" s="42">
        <f t="shared" si="12"/>
        <v>93.613310626523941</v>
      </c>
      <c r="J90" s="42">
        <f t="shared" si="13"/>
        <v>86.427594213009698</v>
      </c>
    </row>
    <row r="91" spans="4:10" x14ac:dyDescent="0.25">
      <c r="D91">
        <v>70</v>
      </c>
      <c r="E91" s="41">
        <f t="shared" si="14"/>
        <v>248.40000000000012</v>
      </c>
      <c r="F91" s="41">
        <f t="shared" si="10"/>
        <v>4.3353978619539166</v>
      </c>
      <c r="G91" s="42">
        <f t="shared" si="15"/>
        <v>96.318754473153234</v>
      </c>
      <c r="H91" s="42">
        <f t="shared" si="11"/>
        <v>90.702235141117484</v>
      </c>
      <c r="I91" s="42">
        <f t="shared" si="12"/>
        <v>94.478131709729865</v>
      </c>
      <c r="J91" s="42">
        <f t="shared" si="13"/>
        <v>86.053352711676212</v>
      </c>
    </row>
    <row r="92" spans="4:10" x14ac:dyDescent="0.25">
      <c r="D92">
        <v>71</v>
      </c>
      <c r="E92" s="41">
        <f t="shared" si="14"/>
        <v>252.00000000000009</v>
      </c>
      <c r="F92" s="41">
        <f t="shared" si="10"/>
        <v>4.3982297150257121</v>
      </c>
      <c r="G92" s="42">
        <f t="shared" si="15"/>
        <v>96.909830056250541</v>
      </c>
      <c r="H92" s="42">
        <f t="shared" si="11"/>
        <v>90.489434837048464</v>
      </c>
      <c r="I92" s="42">
        <f t="shared" si="12"/>
        <v>95.364745084375812</v>
      </c>
      <c r="J92" s="42">
        <f t="shared" si="13"/>
        <v>85.734152255572695</v>
      </c>
    </row>
    <row r="93" spans="4:10" x14ac:dyDescent="0.25">
      <c r="D93">
        <v>72</v>
      </c>
      <c r="E93" s="41">
        <f t="shared" si="14"/>
        <v>255.60000000000008</v>
      </c>
      <c r="F93" s="41">
        <f t="shared" si="10"/>
        <v>4.4610615680975076</v>
      </c>
      <c r="G93" s="42">
        <f t="shared" si="15"/>
        <v>97.513101128351465</v>
      </c>
      <c r="H93" s="42">
        <f t="shared" si="11"/>
        <v>90.314168388713682</v>
      </c>
      <c r="I93" s="42">
        <f t="shared" si="12"/>
        <v>96.269651692527191</v>
      </c>
      <c r="J93" s="42">
        <f t="shared" si="13"/>
        <v>85.471252583070523</v>
      </c>
    </row>
    <row r="94" spans="4:10" x14ac:dyDescent="0.25">
      <c r="D94">
        <v>73</v>
      </c>
      <c r="E94" s="41">
        <f t="shared" si="14"/>
        <v>259.20000000000005</v>
      </c>
      <c r="F94" s="41">
        <f t="shared" si="10"/>
        <v>4.5238934211693032</v>
      </c>
      <c r="G94" s="42">
        <f t="shared" si="15"/>
        <v>98.126186854142759</v>
      </c>
      <c r="H94" s="42">
        <f t="shared" si="11"/>
        <v>90.177127492713112</v>
      </c>
      <c r="I94" s="42">
        <f t="shared" si="12"/>
        <v>97.189280281214138</v>
      </c>
      <c r="J94" s="42">
        <f t="shared" si="13"/>
        <v>85.265691239069668</v>
      </c>
    </row>
    <row r="95" spans="4:10" x14ac:dyDescent="0.25">
      <c r="D95">
        <v>74</v>
      </c>
      <c r="E95" s="41">
        <f t="shared" si="14"/>
        <v>262.80000000000007</v>
      </c>
      <c r="F95" s="41">
        <f t="shared" si="10"/>
        <v>4.5867252742410987</v>
      </c>
      <c r="G95" s="42">
        <f t="shared" si="15"/>
        <v>98.746667664356963</v>
      </c>
      <c r="H95" s="42">
        <f t="shared" si="11"/>
        <v>90.078852986855225</v>
      </c>
      <c r="I95" s="42">
        <f t="shared" si="12"/>
        <v>98.120001496535451</v>
      </c>
      <c r="J95" s="42">
        <f t="shared" si="13"/>
        <v>85.118279480282837</v>
      </c>
    </row>
    <row r="96" spans="4:10" x14ac:dyDescent="0.25">
      <c r="D96">
        <v>75</v>
      </c>
      <c r="E96" s="41">
        <f t="shared" si="14"/>
        <v>266.40000000000003</v>
      </c>
      <c r="F96" s="41">
        <f t="shared" si="10"/>
        <v>4.6495571273128942</v>
      </c>
      <c r="G96" s="42">
        <f t="shared" si="15"/>
        <v>99.372094804706862</v>
      </c>
      <c r="H96" s="42">
        <f t="shared" si="11"/>
        <v>90.019732715717282</v>
      </c>
      <c r="I96" s="42">
        <f t="shared" si="12"/>
        <v>99.0581422070603</v>
      </c>
      <c r="J96" s="42">
        <f t="shared" si="13"/>
        <v>85.029599073575923</v>
      </c>
    </row>
    <row r="97" spans="4:10" x14ac:dyDescent="0.25">
      <c r="D97">
        <v>76</v>
      </c>
      <c r="E97" s="41">
        <f t="shared" si="14"/>
        <v>270</v>
      </c>
      <c r="F97" s="41">
        <f t="shared" si="10"/>
        <v>4.7123889803846897</v>
      </c>
      <c r="G97" s="42">
        <f t="shared" si="15"/>
        <v>100</v>
      </c>
      <c r="H97" s="42">
        <f t="shared" si="11"/>
        <v>90</v>
      </c>
      <c r="I97" s="42">
        <f t="shared" si="12"/>
        <v>100</v>
      </c>
      <c r="J97" s="42">
        <f t="shared" si="13"/>
        <v>85</v>
      </c>
    </row>
    <row r="98" spans="4:10" x14ac:dyDescent="0.25">
      <c r="D98">
        <v>77</v>
      </c>
      <c r="E98" s="41">
        <f t="shared" si="14"/>
        <v>273.59999999999997</v>
      </c>
      <c r="F98" s="41">
        <f t="shared" si="10"/>
        <v>4.7752208334564852</v>
      </c>
      <c r="G98" s="42">
        <f t="shared" si="15"/>
        <v>100.62790519529312</v>
      </c>
      <c r="H98" s="42">
        <f t="shared" si="11"/>
        <v>90.019732715717282</v>
      </c>
      <c r="I98" s="42">
        <f t="shared" si="12"/>
        <v>100.94185779293969</v>
      </c>
      <c r="J98" s="42">
        <f t="shared" si="13"/>
        <v>85.029599073575923</v>
      </c>
    </row>
    <row r="99" spans="4:10" x14ac:dyDescent="0.25">
      <c r="D99">
        <v>78</v>
      </c>
      <c r="E99" s="41">
        <f t="shared" si="14"/>
        <v>277.19999999999993</v>
      </c>
      <c r="F99" s="41">
        <f t="shared" si="10"/>
        <v>4.8380526865282807</v>
      </c>
      <c r="G99" s="42">
        <f t="shared" si="15"/>
        <v>101.25333233564304</v>
      </c>
      <c r="H99" s="42">
        <f t="shared" si="11"/>
        <v>90.078852986855225</v>
      </c>
      <c r="I99" s="42">
        <f t="shared" si="12"/>
        <v>101.87999850346455</v>
      </c>
      <c r="J99" s="42">
        <f t="shared" si="13"/>
        <v>85.118279480282837</v>
      </c>
    </row>
    <row r="100" spans="4:10" x14ac:dyDescent="0.25">
      <c r="D100">
        <v>79</v>
      </c>
      <c r="E100" s="41">
        <f t="shared" si="14"/>
        <v>280.7999999999999</v>
      </c>
      <c r="F100" s="41">
        <f t="shared" si="10"/>
        <v>4.9008845396000762</v>
      </c>
      <c r="G100" s="42">
        <f t="shared" si="15"/>
        <v>101.87381314585724</v>
      </c>
      <c r="H100" s="42">
        <f t="shared" si="11"/>
        <v>90.177127492713112</v>
      </c>
      <c r="I100" s="42">
        <f t="shared" si="12"/>
        <v>102.81071971878585</v>
      </c>
      <c r="J100" s="42">
        <f t="shared" si="13"/>
        <v>85.265691239069668</v>
      </c>
    </row>
    <row r="101" spans="4:10" x14ac:dyDescent="0.25">
      <c r="D101">
        <v>80</v>
      </c>
      <c r="E101" s="41">
        <f t="shared" si="14"/>
        <v>284.39999999999992</v>
      </c>
      <c r="F101" s="41">
        <f t="shared" si="10"/>
        <v>4.9637163926718717</v>
      </c>
      <c r="G101" s="42">
        <f t="shared" si="15"/>
        <v>102.48689887164853</v>
      </c>
      <c r="H101" s="42">
        <f t="shared" si="11"/>
        <v>90.314168388713682</v>
      </c>
      <c r="I101" s="42">
        <f t="shared" si="12"/>
        <v>103.73034830747279</v>
      </c>
      <c r="J101" s="42">
        <f t="shared" si="13"/>
        <v>85.471252583070523</v>
      </c>
    </row>
    <row r="102" spans="4:10" x14ac:dyDescent="0.25">
      <c r="D102">
        <v>81</v>
      </c>
      <c r="E102" s="41">
        <f t="shared" si="14"/>
        <v>287.99999999999989</v>
      </c>
      <c r="F102" s="41">
        <f t="shared" si="10"/>
        <v>5.0265482457436672</v>
      </c>
      <c r="G102" s="42">
        <f t="shared" si="15"/>
        <v>103.09016994374946</v>
      </c>
      <c r="H102" s="42">
        <f t="shared" si="11"/>
        <v>90.489434837048464</v>
      </c>
      <c r="I102" s="42">
        <f t="shared" si="12"/>
        <v>104.63525491562419</v>
      </c>
      <c r="J102" s="42">
        <f t="shared" si="13"/>
        <v>85.734152255572681</v>
      </c>
    </row>
    <row r="103" spans="4:10" x14ac:dyDescent="0.25">
      <c r="D103">
        <v>82</v>
      </c>
      <c r="E103" s="41">
        <f t="shared" si="14"/>
        <v>291.59999999999991</v>
      </c>
      <c r="F103" s="41">
        <f t="shared" si="10"/>
        <v>5.0893800988154627</v>
      </c>
      <c r="G103" s="42">
        <f t="shared" si="15"/>
        <v>103.68124552684675</v>
      </c>
      <c r="H103" s="42">
        <f t="shared" si="11"/>
        <v>90.702235141117484</v>
      </c>
      <c r="I103" s="42">
        <f t="shared" si="12"/>
        <v>105.52186829027013</v>
      </c>
      <c r="J103" s="42">
        <f t="shared" si="13"/>
        <v>86.053352711676212</v>
      </c>
    </row>
    <row r="104" spans="4:10" x14ac:dyDescent="0.25">
      <c r="D104">
        <v>83</v>
      </c>
      <c r="E104" s="41">
        <f t="shared" si="14"/>
        <v>295.19999999999987</v>
      </c>
      <c r="F104" s="41">
        <f t="shared" si="10"/>
        <v>5.1522119518872582</v>
      </c>
      <c r="G104" s="42">
        <f t="shared" si="15"/>
        <v>104.2577929156507</v>
      </c>
      <c r="H104" s="42">
        <f t="shared" si="11"/>
        <v>90.951729475339789</v>
      </c>
      <c r="I104" s="42">
        <f t="shared" si="12"/>
        <v>106.38668937347606</v>
      </c>
      <c r="J104" s="42">
        <f t="shared" si="13"/>
        <v>86.427594213009684</v>
      </c>
    </row>
    <row r="105" spans="4:10" x14ac:dyDescent="0.25">
      <c r="D105">
        <v>84</v>
      </c>
      <c r="E105" s="41">
        <f t="shared" si="14"/>
        <v>298.79999999999984</v>
      </c>
      <c r="F105" s="41">
        <f t="shared" si="10"/>
        <v>5.2150438049590537</v>
      </c>
      <c r="G105" s="42">
        <f t="shared" si="15"/>
        <v>104.81753674101712</v>
      </c>
      <c r="H105" s="42">
        <f t="shared" si="11"/>
        <v>91.236933199561349</v>
      </c>
      <c r="I105" s="42">
        <f t="shared" si="12"/>
        <v>107.22630511152569</v>
      </c>
      <c r="J105" s="42">
        <f t="shared" si="13"/>
        <v>86.855399799342024</v>
      </c>
    </row>
    <row r="106" spans="4:10" x14ac:dyDescent="0.25">
      <c r="D106">
        <v>85</v>
      </c>
      <c r="E106" s="41">
        <f t="shared" si="14"/>
        <v>302.39999999999981</v>
      </c>
      <c r="F106" s="41">
        <f t="shared" si="10"/>
        <v>5.2778756580308492</v>
      </c>
      <c r="G106" s="42">
        <f t="shared" si="15"/>
        <v>105.35826794978993</v>
      </c>
      <c r="H106" s="42">
        <f t="shared" si="11"/>
        <v>91.556720744979827</v>
      </c>
      <c r="I106" s="42">
        <f t="shared" si="12"/>
        <v>108.0374019246849</v>
      </c>
      <c r="J106" s="42">
        <f t="shared" si="13"/>
        <v>87.335081117469741</v>
      </c>
    </row>
    <row r="107" spans="4:10" x14ac:dyDescent="0.25">
      <c r="D107">
        <v>86</v>
      </c>
      <c r="E107" s="41">
        <f t="shared" si="14"/>
        <v>305.99999999999977</v>
      </c>
      <c r="F107" s="41">
        <f t="shared" si="10"/>
        <v>5.3407075111026447</v>
      </c>
      <c r="G107" s="42">
        <f t="shared" si="15"/>
        <v>105.8778525229247</v>
      </c>
      <c r="H107" s="42">
        <f t="shared" si="11"/>
        <v>91.909830056250499</v>
      </c>
      <c r="I107" s="42">
        <f t="shared" si="12"/>
        <v>108.81677878438705</v>
      </c>
      <c r="J107" s="42">
        <f t="shared" si="13"/>
        <v>87.864745084375755</v>
      </c>
    </row>
    <row r="108" spans="4:10" x14ac:dyDescent="0.25">
      <c r="D108">
        <v>87</v>
      </c>
      <c r="E108" s="41">
        <f t="shared" si="14"/>
        <v>309.59999999999974</v>
      </c>
      <c r="F108" s="41">
        <f t="shared" si="10"/>
        <v>5.4035393641744403</v>
      </c>
      <c r="G108" s="42">
        <f t="shared" si="15"/>
        <v>106.37423989748686</v>
      </c>
      <c r="H108" s="42">
        <f t="shared" si="11"/>
        <v>92.294867572242083</v>
      </c>
      <c r="I108" s="42">
        <f t="shared" si="12"/>
        <v>109.5613598462303</v>
      </c>
      <c r="J108" s="42">
        <f t="shared" si="13"/>
        <v>88.442301358363125</v>
      </c>
    </row>
    <row r="109" spans="4:10" x14ac:dyDescent="0.25">
      <c r="D109">
        <v>88</v>
      </c>
      <c r="E109" s="41">
        <f t="shared" si="14"/>
        <v>313.19999999999976</v>
      </c>
      <c r="F109" s="41">
        <f t="shared" si="10"/>
        <v>5.4663712172462358</v>
      </c>
      <c r="G109" s="42">
        <f t="shared" si="15"/>
        <v>106.84547105928685</v>
      </c>
      <c r="H109" s="42">
        <f t="shared" si="11"/>
        <v>92.710313725785852</v>
      </c>
      <c r="I109" s="42">
        <f t="shared" si="12"/>
        <v>110.26820658893028</v>
      </c>
      <c r="J109" s="42">
        <f t="shared" si="13"/>
        <v>89.065470588678778</v>
      </c>
    </row>
    <row r="110" spans="4:10" x14ac:dyDescent="0.25">
      <c r="D110">
        <v>89</v>
      </c>
      <c r="E110" s="41">
        <f t="shared" si="14"/>
        <v>316.79999999999973</v>
      </c>
      <c r="F110" s="41">
        <f t="shared" si="10"/>
        <v>5.5292030703180313</v>
      </c>
      <c r="G110" s="42">
        <f t="shared" si="15"/>
        <v>107.28968627421408</v>
      </c>
      <c r="H110" s="42">
        <f t="shared" si="11"/>
        <v>93.154528940713078</v>
      </c>
      <c r="I110" s="42">
        <f t="shared" si="12"/>
        <v>110.93452941132112</v>
      </c>
      <c r="J110" s="42">
        <f t="shared" si="13"/>
        <v>89.731793411069617</v>
      </c>
    </row>
    <row r="111" spans="4:10" x14ac:dyDescent="0.25">
      <c r="D111">
        <v>90</v>
      </c>
      <c r="E111" s="41">
        <f t="shared" si="14"/>
        <v>320.39999999999975</v>
      </c>
      <c r="F111" s="41">
        <f t="shared" si="10"/>
        <v>5.5920349233898268</v>
      </c>
      <c r="G111" s="42">
        <f t="shared" si="15"/>
        <v>107.70513242775786</v>
      </c>
      <c r="H111" s="42">
        <f t="shared" si="11"/>
        <v>93.625760102513055</v>
      </c>
      <c r="I111" s="42">
        <f t="shared" si="12"/>
        <v>111.55769864163679</v>
      </c>
      <c r="J111" s="42">
        <f t="shared" si="13"/>
        <v>90.438640153769597</v>
      </c>
    </row>
    <row r="112" spans="4:10" x14ac:dyDescent="0.25">
      <c r="D112">
        <v>91</v>
      </c>
      <c r="E112" s="41">
        <f t="shared" si="14"/>
        <v>323.99999999999972</v>
      </c>
      <c r="F112" s="41">
        <f t="shared" si="10"/>
        <v>5.6548667764616223</v>
      </c>
      <c r="G112" s="42">
        <f t="shared" si="15"/>
        <v>108.09016994374944</v>
      </c>
      <c r="H112" s="42">
        <f t="shared" si="11"/>
        <v>94.122147477075231</v>
      </c>
      <c r="I112" s="42">
        <f t="shared" si="12"/>
        <v>112.13525491562416</v>
      </c>
      <c r="J112" s="42">
        <f t="shared" si="13"/>
        <v>91.183221215612832</v>
      </c>
    </row>
    <row r="113" spans="4:10" x14ac:dyDescent="0.25">
      <c r="D113">
        <v>92</v>
      </c>
      <c r="E113" s="41">
        <f t="shared" si="14"/>
        <v>327.59999999999968</v>
      </c>
      <c r="F113" s="41">
        <f t="shared" si="10"/>
        <v>5.7176986295334178</v>
      </c>
      <c r="G113" s="42">
        <f t="shared" si="15"/>
        <v>108.44327925502012</v>
      </c>
      <c r="H113" s="42">
        <f t="shared" si="11"/>
        <v>94.641732050209981</v>
      </c>
      <c r="I113" s="42">
        <f t="shared" si="12"/>
        <v>112.66491888253017</v>
      </c>
      <c r="J113" s="42">
        <f t="shared" si="13"/>
        <v>91.962598075314972</v>
      </c>
    </row>
    <row r="114" spans="4:10" x14ac:dyDescent="0.25">
      <c r="D114">
        <v>93</v>
      </c>
      <c r="E114" s="41">
        <f t="shared" si="14"/>
        <v>331.19999999999965</v>
      </c>
      <c r="F114" s="41">
        <f t="shared" si="10"/>
        <v>5.7805304826052133</v>
      </c>
      <c r="G114" s="42">
        <f t="shared" si="15"/>
        <v>108.76306680043861</v>
      </c>
      <c r="H114" s="42">
        <f t="shared" si="11"/>
        <v>95.182463258982793</v>
      </c>
      <c r="I114" s="42">
        <f t="shared" si="12"/>
        <v>113.14460020065791</v>
      </c>
      <c r="J114" s="42">
        <f t="shared" si="13"/>
        <v>92.773694888474182</v>
      </c>
    </row>
    <row r="115" spans="4:10" x14ac:dyDescent="0.25">
      <c r="D115">
        <v>94</v>
      </c>
      <c r="E115" s="41">
        <f t="shared" si="14"/>
        <v>334.79999999999961</v>
      </c>
      <c r="F115" s="41">
        <f t="shared" si="10"/>
        <v>5.8433623356770088</v>
      </c>
      <c r="G115" s="42">
        <f t="shared" si="15"/>
        <v>109.04827052466017</v>
      </c>
      <c r="H115" s="42">
        <f t="shared" si="11"/>
        <v>95.742207084349218</v>
      </c>
      <c r="I115" s="42">
        <f t="shared" si="12"/>
        <v>113.57240578699025</v>
      </c>
      <c r="J115" s="42">
        <f t="shared" si="13"/>
        <v>93.613310626523827</v>
      </c>
    </row>
    <row r="116" spans="4:10" x14ac:dyDescent="0.25">
      <c r="D116">
        <v>95</v>
      </c>
      <c r="E116" s="41">
        <f t="shared" si="14"/>
        <v>338.39999999999964</v>
      </c>
      <c r="F116" s="41">
        <f t="shared" si="10"/>
        <v>5.9061941887488043</v>
      </c>
      <c r="G116" s="42">
        <f t="shared" si="15"/>
        <v>109.29776485888249</v>
      </c>
      <c r="H116" s="42">
        <f t="shared" si="11"/>
        <v>96.318754473153149</v>
      </c>
      <c r="I116" s="42">
        <f t="shared" si="12"/>
        <v>113.94664728832373</v>
      </c>
      <c r="J116" s="42">
        <f t="shared" si="13"/>
        <v>94.478131709729738</v>
      </c>
    </row>
    <row r="117" spans="4:10" x14ac:dyDescent="0.25">
      <c r="D117">
        <v>96</v>
      </c>
      <c r="E117" s="41">
        <f t="shared" si="14"/>
        <v>341.99999999999955</v>
      </c>
      <c r="F117" s="41">
        <f t="shared" si="10"/>
        <v>5.9690260418205998</v>
      </c>
      <c r="G117" s="42">
        <f t="shared" si="15"/>
        <v>109.51056516295151</v>
      </c>
      <c r="H117" s="42">
        <f t="shared" si="11"/>
        <v>96.909830056250456</v>
      </c>
      <c r="I117" s="42">
        <f t="shared" si="12"/>
        <v>114.26584774442728</v>
      </c>
      <c r="J117" s="42">
        <f t="shared" si="13"/>
        <v>95.364745084375684</v>
      </c>
    </row>
    <row r="118" spans="4:10" x14ac:dyDescent="0.25">
      <c r="D118">
        <v>97</v>
      </c>
      <c r="E118" s="41">
        <f t="shared" si="14"/>
        <v>345.59999999999957</v>
      </c>
      <c r="F118" s="41">
        <f t="shared" si="10"/>
        <v>6.0318578948923953</v>
      </c>
      <c r="G118" s="42">
        <f t="shared" si="15"/>
        <v>109.68583161128629</v>
      </c>
      <c r="H118" s="42">
        <f t="shared" si="11"/>
        <v>97.51310112835138</v>
      </c>
      <c r="I118" s="42">
        <f t="shared" si="12"/>
        <v>114.52874741692943</v>
      </c>
      <c r="J118" s="42">
        <f t="shared" si="13"/>
        <v>96.269651692527063</v>
      </c>
    </row>
    <row r="119" spans="4:10" x14ac:dyDescent="0.25">
      <c r="D119">
        <v>98</v>
      </c>
      <c r="E119" s="41">
        <f t="shared" si="14"/>
        <v>349.19999999999959</v>
      </c>
      <c r="F119" s="41">
        <f t="shared" si="10"/>
        <v>6.0946897479641908</v>
      </c>
      <c r="G119" s="42">
        <f t="shared" si="15"/>
        <v>109.82287250728687</v>
      </c>
      <c r="H119" s="42">
        <f t="shared" si="11"/>
        <v>98.126186854142674</v>
      </c>
      <c r="I119" s="42">
        <f t="shared" si="12"/>
        <v>114.7343087609303</v>
      </c>
      <c r="J119" s="42">
        <f t="shared" si="13"/>
        <v>97.18928028121401</v>
      </c>
    </row>
    <row r="120" spans="4:10" x14ac:dyDescent="0.25">
      <c r="D120">
        <v>99</v>
      </c>
      <c r="E120" s="41">
        <f t="shared" si="14"/>
        <v>352.7999999999995</v>
      </c>
      <c r="F120" s="41">
        <f t="shared" si="10"/>
        <v>6.1575216010359863</v>
      </c>
      <c r="G120" s="42">
        <f t="shared" si="15"/>
        <v>109.92114701314478</v>
      </c>
      <c r="H120" s="42">
        <f t="shared" si="11"/>
        <v>98.746667664356877</v>
      </c>
      <c r="I120" s="42">
        <f t="shared" si="12"/>
        <v>114.88172051971715</v>
      </c>
      <c r="J120" s="42">
        <f t="shared" si="13"/>
        <v>98.120001496535309</v>
      </c>
    </row>
    <row r="121" spans="4:10" x14ac:dyDescent="0.25">
      <c r="D121">
        <v>100</v>
      </c>
      <c r="E121" s="41">
        <f t="shared" si="14"/>
        <v>356.39999999999952</v>
      </c>
      <c r="F121" s="41">
        <f t="shared" si="10"/>
        <v>6.2203534541077818</v>
      </c>
      <c r="G121" s="42">
        <f t="shared" si="15"/>
        <v>109.98026728428272</v>
      </c>
      <c r="H121" s="42">
        <f t="shared" si="11"/>
        <v>99.372094804706776</v>
      </c>
      <c r="I121" s="42">
        <f t="shared" si="12"/>
        <v>114.97040092642406</v>
      </c>
      <c r="J121" s="42">
        <f t="shared" si="13"/>
        <v>99.058142207060172</v>
      </c>
    </row>
    <row r="122" spans="4:10" x14ac:dyDescent="0.25">
      <c r="D122">
        <v>101</v>
      </c>
      <c r="E122" s="41">
        <f t="shared" si="14"/>
        <v>359.99999999999949</v>
      </c>
      <c r="F122" s="41">
        <f t="shared" si="10"/>
        <v>6.2831853071795774</v>
      </c>
      <c r="G122" s="42">
        <f t="shared" si="15"/>
        <v>110</v>
      </c>
      <c r="H122" s="42">
        <f t="shared" si="11"/>
        <v>99.999999999999915</v>
      </c>
      <c r="I122" s="42">
        <f t="shared" si="12"/>
        <v>115</v>
      </c>
      <c r="J122" s="42">
        <f t="shared" si="13"/>
        <v>99.999999999999858</v>
      </c>
    </row>
    <row r="123" spans="4:10" x14ac:dyDescent="0.25">
      <c r="D123">
        <v>102</v>
      </c>
      <c r="E123" s="41">
        <f t="shared" si="14"/>
        <v>363.59999999999951</v>
      </c>
      <c r="F123" s="41">
        <f t="shared" si="10"/>
        <v>6.3460171602513729</v>
      </c>
      <c r="G123" s="42">
        <f t="shared" si="15"/>
        <v>109.98026728428272</v>
      </c>
      <c r="H123" s="42">
        <f t="shared" si="11"/>
        <v>100.62790519529304</v>
      </c>
      <c r="I123" s="42">
        <f t="shared" si="12"/>
        <v>114.97040092642408</v>
      </c>
      <c r="J123" s="42">
        <f t="shared" si="13"/>
        <v>100.94185779293956</v>
      </c>
    </row>
    <row r="124" spans="4:10" x14ac:dyDescent="0.25">
      <c r="D124">
        <v>103</v>
      </c>
      <c r="E124" s="41">
        <f t="shared" si="14"/>
        <v>367.19999999999942</v>
      </c>
      <c r="F124" s="41">
        <f t="shared" si="10"/>
        <v>6.4088490133231684</v>
      </c>
      <c r="G124" s="42">
        <f t="shared" si="15"/>
        <v>109.92114701314479</v>
      </c>
      <c r="H124" s="42">
        <f t="shared" si="11"/>
        <v>101.25333233564294</v>
      </c>
      <c r="I124" s="42">
        <f t="shared" si="12"/>
        <v>114.88172051971719</v>
      </c>
      <c r="J124" s="42">
        <f t="shared" si="13"/>
        <v>101.87999850346442</v>
      </c>
    </row>
    <row r="125" spans="4:10" x14ac:dyDescent="0.25">
      <c r="D125">
        <v>104</v>
      </c>
      <c r="E125" s="41">
        <f t="shared" si="14"/>
        <v>370.79999999999944</v>
      </c>
      <c r="F125" s="41">
        <f t="shared" si="10"/>
        <v>6.4716808663949639</v>
      </c>
      <c r="G125" s="42">
        <f t="shared" si="15"/>
        <v>109.8228725072869</v>
      </c>
      <c r="H125" s="42">
        <f t="shared" si="11"/>
        <v>101.87381314585714</v>
      </c>
      <c r="I125" s="42">
        <f t="shared" si="12"/>
        <v>114.73430876093036</v>
      </c>
      <c r="J125" s="42">
        <f t="shared" si="13"/>
        <v>102.81071971878572</v>
      </c>
    </row>
    <row r="126" spans="4:10" x14ac:dyDescent="0.25">
      <c r="D126">
        <v>105</v>
      </c>
      <c r="E126" s="41">
        <f t="shared" si="14"/>
        <v>374.39999999999947</v>
      </c>
      <c r="F126" s="41">
        <f t="shared" ref="F126:F153" si="16">F125+$F$19*2</f>
        <v>6.5345127194667594</v>
      </c>
      <c r="G126" s="42">
        <f t="shared" si="15"/>
        <v>109.68583161128633</v>
      </c>
      <c r="H126" s="42">
        <f t="shared" ref="H126:H153" si="17">100+$E$15*SIN(F126)</f>
        <v>102.48689887164845</v>
      </c>
      <c r="I126" s="42">
        <f t="shared" ref="I126:I153" si="18">100+$E$14*COS(F126)</f>
        <v>114.52874741692951</v>
      </c>
      <c r="J126" s="42">
        <f t="shared" ref="J126:J153" si="19">100+$E$14*SIN(F126)</f>
        <v>103.73034830747267</v>
      </c>
    </row>
    <row r="127" spans="4:10" x14ac:dyDescent="0.25">
      <c r="D127">
        <v>106</v>
      </c>
      <c r="E127" s="41">
        <f t="shared" si="14"/>
        <v>377.99999999999937</v>
      </c>
      <c r="F127" s="41">
        <f t="shared" si="16"/>
        <v>6.5973445725385549</v>
      </c>
      <c r="G127" s="42">
        <f t="shared" si="15"/>
        <v>109.51056516295156</v>
      </c>
      <c r="H127" s="42">
        <f t="shared" si="17"/>
        <v>103.09016994374937</v>
      </c>
      <c r="I127" s="42">
        <f t="shared" si="18"/>
        <v>114.26584774442736</v>
      </c>
      <c r="J127" s="42">
        <f t="shared" si="19"/>
        <v>104.63525491562406</v>
      </c>
    </row>
    <row r="128" spans="4:10" x14ac:dyDescent="0.25">
      <c r="D128">
        <v>107</v>
      </c>
      <c r="E128" s="41">
        <f t="shared" si="14"/>
        <v>381.5999999999994</v>
      </c>
      <c r="F128" s="41">
        <f t="shared" si="16"/>
        <v>6.6601764256103504</v>
      </c>
      <c r="G128" s="42">
        <f t="shared" si="15"/>
        <v>109.29776485888256</v>
      </c>
      <c r="H128" s="42">
        <f t="shared" si="17"/>
        <v>103.68124552684668</v>
      </c>
      <c r="I128" s="42">
        <f t="shared" si="18"/>
        <v>113.94664728832383</v>
      </c>
      <c r="J128" s="42">
        <f t="shared" si="19"/>
        <v>105.52186829027001</v>
      </c>
    </row>
    <row r="129" spans="4:10" x14ac:dyDescent="0.25">
      <c r="D129">
        <v>108</v>
      </c>
      <c r="E129" s="41">
        <f t="shared" si="14"/>
        <v>385.19999999999936</v>
      </c>
      <c r="F129" s="41">
        <f t="shared" si="16"/>
        <v>6.7230082786821459</v>
      </c>
      <c r="G129" s="42">
        <f t="shared" si="15"/>
        <v>109.04827052466024</v>
      </c>
      <c r="H129" s="42">
        <f t="shared" si="17"/>
        <v>104.25779291565063</v>
      </c>
      <c r="I129" s="42">
        <f t="shared" si="18"/>
        <v>113.57240578699037</v>
      </c>
      <c r="J129" s="42">
        <f t="shared" si="19"/>
        <v>106.38668937347593</v>
      </c>
    </row>
    <row r="130" spans="4:10" x14ac:dyDescent="0.25">
      <c r="D130">
        <v>109</v>
      </c>
      <c r="E130" s="41">
        <f t="shared" si="14"/>
        <v>388.79999999999933</v>
      </c>
      <c r="F130" s="41">
        <f t="shared" si="16"/>
        <v>6.7858401317539414</v>
      </c>
      <c r="G130" s="42">
        <f t="shared" si="15"/>
        <v>108.76306680043869</v>
      </c>
      <c r="H130" s="42">
        <f t="shared" si="17"/>
        <v>104.81753674101705</v>
      </c>
      <c r="I130" s="42">
        <f t="shared" si="18"/>
        <v>113.14460020065803</v>
      </c>
      <c r="J130" s="42">
        <f t="shared" si="19"/>
        <v>107.22630511152558</v>
      </c>
    </row>
    <row r="131" spans="4:10" x14ac:dyDescent="0.25">
      <c r="D131">
        <v>110</v>
      </c>
      <c r="E131" s="41">
        <f t="shared" si="14"/>
        <v>392.3999999999993</v>
      </c>
      <c r="F131" s="41">
        <f t="shared" si="16"/>
        <v>6.8486719848257369</v>
      </c>
      <c r="G131" s="42">
        <f t="shared" si="15"/>
        <v>108.44327925502022</v>
      </c>
      <c r="H131" s="42">
        <f t="shared" si="17"/>
        <v>105.35826794978986</v>
      </c>
      <c r="I131" s="42">
        <f t="shared" si="18"/>
        <v>112.66491888253033</v>
      </c>
      <c r="J131" s="42">
        <f t="shared" si="19"/>
        <v>108.03740192468479</v>
      </c>
    </row>
    <row r="132" spans="4:10" x14ac:dyDescent="0.25">
      <c r="D132">
        <v>111</v>
      </c>
      <c r="E132" s="41">
        <f t="shared" si="14"/>
        <v>395.99999999999932</v>
      </c>
      <c r="F132" s="41">
        <f t="shared" si="16"/>
        <v>6.9115038378975324</v>
      </c>
      <c r="G132" s="42">
        <f t="shared" si="15"/>
        <v>108.09016994374954</v>
      </c>
      <c r="H132" s="42">
        <f t="shared" si="17"/>
        <v>105.87785252292463</v>
      </c>
      <c r="I132" s="42">
        <f t="shared" si="18"/>
        <v>112.13525491562433</v>
      </c>
      <c r="J132" s="42">
        <f t="shared" si="19"/>
        <v>108.81677878438694</v>
      </c>
    </row>
    <row r="133" spans="4:10" x14ac:dyDescent="0.25">
      <c r="D133">
        <v>112</v>
      </c>
      <c r="E133" s="41">
        <f t="shared" si="14"/>
        <v>399.59999999999923</v>
      </c>
      <c r="F133" s="41">
        <f t="shared" si="16"/>
        <v>6.9743356909693279</v>
      </c>
      <c r="G133" s="42">
        <f t="shared" si="15"/>
        <v>107.70513242775797</v>
      </c>
      <c r="H133" s="42">
        <f t="shared" si="17"/>
        <v>106.3742398974868</v>
      </c>
      <c r="I133" s="42">
        <f t="shared" si="18"/>
        <v>111.55769864163696</v>
      </c>
      <c r="J133" s="42">
        <f t="shared" si="19"/>
        <v>109.56135984623019</v>
      </c>
    </row>
    <row r="134" spans="4:10" x14ac:dyDescent="0.25">
      <c r="D134">
        <v>113</v>
      </c>
      <c r="E134" s="41">
        <f t="shared" si="14"/>
        <v>403.19999999999925</v>
      </c>
      <c r="F134" s="41">
        <f t="shared" si="16"/>
        <v>7.0371675440411234</v>
      </c>
      <c r="G134" s="42">
        <f t="shared" si="15"/>
        <v>107.2896862742142</v>
      </c>
      <c r="H134" s="42">
        <f t="shared" si="17"/>
        <v>106.84547105928679</v>
      </c>
      <c r="I134" s="42">
        <f t="shared" si="18"/>
        <v>110.93452941132131</v>
      </c>
      <c r="J134" s="42">
        <f t="shared" si="19"/>
        <v>110.26820658893018</v>
      </c>
    </row>
    <row r="135" spans="4:10" x14ac:dyDescent="0.25">
      <c r="D135">
        <v>114</v>
      </c>
      <c r="E135" s="41">
        <f t="shared" si="14"/>
        <v>406.79999999999922</v>
      </c>
      <c r="F135" s="41">
        <f t="shared" si="16"/>
        <v>7.0999993971129189</v>
      </c>
      <c r="G135" s="42">
        <f t="shared" si="15"/>
        <v>106.84547105928699</v>
      </c>
      <c r="H135" s="42">
        <f t="shared" si="17"/>
        <v>107.28968627421402</v>
      </c>
      <c r="I135" s="42">
        <f t="shared" si="18"/>
        <v>110.26820658893048</v>
      </c>
      <c r="J135" s="42">
        <f t="shared" si="19"/>
        <v>110.93452941132104</v>
      </c>
    </row>
    <row r="136" spans="4:10" x14ac:dyDescent="0.25">
      <c r="D136">
        <v>115</v>
      </c>
      <c r="E136" s="41">
        <f t="shared" si="14"/>
        <v>410.39999999999918</v>
      </c>
      <c r="F136" s="41">
        <f t="shared" si="16"/>
        <v>7.1628312501847144</v>
      </c>
      <c r="G136" s="42">
        <f t="shared" si="15"/>
        <v>106.374239897487</v>
      </c>
      <c r="H136" s="42">
        <f t="shared" si="17"/>
        <v>107.7051324277578</v>
      </c>
      <c r="I136" s="42">
        <f t="shared" si="18"/>
        <v>109.56135984623052</v>
      </c>
      <c r="J136" s="42">
        <f t="shared" si="19"/>
        <v>111.5576986416367</v>
      </c>
    </row>
    <row r="137" spans="4:10" x14ac:dyDescent="0.25">
      <c r="D137">
        <v>116</v>
      </c>
      <c r="E137" s="41">
        <f t="shared" si="14"/>
        <v>413.99999999999915</v>
      </c>
      <c r="F137" s="41">
        <f t="shared" si="16"/>
        <v>7.22566310325651</v>
      </c>
      <c r="G137" s="42">
        <f t="shared" si="15"/>
        <v>105.87785252292485</v>
      </c>
      <c r="H137" s="42">
        <f t="shared" si="17"/>
        <v>108.09016994374939</v>
      </c>
      <c r="I137" s="42">
        <f t="shared" si="18"/>
        <v>108.81677878438728</v>
      </c>
      <c r="J137" s="42">
        <f t="shared" si="19"/>
        <v>112.13525491562409</v>
      </c>
    </row>
    <row r="138" spans="4:10" x14ac:dyDescent="0.25">
      <c r="D138">
        <v>117</v>
      </c>
      <c r="E138" s="41">
        <f t="shared" si="14"/>
        <v>417.59999999999917</v>
      </c>
      <c r="F138" s="41">
        <f t="shared" si="16"/>
        <v>7.2884949563283055</v>
      </c>
      <c r="G138" s="42">
        <f t="shared" si="15"/>
        <v>105.35826794979009</v>
      </c>
      <c r="H138" s="42">
        <f t="shared" si="17"/>
        <v>108.44327925502007</v>
      </c>
      <c r="I138" s="42">
        <f t="shared" si="18"/>
        <v>108.03740192468514</v>
      </c>
      <c r="J138" s="42">
        <f t="shared" si="19"/>
        <v>112.6649188825301</v>
      </c>
    </row>
    <row r="139" spans="4:10" x14ac:dyDescent="0.25">
      <c r="D139">
        <v>118</v>
      </c>
      <c r="E139" s="41">
        <f t="shared" si="14"/>
        <v>421.19999999999919</v>
      </c>
      <c r="F139" s="41">
        <f t="shared" si="16"/>
        <v>7.351326809400101</v>
      </c>
      <c r="G139" s="42">
        <f t="shared" si="15"/>
        <v>104.81753674101729</v>
      </c>
      <c r="H139" s="42">
        <f t="shared" si="17"/>
        <v>108.76306680043857</v>
      </c>
      <c r="I139" s="42">
        <f t="shared" si="18"/>
        <v>107.22630511152593</v>
      </c>
      <c r="J139" s="42">
        <f t="shared" si="19"/>
        <v>113.14460020065785</v>
      </c>
    </row>
    <row r="140" spans="4:10" x14ac:dyDescent="0.25">
      <c r="D140">
        <v>119</v>
      </c>
      <c r="E140" s="41">
        <f t="shared" si="14"/>
        <v>424.7999999999991</v>
      </c>
      <c r="F140" s="41">
        <f t="shared" si="16"/>
        <v>7.4141586624718965</v>
      </c>
      <c r="G140" s="42">
        <f t="shared" si="15"/>
        <v>104.25779291565087</v>
      </c>
      <c r="H140" s="42">
        <f t="shared" si="17"/>
        <v>109.04827052466013</v>
      </c>
      <c r="I140" s="42">
        <f t="shared" si="18"/>
        <v>106.3866893734763</v>
      </c>
      <c r="J140" s="42">
        <f t="shared" si="19"/>
        <v>113.57240578699019</v>
      </c>
    </row>
    <row r="141" spans="4:10" x14ac:dyDescent="0.25">
      <c r="D141">
        <v>120</v>
      </c>
      <c r="E141" s="41">
        <f t="shared" si="14"/>
        <v>428.39999999999912</v>
      </c>
      <c r="F141" s="41">
        <f t="shared" si="16"/>
        <v>7.476990515543692</v>
      </c>
      <c r="G141" s="42">
        <f t="shared" si="15"/>
        <v>103.68124552684692</v>
      </c>
      <c r="H141" s="42">
        <f t="shared" si="17"/>
        <v>109.29776485888246</v>
      </c>
      <c r="I141" s="42">
        <f t="shared" si="18"/>
        <v>105.52186829027039</v>
      </c>
      <c r="J141" s="42">
        <f t="shared" si="19"/>
        <v>113.94664728832369</v>
      </c>
    </row>
    <row r="142" spans="4:10" x14ac:dyDescent="0.25">
      <c r="D142">
        <v>121</v>
      </c>
      <c r="E142" s="41">
        <f t="shared" si="14"/>
        <v>431.99999999999909</v>
      </c>
      <c r="F142" s="41">
        <f t="shared" si="16"/>
        <v>7.5398223686154875</v>
      </c>
      <c r="G142" s="42">
        <f t="shared" si="15"/>
        <v>103.09016994374963</v>
      </c>
      <c r="H142" s="42">
        <f t="shared" si="17"/>
        <v>109.51056516295148</v>
      </c>
      <c r="I142" s="42">
        <f t="shared" si="18"/>
        <v>104.63525491562444</v>
      </c>
      <c r="J142" s="42">
        <f t="shared" si="19"/>
        <v>114.26584774442723</v>
      </c>
    </row>
    <row r="143" spans="4:10" x14ac:dyDescent="0.25">
      <c r="D143">
        <v>122</v>
      </c>
      <c r="E143" s="41">
        <f t="shared" si="14"/>
        <v>435.59999999999906</v>
      </c>
      <c r="F143" s="41">
        <f t="shared" si="16"/>
        <v>7.602654221687283</v>
      </c>
      <c r="G143" s="42">
        <f t="shared" si="15"/>
        <v>102.48689887164871</v>
      </c>
      <c r="H143" s="42">
        <f t="shared" si="17"/>
        <v>109.68583161128628</v>
      </c>
      <c r="I143" s="42">
        <f t="shared" si="18"/>
        <v>103.73034830747307</v>
      </c>
      <c r="J143" s="42">
        <f t="shared" si="19"/>
        <v>114.52874741692941</v>
      </c>
    </row>
    <row r="144" spans="4:10" x14ac:dyDescent="0.25">
      <c r="D144">
        <v>123</v>
      </c>
      <c r="E144" s="41">
        <f t="shared" si="14"/>
        <v>439.19999999999902</v>
      </c>
      <c r="F144" s="41">
        <f t="shared" si="16"/>
        <v>7.6654860747590785</v>
      </c>
      <c r="G144" s="42">
        <f t="shared" si="15"/>
        <v>101.87381314585741</v>
      </c>
      <c r="H144" s="42">
        <f t="shared" si="17"/>
        <v>109.82287250728686</v>
      </c>
      <c r="I144" s="42">
        <f t="shared" si="18"/>
        <v>102.81071971878612</v>
      </c>
      <c r="J144" s="42">
        <f t="shared" si="19"/>
        <v>114.73430876093028</v>
      </c>
    </row>
    <row r="145" spans="4:10" x14ac:dyDescent="0.25">
      <c r="D145">
        <v>124</v>
      </c>
      <c r="E145" s="41">
        <f t="shared" si="14"/>
        <v>442.79999999999905</v>
      </c>
      <c r="F145" s="41">
        <f t="shared" si="16"/>
        <v>7.728317927830874</v>
      </c>
      <c r="G145" s="42">
        <f t="shared" si="15"/>
        <v>101.25333233564321</v>
      </c>
      <c r="H145" s="42">
        <f t="shared" si="17"/>
        <v>109.92114701314476</v>
      </c>
      <c r="I145" s="42">
        <f t="shared" si="18"/>
        <v>101.87999850346482</v>
      </c>
      <c r="J145" s="42">
        <f t="shared" si="19"/>
        <v>114.88172051971713</v>
      </c>
    </row>
    <row r="146" spans="4:10" x14ac:dyDescent="0.25">
      <c r="D146">
        <v>125</v>
      </c>
      <c r="E146" s="41">
        <f t="shared" si="14"/>
        <v>446.39999999999895</v>
      </c>
      <c r="F146" s="41">
        <f t="shared" si="16"/>
        <v>7.7911497809026695</v>
      </c>
      <c r="G146" s="42">
        <f t="shared" si="15"/>
        <v>100.62790519529331</v>
      </c>
      <c r="H146" s="42">
        <f t="shared" si="17"/>
        <v>109.9802672842827</v>
      </c>
      <c r="I146" s="42">
        <f t="shared" si="18"/>
        <v>100.94185779293997</v>
      </c>
      <c r="J146" s="42">
        <f t="shared" si="19"/>
        <v>114.97040092642406</v>
      </c>
    </row>
    <row r="147" spans="4:10" x14ac:dyDescent="0.25">
      <c r="D147">
        <v>126</v>
      </c>
      <c r="E147" s="41">
        <f t="shared" si="14"/>
        <v>449.99999999999898</v>
      </c>
      <c r="F147" s="41">
        <f t="shared" si="16"/>
        <v>7.853981633974465</v>
      </c>
      <c r="G147" s="42">
        <f t="shared" si="15"/>
        <v>100.00000000000018</v>
      </c>
      <c r="H147" s="42">
        <f t="shared" si="17"/>
        <v>110</v>
      </c>
      <c r="I147" s="42">
        <f t="shared" si="18"/>
        <v>100.00000000000027</v>
      </c>
      <c r="J147" s="42">
        <f t="shared" si="19"/>
        <v>115</v>
      </c>
    </row>
    <row r="148" spans="4:10" x14ac:dyDescent="0.25">
      <c r="D148">
        <v>127</v>
      </c>
      <c r="E148" s="41">
        <f t="shared" si="14"/>
        <v>453.599999999999</v>
      </c>
      <c r="F148" s="41">
        <f t="shared" si="16"/>
        <v>7.9168134870462605</v>
      </c>
      <c r="G148" s="42">
        <f t="shared" si="15"/>
        <v>99.372094804707046</v>
      </c>
      <c r="H148" s="42">
        <f t="shared" si="17"/>
        <v>109.98026728428273</v>
      </c>
      <c r="I148" s="42">
        <f t="shared" si="18"/>
        <v>99.05814220706057</v>
      </c>
      <c r="J148" s="42">
        <f t="shared" si="19"/>
        <v>114.97040092642409</v>
      </c>
    </row>
    <row r="149" spans="4:10" x14ac:dyDescent="0.25">
      <c r="D149">
        <v>128</v>
      </c>
      <c r="E149" s="41">
        <f t="shared" si="14"/>
        <v>457.19999999999891</v>
      </c>
      <c r="F149" s="41">
        <f t="shared" si="16"/>
        <v>7.979645340118056</v>
      </c>
      <c r="G149" s="42">
        <f t="shared" si="15"/>
        <v>98.746667664357147</v>
      </c>
      <c r="H149" s="42">
        <f t="shared" si="17"/>
        <v>109.9211470131448</v>
      </c>
      <c r="I149" s="42">
        <f t="shared" si="18"/>
        <v>98.120001496535721</v>
      </c>
      <c r="J149" s="42">
        <f t="shared" si="19"/>
        <v>114.88172051971721</v>
      </c>
    </row>
    <row r="150" spans="4:10" x14ac:dyDescent="0.25">
      <c r="D150">
        <v>129</v>
      </c>
      <c r="E150" s="41">
        <f t="shared" si="14"/>
        <v>460.79999999999893</v>
      </c>
      <c r="F150" s="41">
        <f t="shared" si="16"/>
        <v>8.0424771931898515</v>
      </c>
      <c r="G150" s="42">
        <f t="shared" si="15"/>
        <v>98.126186854142944</v>
      </c>
      <c r="H150" s="42">
        <f t="shared" si="17"/>
        <v>109.82287250728692</v>
      </c>
      <c r="I150" s="42">
        <f t="shared" si="18"/>
        <v>97.189280281214408</v>
      </c>
      <c r="J150" s="42">
        <f t="shared" si="19"/>
        <v>114.73430876093039</v>
      </c>
    </row>
    <row r="151" spans="4:10" x14ac:dyDescent="0.25">
      <c r="D151">
        <v>130</v>
      </c>
      <c r="E151" s="41">
        <f t="shared" ref="E151:E214" si="20">F151*180/PI()</f>
        <v>464.3999999999989</v>
      </c>
      <c r="F151" s="41">
        <f t="shared" si="16"/>
        <v>8.1053090462616471</v>
      </c>
      <c r="G151" s="42">
        <f t="shared" si="15"/>
        <v>97.513101128351636</v>
      </c>
      <c r="H151" s="42">
        <f t="shared" si="17"/>
        <v>109.68583161128636</v>
      </c>
      <c r="I151" s="42">
        <f t="shared" si="18"/>
        <v>96.269651692527461</v>
      </c>
      <c r="J151" s="42">
        <f t="shared" si="19"/>
        <v>114.52874741692953</v>
      </c>
    </row>
    <row r="152" spans="4:10" x14ac:dyDescent="0.25">
      <c r="D152">
        <v>131</v>
      </c>
      <c r="E152" s="41">
        <f t="shared" si="20"/>
        <v>467.99999999999886</v>
      </c>
      <c r="F152" s="41">
        <f t="shared" si="16"/>
        <v>8.1681408993334426</v>
      </c>
      <c r="G152" s="42">
        <f t="shared" ref="G152:G215" si="21">100+$E$15*COS(F152)</f>
        <v>96.909830056250712</v>
      </c>
      <c r="H152" s="42">
        <f t="shared" si="17"/>
        <v>109.51056516295159</v>
      </c>
      <c r="I152" s="42">
        <f t="shared" si="18"/>
        <v>95.364745084376068</v>
      </c>
      <c r="J152" s="42">
        <f t="shared" si="19"/>
        <v>114.26584774442739</v>
      </c>
    </row>
    <row r="153" spans="4:10" x14ac:dyDescent="0.25">
      <c r="D153">
        <v>132</v>
      </c>
      <c r="E153" s="41">
        <f t="shared" si="20"/>
        <v>471.59999999999883</v>
      </c>
      <c r="F153" s="41">
        <f t="shared" si="16"/>
        <v>8.2309727524052381</v>
      </c>
      <c r="G153" s="42">
        <f t="shared" si="21"/>
        <v>96.318754473153405</v>
      </c>
      <c r="H153" s="42">
        <f t="shared" si="17"/>
        <v>109.29776485888259</v>
      </c>
      <c r="I153" s="42">
        <f t="shared" si="18"/>
        <v>94.478131709730107</v>
      </c>
      <c r="J153" s="42">
        <f t="shared" si="19"/>
        <v>113.94664728832389</v>
      </c>
    </row>
    <row r="154" spans="4:10" x14ac:dyDescent="0.25">
      <c r="D154">
        <v>133</v>
      </c>
      <c r="E154" s="41">
        <f t="shared" si="20"/>
        <v>475.19999999999885</v>
      </c>
      <c r="F154" s="41">
        <f t="shared" ref="F154:F217" si="22">F153+$F$19*2</f>
        <v>8.2938046054770336</v>
      </c>
      <c r="G154" s="42">
        <f t="shared" si="21"/>
        <v>95.742207084349459</v>
      </c>
      <c r="H154" s="42">
        <f t="shared" ref="H154:H217" si="23">100+$E$15*SIN(F154)</f>
        <v>109.04827052466028</v>
      </c>
      <c r="I154" s="42">
        <f t="shared" ref="I154:I217" si="24">100+$E$14*COS(F154)</f>
        <v>93.613310626524196</v>
      </c>
      <c r="J154" s="42">
        <f t="shared" ref="J154:J217" si="25">100+$E$14*SIN(F154)</f>
        <v>113.57240578699043</v>
      </c>
    </row>
    <row r="155" spans="4:10" x14ac:dyDescent="0.25">
      <c r="D155">
        <v>134</v>
      </c>
      <c r="E155" s="41">
        <f t="shared" si="20"/>
        <v>478.79999999999887</v>
      </c>
      <c r="F155" s="41">
        <f t="shared" si="22"/>
        <v>8.3566364585488291</v>
      </c>
      <c r="G155" s="42">
        <f t="shared" si="21"/>
        <v>95.182463258983034</v>
      </c>
      <c r="H155" s="42">
        <f t="shared" si="23"/>
        <v>108.76306680043874</v>
      </c>
      <c r="I155" s="42">
        <f t="shared" si="24"/>
        <v>92.773694888474552</v>
      </c>
      <c r="J155" s="42">
        <f t="shared" si="25"/>
        <v>113.1446002006581</v>
      </c>
    </row>
    <row r="156" spans="4:10" x14ac:dyDescent="0.25">
      <c r="D156">
        <v>135</v>
      </c>
      <c r="E156" s="41">
        <f t="shared" si="20"/>
        <v>482.39999999999878</v>
      </c>
      <c r="F156" s="41">
        <f t="shared" si="22"/>
        <v>8.4194683116206246</v>
      </c>
      <c r="G156" s="42">
        <f t="shared" si="21"/>
        <v>94.641732050210209</v>
      </c>
      <c r="H156" s="42">
        <f t="shared" si="23"/>
        <v>108.44327925502026</v>
      </c>
      <c r="I156" s="42">
        <f t="shared" si="24"/>
        <v>91.962598075315327</v>
      </c>
      <c r="J156" s="42">
        <f t="shared" si="25"/>
        <v>112.6649188825304</v>
      </c>
    </row>
    <row r="157" spans="4:10" x14ac:dyDescent="0.25">
      <c r="D157">
        <v>136</v>
      </c>
      <c r="E157" s="41">
        <f t="shared" si="20"/>
        <v>485.99999999999881</v>
      </c>
      <c r="F157" s="41">
        <f t="shared" si="22"/>
        <v>8.4823001646924201</v>
      </c>
      <c r="G157" s="42">
        <f t="shared" si="21"/>
        <v>94.122147477075444</v>
      </c>
      <c r="H157" s="42">
        <f t="shared" si="23"/>
        <v>108.0901699437496</v>
      </c>
      <c r="I157" s="42">
        <f t="shared" si="24"/>
        <v>91.183221215613173</v>
      </c>
      <c r="J157" s="42">
        <f t="shared" si="25"/>
        <v>112.1352549156244</v>
      </c>
    </row>
    <row r="158" spans="4:10" x14ac:dyDescent="0.25">
      <c r="D158">
        <v>137</v>
      </c>
      <c r="E158" s="41">
        <f t="shared" si="20"/>
        <v>489.59999999999877</v>
      </c>
      <c r="F158" s="41">
        <f t="shared" si="22"/>
        <v>8.5451320177642156</v>
      </c>
      <c r="G158" s="42">
        <f t="shared" si="21"/>
        <v>93.625760102513269</v>
      </c>
      <c r="H158" s="42">
        <f t="shared" si="23"/>
        <v>107.70513242775803</v>
      </c>
      <c r="I158" s="42">
        <f t="shared" si="24"/>
        <v>90.43864015376991</v>
      </c>
      <c r="J158" s="42">
        <f t="shared" si="25"/>
        <v>111.55769864163705</v>
      </c>
    </row>
    <row r="159" spans="4:10" x14ac:dyDescent="0.25">
      <c r="D159">
        <v>138</v>
      </c>
      <c r="E159" s="41">
        <f t="shared" si="20"/>
        <v>493.19999999999874</v>
      </c>
      <c r="F159" s="41">
        <f t="shared" si="22"/>
        <v>8.6079638708360111</v>
      </c>
      <c r="G159" s="42">
        <f t="shared" si="21"/>
        <v>93.154528940713277</v>
      </c>
      <c r="H159" s="42">
        <f t="shared" si="23"/>
        <v>107.28968627421426</v>
      </c>
      <c r="I159" s="42">
        <f t="shared" si="24"/>
        <v>89.731793411069916</v>
      </c>
      <c r="J159" s="42">
        <f t="shared" si="25"/>
        <v>110.93452941132141</v>
      </c>
    </row>
    <row r="160" spans="4:10" x14ac:dyDescent="0.25">
      <c r="D160">
        <v>139</v>
      </c>
      <c r="E160" s="41">
        <f t="shared" si="20"/>
        <v>496.7999999999987</v>
      </c>
      <c r="F160" s="41">
        <f t="shared" si="22"/>
        <v>8.6707957239078066</v>
      </c>
      <c r="G160" s="42">
        <f t="shared" si="21"/>
        <v>92.710313725786037</v>
      </c>
      <c r="H160" s="42">
        <f t="shared" si="23"/>
        <v>106.84547105928705</v>
      </c>
      <c r="I160" s="42">
        <f t="shared" si="24"/>
        <v>89.065470588679062</v>
      </c>
      <c r="J160" s="42">
        <f t="shared" si="25"/>
        <v>110.26820658893058</v>
      </c>
    </row>
    <row r="161" spans="4:10" x14ac:dyDescent="0.25">
      <c r="D161">
        <v>140</v>
      </c>
      <c r="E161" s="41">
        <f t="shared" si="20"/>
        <v>500.39999999999873</v>
      </c>
      <c r="F161" s="41">
        <f t="shared" si="22"/>
        <v>8.7336275769796021</v>
      </c>
      <c r="G161" s="42">
        <f t="shared" si="21"/>
        <v>92.294867572242254</v>
      </c>
      <c r="H161" s="42">
        <f t="shared" si="23"/>
        <v>106.37423989748707</v>
      </c>
      <c r="I161" s="42">
        <f t="shared" si="24"/>
        <v>88.44230135836338</v>
      </c>
      <c r="J161" s="42">
        <f t="shared" si="25"/>
        <v>109.56135984623062</v>
      </c>
    </row>
    <row r="162" spans="4:10" x14ac:dyDescent="0.25">
      <c r="D162">
        <v>141</v>
      </c>
      <c r="E162" s="41">
        <f t="shared" si="20"/>
        <v>503.99999999999864</v>
      </c>
      <c r="F162" s="41">
        <f t="shared" si="22"/>
        <v>8.7964594300513976</v>
      </c>
      <c r="G162" s="42">
        <f t="shared" si="21"/>
        <v>91.909830056250655</v>
      </c>
      <c r="H162" s="42">
        <f t="shared" si="23"/>
        <v>105.87785252292493</v>
      </c>
      <c r="I162" s="42">
        <f t="shared" si="24"/>
        <v>87.864745084375997</v>
      </c>
      <c r="J162" s="42">
        <f t="shared" si="25"/>
        <v>108.81677878438738</v>
      </c>
    </row>
    <row r="163" spans="4:10" x14ac:dyDescent="0.25">
      <c r="D163">
        <v>142</v>
      </c>
      <c r="E163" s="41">
        <f t="shared" si="20"/>
        <v>507.59999999999866</v>
      </c>
      <c r="F163" s="41">
        <f t="shared" si="22"/>
        <v>8.8592912831231931</v>
      </c>
      <c r="G163" s="42">
        <f t="shared" si="21"/>
        <v>91.55672074497997</v>
      </c>
      <c r="H163" s="42">
        <f t="shared" si="23"/>
        <v>105.35826794979016</v>
      </c>
      <c r="I163" s="42">
        <f t="shared" si="24"/>
        <v>87.335081117469969</v>
      </c>
      <c r="J163" s="42">
        <f t="shared" si="25"/>
        <v>108.03740192468526</v>
      </c>
    </row>
    <row r="164" spans="4:10" x14ac:dyDescent="0.25">
      <c r="D164">
        <v>143</v>
      </c>
      <c r="E164" s="41">
        <f t="shared" si="20"/>
        <v>511.19999999999868</v>
      </c>
      <c r="F164" s="41">
        <f t="shared" si="22"/>
        <v>8.9221231361949886</v>
      </c>
      <c r="G164" s="42">
        <f t="shared" si="21"/>
        <v>91.236933199561477</v>
      </c>
      <c r="H164" s="42">
        <f t="shared" si="23"/>
        <v>104.81753674101736</v>
      </c>
      <c r="I164" s="42">
        <f t="shared" si="24"/>
        <v>86.855399799342223</v>
      </c>
      <c r="J164" s="42">
        <f t="shared" si="25"/>
        <v>107.22630511152605</v>
      </c>
    </row>
    <row r="165" spans="4:10" x14ac:dyDescent="0.25">
      <c r="D165">
        <v>144</v>
      </c>
      <c r="E165" s="41">
        <f t="shared" si="20"/>
        <v>514.79999999999859</v>
      </c>
      <c r="F165" s="41">
        <f t="shared" si="22"/>
        <v>8.9849549892667842</v>
      </c>
      <c r="G165" s="42">
        <f t="shared" si="21"/>
        <v>90.951729475339903</v>
      </c>
      <c r="H165" s="42">
        <f t="shared" si="23"/>
        <v>104.25779291565095</v>
      </c>
      <c r="I165" s="42">
        <f t="shared" si="24"/>
        <v>86.427594213009868</v>
      </c>
      <c r="J165" s="42">
        <f t="shared" si="25"/>
        <v>106.38668937347643</v>
      </c>
    </row>
    <row r="166" spans="4:10" x14ac:dyDescent="0.25">
      <c r="D166">
        <v>145</v>
      </c>
      <c r="E166" s="41">
        <f t="shared" si="20"/>
        <v>518.39999999999861</v>
      </c>
      <c r="F166" s="41">
        <f t="shared" si="22"/>
        <v>9.0477868423385797</v>
      </c>
      <c r="G166" s="42">
        <f t="shared" si="21"/>
        <v>90.702235141117583</v>
      </c>
      <c r="H166" s="42">
        <f t="shared" si="23"/>
        <v>103.68124552684701</v>
      </c>
      <c r="I166" s="42">
        <f t="shared" si="24"/>
        <v>86.053352711676368</v>
      </c>
      <c r="J166" s="42">
        <f t="shared" si="25"/>
        <v>105.52186829027052</v>
      </c>
    </row>
    <row r="167" spans="4:10" x14ac:dyDescent="0.25">
      <c r="D167">
        <v>146</v>
      </c>
      <c r="E167" s="41">
        <f t="shared" si="20"/>
        <v>521.99999999999864</v>
      </c>
      <c r="F167" s="41">
        <f t="shared" si="22"/>
        <v>9.1106186954103752</v>
      </c>
      <c r="G167" s="42">
        <f t="shared" si="21"/>
        <v>90.489434837048549</v>
      </c>
      <c r="H167" s="42">
        <f t="shared" si="23"/>
        <v>103.09016994374971</v>
      </c>
      <c r="I167" s="42">
        <f t="shared" si="24"/>
        <v>85.734152255572809</v>
      </c>
      <c r="J167" s="42">
        <f t="shared" si="25"/>
        <v>104.63525491562457</v>
      </c>
    </row>
    <row r="168" spans="4:10" x14ac:dyDescent="0.25">
      <c r="D168">
        <v>147</v>
      </c>
      <c r="E168" s="41">
        <f t="shared" si="20"/>
        <v>525.59999999999854</v>
      </c>
      <c r="F168" s="41">
        <f t="shared" si="22"/>
        <v>9.1734505484821707</v>
      </c>
      <c r="G168" s="42">
        <f t="shared" si="21"/>
        <v>90.314168388713753</v>
      </c>
      <c r="H168" s="42">
        <f t="shared" si="23"/>
        <v>102.48689887164879</v>
      </c>
      <c r="I168" s="42">
        <f t="shared" si="24"/>
        <v>85.471252583070623</v>
      </c>
      <c r="J168" s="42">
        <f t="shared" si="25"/>
        <v>103.73034830747319</v>
      </c>
    </row>
    <row r="169" spans="4:10" x14ac:dyDescent="0.25">
      <c r="D169">
        <v>148</v>
      </c>
      <c r="E169" s="41">
        <f t="shared" si="20"/>
        <v>529.19999999999857</v>
      </c>
      <c r="F169" s="41">
        <f t="shared" si="22"/>
        <v>9.2362824015539662</v>
      </c>
      <c r="G169" s="42">
        <f t="shared" si="21"/>
        <v>90.177127492713169</v>
      </c>
      <c r="H169" s="42">
        <f t="shared" si="23"/>
        <v>101.8738131458575</v>
      </c>
      <c r="I169" s="42">
        <f t="shared" si="24"/>
        <v>85.265691239069739</v>
      </c>
      <c r="J169" s="42">
        <f t="shared" si="25"/>
        <v>102.81071971878625</v>
      </c>
    </row>
    <row r="170" spans="4:10" x14ac:dyDescent="0.25">
      <c r="D170">
        <v>149</v>
      </c>
      <c r="E170" s="41">
        <f t="shared" si="20"/>
        <v>532.79999999999848</v>
      </c>
      <c r="F170" s="41">
        <f t="shared" si="22"/>
        <v>9.2991142546257617</v>
      </c>
      <c r="G170" s="42">
        <f t="shared" si="21"/>
        <v>90.078852986855253</v>
      </c>
      <c r="H170" s="42">
        <f t="shared" si="23"/>
        <v>101.25333233564331</v>
      </c>
      <c r="I170" s="42">
        <f t="shared" si="24"/>
        <v>85.118279480282879</v>
      </c>
      <c r="J170" s="42">
        <f t="shared" si="25"/>
        <v>101.87999850346496</v>
      </c>
    </row>
    <row r="171" spans="4:10" x14ac:dyDescent="0.25">
      <c r="D171">
        <v>150</v>
      </c>
      <c r="E171" s="41">
        <f t="shared" si="20"/>
        <v>536.3999999999985</v>
      </c>
      <c r="F171" s="41">
        <f t="shared" si="22"/>
        <v>9.3619461076975572</v>
      </c>
      <c r="G171" s="42">
        <f t="shared" si="21"/>
        <v>90.019732715717296</v>
      </c>
      <c r="H171" s="42">
        <f t="shared" si="23"/>
        <v>100.62790519529339</v>
      </c>
      <c r="I171" s="42">
        <f t="shared" si="24"/>
        <v>85.029599073575952</v>
      </c>
      <c r="J171" s="42">
        <f t="shared" si="25"/>
        <v>100.9418577929401</v>
      </c>
    </row>
    <row r="172" spans="4:10" x14ac:dyDescent="0.25">
      <c r="D172">
        <v>151</v>
      </c>
      <c r="E172" s="41">
        <f t="shared" si="20"/>
        <v>539.99999999999841</v>
      </c>
      <c r="F172" s="41">
        <f t="shared" si="22"/>
        <v>9.4247779607693527</v>
      </c>
      <c r="G172" s="42">
        <f t="shared" si="21"/>
        <v>90</v>
      </c>
      <c r="H172" s="42">
        <f t="shared" si="23"/>
        <v>100.00000000000027</v>
      </c>
      <c r="I172" s="42">
        <f t="shared" si="24"/>
        <v>85</v>
      </c>
      <c r="J172" s="42">
        <f t="shared" si="25"/>
        <v>100.00000000000041</v>
      </c>
    </row>
    <row r="173" spans="4:10" x14ac:dyDescent="0.25">
      <c r="D173">
        <v>152</v>
      </c>
      <c r="E173" s="41">
        <f t="shared" si="20"/>
        <v>543.59999999999843</v>
      </c>
      <c r="F173" s="41">
        <f t="shared" si="22"/>
        <v>9.4876098138411482</v>
      </c>
      <c r="G173" s="42">
        <f t="shared" si="21"/>
        <v>90.019732715717268</v>
      </c>
      <c r="H173" s="42">
        <f t="shared" si="23"/>
        <v>99.372094804707146</v>
      </c>
      <c r="I173" s="42">
        <f t="shared" si="24"/>
        <v>85.029599073575895</v>
      </c>
      <c r="J173" s="42">
        <f t="shared" si="25"/>
        <v>99.058142207060712</v>
      </c>
    </row>
    <row r="174" spans="4:10" x14ac:dyDescent="0.25">
      <c r="D174">
        <v>153</v>
      </c>
      <c r="E174" s="41">
        <f t="shared" si="20"/>
        <v>547.19999999999845</v>
      </c>
      <c r="F174" s="41">
        <f t="shared" si="22"/>
        <v>9.5504416669129437</v>
      </c>
      <c r="G174" s="42">
        <f t="shared" si="21"/>
        <v>90.078852986855182</v>
      </c>
      <c r="H174" s="42">
        <f t="shared" si="23"/>
        <v>98.746667664357233</v>
      </c>
      <c r="I174" s="42">
        <f t="shared" si="24"/>
        <v>85.11827948028278</v>
      </c>
      <c r="J174" s="42">
        <f t="shared" si="25"/>
        <v>98.120001496535849</v>
      </c>
    </row>
    <row r="175" spans="4:10" x14ac:dyDescent="0.25">
      <c r="D175">
        <v>154</v>
      </c>
      <c r="E175" s="41">
        <f t="shared" si="20"/>
        <v>550.79999999999836</v>
      </c>
      <c r="F175" s="41">
        <f t="shared" si="22"/>
        <v>9.6132735199847392</v>
      </c>
      <c r="G175" s="42">
        <f t="shared" si="21"/>
        <v>90.177127492713055</v>
      </c>
      <c r="H175" s="42">
        <f t="shared" si="23"/>
        <v>98.126186854143029</v>
      </c>
      <c r="I175" s="42">
        <f t="shared" si="24"/>
        <v>85.265691239069596</v>
      </c>
      <c r="J175" s="42">
        <f t="shared" si="25"/>
        <v>97.18928028121455</v>
      </c>
    </row>
    <row r="176" spans="4:10" x14ac:dyDescent="0.25">
      <c r="D176">
        <v>155</v>
      </c>
      <c r="E176" s="41">
        <f t="shared" si="20"/>
        <v>554.39999999999839</v>
      </c>
      <c r="F176" s="41">
        <f t="shared" si="22"/>
        <v>9.6761053730565347</v>
      </c>
      <c r="G176" s="42">
        <f t="shared" si="21"/>
        <v>90.314168388713625</v>
      </c>
      <c r="H176" s="42">
        <f t="shared" si="23"/>
        <v>97.513101128351721</v>
      </c>
      <c r="I176" s="42">
        <f t="shared" si="24"/>
        <v>85.471252583070424</v>
      </c>
      <c r="J176" s="42">
        <f t="shared" si="25"/>
        <v>96.269651692527589</v>
      </c>
    </row>
    <row r="177" spans="4:10" x14ac:dyDescent="0.25">
      <c r="D177">
        <v>156</v>
      </c>
      <c r="E177" s="41">
        <f t="shared" si="20"/>
        <v>557.99999999999841</v>
      </c>
      <c r="F177" s="41">
        <f t="shared" si="22"/>
        <v>9.7389372261283302</v>
      </c>
      <c r="G177" s="42">
        <f t="shared" si="21"/>
        <v>90.489434837048378</v>
      </c>
      <c r="H177" s="42">
        <f t="shared" si="23"/>
        <v>96.909830056250797</v>
      </c>
      <c r="I177" s="42">
        <f t="shared" si="24"/>
        <v>85.734152255572567</v>
      </c>
      <c r="J177" s="42">
        <f t="shared" si="25"/>
        <v>95.364745084376196</v>
      </c>
    </row>
    <row r="178" spans="4:10" x14ac:dyDescent="0.25">
      <c r="D178">
        <v>157</v>
      </c>
      <c r="E178" s="41">
        <f t="shared" si="20"/>
        <v>561.59999999999832</v>
      </c>
      <c r="F178" s="41">
        <f t="shared" si="22"/>
        <v>9.8017690792001257</v>
      </c>
      <c r="G178" s="42">
        <f t="shared" si="21"/>
        <v>90.702235141117384</v>
      </c>
      <c r="H178" s="42">
        <f t="shared" si="23"/>
        <v>96.31875447315349</v>
      </c>
      <c r="I178" s="42">
        <f t="shared" si="24"/>
        <v>86.053352711676069</v>
      </c>
      <c r="J178" s="42">
        <f t="shared" si="25"/>
        <v>94.478131709730235</v>
      </c>
    </row>
    <row r="179" spans="4:10" x14ac:dyDescent="0.25">
      <c r="D179">
        <v>158</v>
      </c>
      <c r="E179" s="41">
        <f t="shared" si="20"/>
        <v>565.19999999999834</v>
      </c>
      <c r="F179" s="41">
        <f t="shared" si="22"/>
        <v>9.8646009322719213</v>
      </c>
      <c r="G179" s="42">
        <f t="shared" si="21"/>
        <v>90.951729475339675</v>
      </c>
      <c r="H179" s="42">
        <f t="shared" si="23"/>
        <v>95.742207084349545</v>
      </c>
      <c r="I179" s="42">
        <f t="shared" si="24"/>
        <v>86.427594213009513</v>
      </c>
      <c r="J179" s="42">
        <f t="shared" si="25"/>
        <v>93.61331062652431</v>
      </c>
    </row>
    <row r="180" spans="4:10" x14ac:dyDescent="0.25">
      <c r="D180">
        <v>159</v>
      </c>
      <c r="E180" s="41">
        <f t="shared" si="20"/>
        <v>568.79999999999836</v>
      </c>
      <c r="F180" s="41">
        <f t="shared" si="22"/>
        <v>9.9274327853437168</v>
      </c>
      <c r="G180" s="42">
        <f t="shared" si="21"/>
        <v>91.236933199561221</v>
      </c>
      <c r="H180" s="42">
        <f t="shared" si="23"/>
        <v>95.182463258983105</v>
      </c>
      <c r="I180" s="42">
        <f t="shared" si="24"/>
        <v>86.855399799341825</v>
      </c>
      <c r="J180" s="42">
        <f t="shared" si="25"/>
        <v>92.773694888474665</v>
      </c>
    </row>
    <row r="181" spans="4:10" x14ac:dyDescent="0.25">
      <c r="D181">
        <v>160</v>
      </c>
      <c r="E181" s="41">
        <f t="shared" si="20"/>
        <v>572.39999999999827</v>
      </c>
      <c r="F181" s="41">
        <f t="shared" si="22"/>
        <v>9.9902646384155123</v>
      </c>
      <c r="G181" s="42">
        <f t="shared" si="21"/>
        <v>91.556720744979685</v>
      </c>
      <c r="H181" s="42">
        <f t="shared" si="23"/>
        <v>94.641732050210294</v>
      </c>
      <c r="I181" s="42">
        <f t="shared" si="24"/>
        <v>87.335081117469528</v>
      </c>
      <c r="J181" s="42">
        <f t="shared" si="25"/>
        <v>91.962598075315441</v>
      </c>
    </row>
    <row r="182" spans="4:10" x14ac:dyDescent="0.25">
      <c r="D182">
        <v>161</v>
      </c>
      <c r="E182" s="41">
        <f t="shared" si="20"/>
        <v>575.99999999999829</v>
      </c>
      <c r="F182" s="41">
        <f t="shared" si="22"/>
        <v>10.053096491487308</v>
      </c>
      <c r="G182" s="42">
        <f t="shared" si="21"/>
        <v>91.909830056250343</v>
      </c>
      <c r="H182" s="42">
        <f t="shared" si="23"/>
        <v>94.122147477075515</v>
      </c>
      <c r="I182" s="42">
        <f t="shared" si="24"/>
        <v>87.864745084375514</v>
      </c>
      <c r="J182" s="42">
        <f t="shared" si="25"/>
        <v>91.183221215613273</v>
      </c>
    </row>
    <row r="183" spans="4:10" x14ac:dyDescent="0.25">
      <c r="D183">
        <v>162</v>
      </c>
      <c r="E183" s="41">
        <f t="shared" si="20"/>
        <v>579.59999999999832</v>
      </c>
      <c r="F183" s="41">
        <f t="shared" si="22"/>
        <v>10.115928344559103</v>
      </c>
      <c r="G183" s="42">
        <f t="shared" si="21"/>
        <v>92.294867572241913</v>
      </c>
      <c r="H183" s="42">
        <f t="shared" si="23"/>
        <v>93.62576010251334</v>
      </c>
      <c r="I183" s="42">
        <f t="shared" si="24"/>
        <v>88.442301358362869</v>
      </c>
      <c r="J183" s="42">
        <f t="shared" si="25"/>
        <v>90.43864015377001</v>
      </c>
    </row>
    <row r="184" spans="4:10" x14ac:dyDescent="0.25">
      <c r="D184">
        <v>163</v>
      </c>
      <c r="E184" s="41">
        <f t="shared" si="20"/>
        <v>583.19999999999823</v>
      </c>
      <c r="F184" s="41">
        <f t="shared" si="22"/>
        <v>10.178760197630899</v>
      </c>
      <c r="G184" s="42">
        <f t="shared" si="21"/>
        <v>92.710313725785667</v>
      </c>
      <c r="H184" s="42">
        <f t="shared" si="23"/>
        <v>93.154528940713334</v>
      </c>
      <c r="I184" s="42">
        <f t="shared" si="24"/>
        <v>89.065470588678508</v>
      </c>
      <c r="J184" s="42">
        <f t="shared" si="25"/>
        <v>89.731793411070015</v>
      </c>
    </row>
    <row r="185" spans="4:10" x14ac:dyDescent="0.25">
      <c r="D185">
        <v>164</v>
      </c>
      <c r="E185" s="41">
        <f t="shared" si="20"/>
        <v>586.79999999999825</v>
      </c>
      <c r="F185" s="41">
        <f t="shared" si="22"/>
        <v>10.241592050702694</v>
      </c>
      <c r="G185" s="42">
        <f t="shared" si="21"/>
        <v>93.154528940712879</v>
      </c>
      <c r="H185" s="42">
        <f t="shared" si="23"/>
        <v>92.710313725786108</v>
      </c>
      <c r="I185" s="42">
        <f t="shared" si="24"/>
        <v>89.731793411069319</v>
      </c>
      <c r="J185" s="42">
        <f t="shared" si="25"/>
        <v>89.065470588679148</v>
      </c>
    </row>
    <row r="186" spans="4:10" x14ac:dyDescent="0.25">
      <c r="D186">
        <v>165</v>
      </c>
      <c r="E186" s="41">
        <f t="shared" si="20"/>
        <v>590.39999999999816</v>
      </c>
      <c r="F186" s="41">
        <f t="shared" si="22"/>
        <v>10.30442390377449</v>
      </c>
      <c r="G186" s="42">
        <f t="shared" si="21"/>
        <v>93.625760102512857</v>
      </c>
      <c r="H186" s="42">
        <f t="shared" si="23"/>
        <v>92.29486757224231</v>
      </c>
      <c r="I186" s="42">
        <f t="shared" si="24"/>
        <v>90.438640153769285</v>
      </c>
      <c r="J186" s="42">
        <f t="shared" si="25"/>
        <v>88.442301358363466</v>
      </c>
    </row>
    <row r="187" spans="4:10" x14ac:dyDescent="0.25">
      <c r="D187">
        <v>166</v>
      </c>
      <c r="E187" s="41">
        <f t="shared" si="20"/>
        <v>593.99999999999818</v>
      </c>
      <c r="F187" s="41">
        <f t="shared" si="22"/>
        <v>10.367255756846285</v>
      </c>
      <c r="G187" s="42">
        <f t="shared" si="21"/>
        <v>94.122147477075004</v>
      </c>
      <c r="H187" s="42">
        <f t="shared" si="23"/>
        <v>91.909830056250712</v>
      </c>
      <c r="I187" s="42">
        <f t="shared" si="24"/>
        <v>91.183221215612505</v>
      </c>
      <c r="J187" s="42">
        <f t="shared" si="25"/>
        <v>87.864745084376068</v>
      </c>
    </row>
    <row r="188" spans="4:10" x14ac:dyDescent="0.25">
      <c r="D188">
        <v>167</v>
      </c>
      <c r="E188" s="41">
        <f t="shared" si="20"/>
        <v>597.59999999999809</v>
      </c>
      <c r="F188" s="41">
        <f t="shared" si="22"/>
        <v>10.430087609918081</v>
      </c>
      <c r="G188" s="42">
        <f t="shared" si="21"/>
        <v>94.641732050209754</v>
      </c>
      <c r="H188" s="42">
        <f t="shared" si="23"/>
        <v>91.556720744980026</v>
      </c>
      <c r="I188" s="42">
        <f t="shared" si="24"/>
        <v>91.962598075314631</v>
      </c>
      <c r="J188" s="42">
        <f t="shared" si="25"/>
        <v>87.33508111747004</v>
      </c>
    </row>
    <row r="189" spans="4:10" x14ac:dyDescent="0.25">
      <c r="D189">
        <v>168</v>
      </c>
      <c r="E189" s="41">
        <f t="shared" si="20"/>
        <v>601.19999999999811</v>
      </c>
      <c r="F189" s="41">
        <f t="shared" si="22"/>
        <v>10.492919462989876</v>
      </c>
      <c r="G189" s="42">
        <f t="shared" si="21"/>
        <v>95.182463258982551</v>
      </c>
      <c r="H189" s="42">
        <f t="shared" si="23"/>
        <v>91.23693319956152</v>
      </c>
      <c r="I189" s="42">
        <f t="shared" si="24"/>
        <v>92.773694888473841</v>
      </c>
      <c r="J189" s="42">
        <f t="shared" si="25"/>
        <v>86.85539979934228</v>
      </c>
    </row>
    <row r="190" spans="4:10" x14ac:dyDescent="0.25">
      <c r="D190">
        <v>169</v>
      </c>
      <c r="E190" s="41">
        <f t="shared" si="20"/>
        <v>604.79999999999814</v>
      </c>
      <c r="F190" s="41">
        <f t="shared" si="22"/>
        <v>10.555751316061672</v>
      </c>
      <c r="G190" s="42">
        <f t="shared" si="21"/>
        <v>95.742207084348976</v>
      </c>
      <c r="H190" s="42">
        <f t="shared" si="23"/>
        <v>90.951729475339945</v>
      </c>
      <c r="I190" s="42">
        <f t="shared" si="24"/>
        <v>93.613310626523457</v>
      </c>
      <c r="J190" s="42">
        <f t="shared" si="25"/>
        <v>86.427594213009925</v>
      </c>
    </row>
    <row r="191" spans="4:10" x14ac:dyDescent="0.25">
      <c r="D191">
        <v>170</v>
      </c>
      <c r="E191" s="41">
        <f t="shared" si="20"/>
        <v>608.39999999999804</v>
      </c>
      <c r="F191" s="41">
        <f t="shared" si="22"/>
        <v>10.618583169133467</v>
      </c>
      <c r="G191" s="42">
        <f t="shared" si="21"/>
        <v>96.318754473152907</v>
      </c>
      <c r="H191" s="42">
        <f t="shared" si="23"/>
        <v>90.702235141117612</v>
      </c>
      <c r="I191" s="42">
        <f t="shared" si="24"/>
        <v>94.478131709729354</v>
      </c>
      <c r="J191" s="42">
        <f t="shared" si="25"/>
        <v>86.053352711676411</v>
      </c>
    </row>
    <row r="192" spans="4:10" x14ac:dyDescent="0.25">
      <c r="D192">
        <v>171</v>
      </c>
      <c r="E192" s="41">
        <f t="shared" si="20"/>
        <v>611.99999999999807</v>
      </c>
      <c r="F192" s="41">
        <f t="shared" si="22"/>
        <v>10.681415022205263</v>
      </c>
      <c r="G192" s="42">
        <f t="shared" si="21"/>
        <v>96.9098300562502</v>
      </c>
      <c r="H192" s="42">
        <f t="shared" si="23"/>
        <v>90.489434837048577</v>
      </c>
      <c r="I192" s="42">
        <f t="shared" si="24"/>
        <v>95.364745084375301</v>
      </c>
      <c r="J192" s="42">
        <f t="shared" si="25"/>
        <v>85.734152255572852</v>
      </c>
    </row>
    <row r="193" spans="4:10" x14ac:dyDescent="0.25">
      <c r="D193">
        <v>172</v>
      </c>
      <c r="E193" s="41">
        <f t="shared" si="20"/>
        <v>615.59999999999809</v>
      </c>
      <c r="F193" s="41">
        <f t="shared" si="22"/>
        <v>10.744246875277058</v>
      </c>
      <c r="G193" s="42">
        <f t="shared" si="21"/>
        <v>97.513101128351124</v>
      </c>
      <c r="H193" s="42">
        <f t="shared" si="23"/>
        <v>90.314168388713767</v>
      </c>
      <c r="I193" s="42">
        <f t="shared" si="24"/>
        <v>96.269651692526679</v>
      </c>
      <c r="J193" s="42">
        <f t="shared" si="25"/>
        <v>85.471252583070665</v>
      </c>
    </row>
    <row r="194" spans="4:10" x14ac:dyDescent="0.25">
      <c r="D194">
        <v>173</v>
      </c>
      <c r="E194" s="41">
        <f t="shared" si="20"/>
        <v>619.199999999998</v>
      </c>
      <c r="F194" s="41">
        <f t="shared" si="22"/>
        <v>10.807078728348854</v>
      </c>
      <c r="G194" s="42">
        <f t="shared" si="21"/>
        <v>98.126186854142418</v>
      </c>
      <c r="H194" s="42">
        <f t="shared" si="23"/>
        <v>90.177127492713183</v>
      </c>
      <c r="I194" s="42">
        <f t="shared" si="24"/>
        <v>97.189280281213613</v>
      </c>
      <c r="J194" s="42">
        <f t="shared" si="25"/>
        <v>85.265691239069767</v>
      </c>
    </row>
    <row r="195" spans="4:10" x14ac:dyDescent="0.25">
      <c r="D195">
        <v>174</v>
      </c>
      <c r="E195" s="41">
        <f t="shared" si="20"/>
        <v>622.79999999999802</v>
      </c>
      <c r="F195" s="41">
        <f t="shared" si="22"/>
        <v>10.869910581420649</v>
      </c>
      <c r="G195" s="42">
        <f t="shared" si="21"/>
        <v>98.746667664356607</v>
      </c>
      <c r="H195" s="42">
        <f t="shared" si="23"/>
        <v>90.078852986855267</v>
      </c>
      <c r="I195" s="42">
        <f t="shared" si="24"/>
        <v>98.120001496534911</v>
      </c>
      <c r="J195" s="42">
        <f t="shared" si="25"/>
        <v>85.118279480282894</v>
      </c>
    </row>
    <row r="196" spans="4:10" x14ac:dyDescent="0.25">
      <c r="D196">
        <v>175</v>
      </c>
      <c r="E196" s="41">
        <f t="shared" si="20"/>
        <v>626.39999999999804</v>
      </c>
      <c r="F196" s="41">
        <f t="shared" si="22"/>
        <v>10.932742434492445</v>
      </c>
      <c r="G196" s="42">
        <f t="shared" si="21"/>
        <v>99.372094804706506</v>
      </c>
      <c r="H196" s="42">
        <f t="shared" si="23"/>
        <v>90.019732715717311</v>
      </c>
      <c r="I196" s="42">
        <f t="shared" si="24"/>
        <v>99.05814220705976</v>
      </c>
      <c r="J196" s="42">
        <f t="shared" si="25"/>
        <v>85.029599073575966</v>
      </c>
    </row>
    <row r="197" spans="4:10" x14ac:dyDescent="0.25">
      <c r="D197">
        <v>176</v>
      </c>
      <c r="E197" s="41">
        <f t="shared" si="20"/>
        <v>629.99999999999795</v>
      </c>
      <c r="F197" s="41">
        <f t="shared" si="22"/>
        <v>10.99557428756424</v>
      </c>
      <c r="G197" s="42">
        <f t="shared" si="21"/>
        <v>99.999999999999645</v>
      </c>
      <c r="H197" s="42">
        <f t="shared" si="23"/>
        <v>90</v>
      </c>
      <c r="I197" s="42">
        <f t="shared" si="24"/>
        <v>99.99999999999946</v>
      </c>
      <c r="J197" s="42">
        <f t="shared" si="25"/>
        <v>85</v>
      </c>
    </row>
    <row r="198" spans="4:10" x14ac:dyDescent="0.25">
      <c r="D198">
        <v>177</v>
      </c>
      <c r="E198" s="41">
        <f t="shared" si="20"/>
        <v>633.59999999999798</v>
      </c>
      <c r="F198" s="41">
        <f t="shared" si="22"/>
        <v>11.058406140636036</v>
      </c>
      <c r="G198" s="42">
        <f t="shared" si="21"/>
        <v>100.62790519529277</v>
      </c>
      <c r="H198" s="42">
        <f t="shared" si="23"/>
        <v>90.019732715717254</v>
      </c>
      <c r="I198" s="42">
        <f t="shared" si="24"/>
        <v>100.94185779293916</v>
      </c>
      <c r="J198" s="42">
        <f t="shared" si="25"/>
        <v>85.029599073575895</v>
      </c>
    </row>
    <row r="199" spans="4:10" x14ac:dyDescent="0.25">
      <c r="D199">
        <v>178</v>
      </c>
      <c r="E199" s="41">
        <f t="shared" si="20"/>
        <v>637.19999999999789</v>
      </c>
      <c r="F199" s="41">
        <f t="shared" si="22"/>
        <v>11.121237993707831</v>
      </c>
      <c r="G199" s="42">
        <f t="shared" si="21"/>
        <v>101.25333233564268</v>
      </c>
      <c r="H199" s="42">
        <f t="shared" si="23"/>
        <v>90.078852986855168</v>
      </c>
      <c r="I199" s="42">
        <f t="shared" si="24"/>
        <v>101.87999850346402</v>
      </c>
      <c r="J199" s="42">
        <f t="shared" si="25"/>
        <v>85.118279480282766</v>
      </c>
    </row>
    <row r="200" spans="4:10" x14ac:dyDescent="0.25">
      <c r="D200">
        <v>179</v>
      </c>
      <c r="E200" s="41">
        <f t="shared" si="20"/>
        <v>640.79999999999791</v>
      </c>
      <c r="F200" s="41">
        <f t="shared" si="22"/>
        <v>11.184069846779627</v>
      </c>
      <c r="G200" s="42">
        <f t="shared" si="21"/>
        <v>101.87381314585689</v>
      </c>
      <c r="H200" s="42">
        <f t="shared" si="23"/>
        <v>90.177127492713041</v>
      </c>
      <c r="I200" s="42">
        <f t="shared" si="24"/>
        <v>102.81071971878532</v>
      </c>
      <c r="J200" s="42">
        <f t="shared" si="25"/>
        <v>85.265691239069568</v>
      </c>
    </row>
    <row r="201" spans="4:10" x14ac:dyDescent="0.25">
      <c r="D201">
        <v>180</v>
      </c>
      <c r="E201" s="41">
        <f t="shared" si="20"/>
        <v>644.39999999999782</v>
      </c>
      <c r="F201" s="41">
        <f t="shared" si="22"/>
        <v>11.246901699851422</v>
      </c>
      <c r="G201" s="42">
        <f t="shared" si="21"/>
        <v>102.48689887164818</v>
      </c>
      <c r="H201" s="42">
        <f t="shared" si="23"/>
        <v>90.314168388713597</v>
      </c>
      <c r="I201" s="42">
        <f t="shared" si="24"/>
        <v>103.73034830747228</v>
      </c>
      <c r="J201" s="42">
        <f t="shared" si="25"/>
        <v>85.471252583070395</v>
      </c>
    </row>
    <row r="202" spans="4:10" x14ac:dyDescent="0.25">
      <c r="D202">
        <v>181</v>
      </c>
      <c r="E202" s="41">
        <f t="shared" si="20"/>
        <v>647.99999999999784</v>
      </c>
      <c r="F202" s="41">
        <f t="shared" si="22"/>
        <v>11.309733552923218</v>
      </c>
      <c r="G202" s="42">
        <f t="shared" si="21"/>
        <v>103.09016994374912</v>
      </c>
      <c r="H202" s="42">
        <f t="shared" si="23"/>
        <v>90.48943483704835</v>
      </c>
      <c r="I202" s="42">
        <f t="shared" si="24"/>
        <v>104.63525491562368</v>
      </c>
      <c r="J202" s="42">
        <f t="shared" si="25"/>
        <v>85.734152255572525</v>
      </c>
    </row>
    <row r="203" spans="4:10" x14ac:dyDescent="0.25">
      <c r="D203">
        <v>182</v>
      </c>
      <c r="E203" s="41">
        <f t="shared" si="20"/>
        <v>651.59999999999786</v>
      </c>
      <c r="F203" s="41">
        <f t="shared" si="22"/>
        <v>11.372565405995013</v>
      </c>
      <c r="G203" s="42">
        <f t="shared" si="21"/>
        <v>103.68124552684642</v>
      </c>
      <c r="H203" s="42">
        <f t="shared" si="23"/>
        <v>90.702235141117342</v>
      </c>
      <c r="I203" s="42">
        <f t="shared" si="24"/>
        <v>105.52186829026964</v>
      </c>
      <c r="J203" s="42">
        <f t="shared" si="25"/>
        <v>86.053352711676013</v>
      </c>
    </row>
    <row r="204" spans="4:10" x14ac:dyDescent="0.25">
      <c r="D204">
        <v>183</v>
      </c>
      <c r="E204" s="41">
        <f t="shared" si="20"/>
        <v>655.19999999999777</v>
      </c>
      <c r="F204" s="41">
        <f t="shared" si="22"/>
        <v>11.435397259066809</v>
      </c>
      <c r="G204" s="42">
        <f t="shared" si="21"/>
        <v>104.25779291565038</v>
      </c>
      <c r="H204" s="42">
        <f t="shared" si="23"/>
        <v>90.951729475339647</v>
      </c>
      <c r="I204" s="42">
        <f t="shared" si="24"/>
        <v>106.38668937347556</v>
      </c>
      <c r="J204" s="42">
        <f t="shared" si="25"/>
        <v>86.427594213009456</v>
      </c>
    </row>
    <row r="205" spans="4:10" x14ac:dyDescent="0.25">
      <c r="D205">
        <v>184</v>
      </c>
      <c r="E205" s="41">
        <f t="shared" si="20"/>
        <v>658.79999999999779</v>
      </c>
      <c r="F205" s="41">
        <f t="shared" si="22"/>
        <v>11.498229112138604</v>
      </c>
      <c r="G205" s="42">
        <f t="shared" si="21"/>
        <v>104.81753674101681</v>
      </c>
      <c r="H205" s="42">
        <f t="shared" si="23"/>
        <v>91.236933199561179</v>
      </c>
      <c r="I205" s="42">
        <f t="shared" si="24"/>
        <v>107.22630511152522</v>
      </c>
      <c r="J205" s="42">
        <f t="shared" si="25"/>
        <v>86.855399799341768</v>
      </c>
    </row>
    <row r="206" spans="4:10" x14ac:dyDescent="0.25">
      <c r="D206">
        <v>185</v>
      </c>
      <c r="E206" s="41">
        <f t="shared" si="20"/>
        <v>662.39999999999782</v>
      </c>
      <c r="F206" s="41">
        <f t="shared" si="22"/>
        <v>11.5610609652104</v>
      </c>
      <c r="G206" s="42">
        <f t="shared" si="21"/>
        <v>105.35826794978964</v>
      </c>
      <c r="H206" s="42">
        <f t="shared" si="23"/>
        <v>91.556720744979643</v>
      </c>
      <c r="I206" s="42">
        <f t="shared" si="24"/>
        <v>108.03740192468446</v>
      </c>
      <c r="J206" s="42">
        <f t="shared" si="25"/>
        <v>87.335081117469457</v>
      </c>
    </row>
    <row r="207" spans="4:10" x14ac:dyDescent="0.25">
      <c r="D207">
        <v>186</v>
      </c>
      <c r="E207" s="41">
        <f t="shared" si="20"/>
        <v>665.99999999999784</v>
      </c>
      <c r="F207" s="41">
        <f t="shared" si="22"/>
        <v>11.623892818282195</v>
      </c>
      <c r="G207" s="42">
        <f t="shared" si="21"/>
        <v>105.87785252292441</v>
      </c>
      <c r="H207" s="42">
        <f t="shared" si="23"/>
        <v>91.909830056250286</v>
      </c>
      <c r="I207" s="42">
        <f t="shared" si="24"/>
        <v>108.81677878438661</v>
      </c>
      <c r="J207" s="42">
        <f t="shared" si="25"/>
        <v>87.864745084375443</v>
      </c>
    </row>
    <row r="208" spans="4:10" x14ac:dyDescent="0.25">
      <c r="D208">
        <v>187</v>
      </c>
      <c r="E208" s="41">
        <f t="shared" si="20"/>
        <v>669.59999999999764</v>
      </c>
      <c r="F208" s="41">
        <f t="shared" si="22"/>
        <v>11.686724671353991</v>
      </c>
      <c r="G208" s="42">
        <f t="shared" si="21"/>
        <v>106.37423989748659</v>
      </c>
      <c r="H208" s="42">
        <f t="shared" si="23"/>
        <v>92.294867572241856</v>
      </c>
      <c r="I208" s="42">
        <f t="shared" si="24"/>
        <v>109.56135984622989</v>
      </c>
      <c r="J208" s="42">
        <f t="shared" si="25"/>
        <v>88.442301358362784</v>
      </c>
    </row>
    <row r="209" spans="4:10" x14ac:dyDescent="0.25">
      <c r="D209">
        <v>188</v>
      </c>
      <c r="E209" s="41">
        <f t="shared" si="20"/>
        <v>673.19999999999766</v>
      </c>
      <c r="F209" s="41">
        <f t="shared" si="22"/>
        <v>11.749556524425786</v>
      </c>
      <c r="G209" s="42">
        <f t="shared" si="21"/>
        <v>106.8454710592866</v>
      </c>
      <c r="H209" s="42">
        <f t="shared" si="23"/>
        <v>92.71031372578561</v>
      </c>
      <c r="I209" s="42">
        <f t="shared" si="24"/>
        <v>110.26820658892989</v>
      </c>
      <c r="J209" s="42">
        <f t="shared" si="25"/>
        <v>89.065470588678409</v>
      </c>
    </row>
    <row r="210" spans="4:10" x14ac:dyDescent="0.25">
      <c r="D210">
        <v>189</v>
      </c>
      <c r="E210" s="41">
        <f t="shared" si="20"/>
        <v>676.79999999999768</v>
      </c>
      <c r="F210" s="41">
        <f t="shared" si="22"/>
        <v>11.812388377497582</v>
      </c>
      <c r="G210" s="42">
        <f t="shared" si="21"/>
        <v>107.28968627421384</v>
      </c>
      <c r="H210" s="42">
        <f t="shared" si="23"/>
        <v>93.154528940712822</v>
      </c>
      <c r="I210" s="42">
        <f t="shared" si="24"/>
        <v>110.93452941132075</v>
      </c>
      <c r="J210" s="42">
        <f t="shared" si="25"/>
        <v>89.731793411069219</v>
      </c>
    </row>
    <row r="211" spans="4:10" x14ac:dyDescent="0.25">
      <c r="D211">
        <v>190</v>
      </c>
      <c r="E211" s="41">
        <f t="shared" si="20"/>
        <v>680.3999999999977</v>
      </c>
      <c r="F211" s="41">
        <f t="shared" si="22"/>
        <v>11.875220230569377</v>
      </c>
      <c r="G211" s="42">
        <f t="shared" si="21"/>
        <v>107.70513242775763</v>
      </c>
      <c r="H211" s="42">
        <f t="shared" si="23"/>
        <v>93.625760102512785</v>
      </c>
      <c r="I211" s="42">
        <f t="shared" si="24"/>
        <v>111.55769864163645</v>
      </c>
      <c r="J211" s="42">
        <f t="shared" si="25"/>
        <v>90.438640153769185</v>
      </c>
    </row>
    <row r="212" spans="4:10" x14ac:dyDescent="0.25">
      <c r="D212">
        <v>191</v>
      </c>
      <c r="E212" s="41">
        <f t="shared" si="20"/>
        <v>683.99999999999773</v>
      </c>
      <c r="F212" s="41">
        <f t="shared" si="22"/>
        <v>11.938052083641173</v>
      </c>
      <c r="G212" s="42">
        <f t="shared" si="21"/>
        <v>108.09016994374923</v>
      </c>
      <c r="H212" s="42">
        <f t="shared" si="23"/>
        <v>94.122147477074932</v>
      </c>
      <c r="I212" s="42">
        <f t="shared" si="24"/>
        <v>112.13525491562385</v>
      </c>
      <c r="J212" s="42">
        <f t="shared" si="25"/>
        <v>91.183221215612406</v>
      </c>
    </row>
    <row r="213" spans="4:10" x14ac:dyDescent="0.25">
      <c r="D213">
        <v>192</v>
      </c>
      <c r="E213" s="41">
        <f t="shared" si="20"/>
        <v>687.59999999999764</v>
      </c>
      <c r="F213" s="41">
        <f t="shared" si="22"/>
        <v>12.000883936712968</v>
      </c>
      <c r="G213" s="42">
        <f t="shared" si="21"/>
        <v>108.44327925501993</v>
      </c>
      <c r="H213" s="42">
        <f t="shared" si="23"/>
        <v>94.641732050209683</v>
      </c>
      <c r="I213" s="42">
        <f t="shared" si="24"/>
        <v>112.66491888252989</v>
      </c>
      <c r="J213" s="42">
        <f t="shared" si="25"/>
        <v>91.962598075314517</v>
      </c>
    </row>
    <row r="214" spans="4:10" x14ac:dyDescent="0.25">
      <c r="D214">
        <v>193</v>
      </c>
      <c r="E214" s="41">
        <f t="shared" si="20"/>
        <v>691.19999999999766</v>
      </c>
      <c r="F214" s="41">
        <f t="shared" si="22"/>
        <v>12.063715789784764</v>
      </c>
      <c r="G214" s="42">
        <f t="shared" si="21"/>
        <v>108.76306680043844</v>
      </c>
      <c r="H214" s="42">
        <f t="shared" si="23"/>
        <v>95.18246325898248</v>
      </c>
      <c r="I214" s="42">
        <f t="shared" si="24"/>
        <v>113.14460020065765</v>
      </c>
      <c r="J214" s="42">
        <f t="shared" si="25"/>
        <v>92.773694888473713</v>
      </c>
    </row>
    <row r="215" spans="4:10" x14ac:dyDescent="0.25">
      <c r="D215">
        <v>194</v>
      </c>
      <c r="E215" s="41">
        <f t="shared" ref="E215:E278" si="26">F215*180/PI()</f>
        <v>694.79999999999757</v>
      </c>
      <c r="F215" s="41">
        <f t="shared" si="22"/>
        <v>12.12654764285656</v>
      </c>
      <c r="G215" s="42">
        <f t="shared" si="21"/>
        <v>109.04827052466001</v>
      </c>
      <c r="H215" s="42">
        <f t="shared" si="23"/>
        <v>95.742207084348891</v>
      </c>
      <c r="I215" s="42">
        <f t="shared" si="24"/>
        <v>113.57240578699002</v>
      </c>
      <c r="J215" s="42">
        <f t="shared" si="25"/>
        <v>93.613310626523329</v>
      </c>
    </row>
    <row r="216" spans="4:10" x14ac:dyDescent="0.25">
      <c r="D216">
        <v>195</v>
      </c>
      <c r="E216" s="41">
        <f t="shared" si="26"/>
        <v>698.39999999999759</v>
      </c>
      <c r="F216" s="41">
        <f t="shared" si="22"/>
        <v>12.189379495928355</v>
      </c>
      <c r="G216" s="42">
        <f t="shared" ref="G216:G279" si="27">100+$E$15*COS(F216)</f>
        <v>109.29776485888236</v>
      </c>
      <c r="H216" s="42">
        <f t="shared" si="23"/>
        <v>96.318754473152822</v>
      </c>
      <c r="I216" s="42">
        <f t="shared" si="24"/>
        <v>113.94664728832353</v>
      </c>
      <c r="J216" s="42">
        <f t="shared" si="25"/>
        <v>94.47813170972924</v>
      </c>
    </row>
    <row r="217" spans="4:10" x14ac:dyDescent="0.25">
      <c r="D217">
        <v>196</v>
      </c>
      <c r="E217" s="41">
        <f t="shared" si="26"/>
        <v>701.9999999999975</v>
      </c>
      <c r="F217" s="41">
        <f t="shared" si="22"/>
        <v>12.252211349000151</v>
      </c>
      <c r="G217" s="42">
        <f t="shared" si="27"/>
        <v>109.51056516295139</v>
      </c>
      <c r="H217" s="42">
        <f t="shared" si="23"/>
        <v>96.909830056250115</v>
      </c>
      <c r="I217" s="42">
        <f t="shared" si="24"/>
        <v>114.26584774442711</v>
      </c>
      <c r="J217" s="42">
        <f t="shared" si="25"/>
        <v>95.364745084375173</v>
      </c>
    </row>
    <row r="218" spans="4:10" x14ac:dyDescent="0.25">
      <c r="D218">
        <v>197</v>
      </c>
      <c r="E218" s="41">
        <f t="shared" si="26"/>
        <v>705.59999999999752</v>
      </c>
      <c r="F218" s="41">
        <f t="shared" ref="F218:F281" si="28">F217+$F$19*2</f>
        <v>12.315043202071946</v>
      </c>
      <c r="G218" s="42">
        <f t="shared" si="27"/>
        <v>109.6858316112862</v>
      </c>
      <c r="H218" s="42">
        <f t="shared" ref="H218:H281" si="29">100+$E$15*SIN(F218)</f>
        <v>97.513101128351025</v>
      </c>
      <c r="I218" s="42">
        <f t="shared" ref="I218:I281" si="30">100+$E$14*COS(F218)</f>
        <v>114.52874741692931</v>
      </c>
      <c r="J218" s="42">
        <f t="shared" ref="J218:J281" si="31">100+$E$14*SIN(F218)</f>
        <v>96.269651692526551</v>
      </c>
    </row>
    <row r="219" spans="4:10" x14ac:dyDescent="0.25">
      <c r="D219">
        <v>198</v>
      </c>
      <c r="E219" s="41">
        <f t="shared" si="26"/>
        <v>709.19999999999754</v>
      </c>
      <c r="F219" s="41">
        <f t="shared" si="28"/>
        <v>12.377875055143742</v>
      </c>
      <c r="G219" s="42">
        <f t="shared" si="27"/>
        <v>109.8228725072868</v>
      </c>
      <c r="H219" s="42">
        <f t="shared" si="29"/>
        <v>98.126186854142318</v>
      </c>
      <c r="I219" s="42">
        <f t="shared" si="30"/>
        <v>114.7343087609302</v>
      </c>
      <c r="J219" s="42">
        <f t="shared" si="31"/>
        <v>97.189280281213485</v>
      </c>
    </row>
    <row r="220" spans="4:10" x14ac:dyDescent="0.25">
      <c r="D220">
        <v>199</v>
      </c>
      <c r="E220" s="41">
        <f t="shared" si="26"/>
        <v>712.79999999999757</v>
      </c>
      <c r="F220" s="41">
        <f t="shared" si="28"/>
        <v>12.440706908215537</v>
      </c>
      <c r="G220" s="42">
        <f t="shared" si="27"/>
        <v>109.92114701314472</v>
      </c>
      <c r="H220" s="42">
        <f t="shared" si="29"/>
        <v>98.746667664356522</v>
      </c>
      <c r="I220" s="42">
        <f t="shared" si="30"/>
        <v>114.88172051971708</v>
      </c>
      <c r="J220" s="42">
        <f t="shared" si="31"/>
        <v>98.120001496534783</v>
      </c>
    </row>
    <row r="221" spans="4:10" x14ac:dyDescent="0.25">
      <c r="D221">
        <v>200</v>
      </c>
      <c r="E221" s="41">
        <f t="shared" si="26"/>
        <v>716.39999999999736</v>
      </c>
      <c r="F221" s="41">
        <f t="shared" si="28"/>
        <v>12.503538761287333</v>
      </c>
      <c r="G221" s="42">
        <f t="shared" si="27"/>
        <v>109.98026728428269</v>
      </c>
      <c r="H221" s="42">
        <f t="shared" si="29"/>
        <v>99.372094804706421</v>
      </c>
      <c r="I221" s="42">
        <f t="shared" si="30"/>
        <v>114.97040092642403</v>
      </c>
      <c r="J221" s="42">
        <f t="shared" si="31"/>
        <v>99.058142207059632</v>
      </c>
    </row>
    <row r="222" spans="4:10" x14ac:dyDescent="0.25">
      <c r="D222">
        <v>201</v>
      </c>
      <c r="E222" s="41">
        <f t="shared" si="26"/>
        <v>719.99999999999739</v>
      </c>
      <c r="F222" s="41">
        <f t="shared" si="28"/>
        <v>12.566370614359128</v>
      </c>
      <c r="G222" s="42">
        <f t="shared" si="27"/>
        <v>110</v>
      </c>
      <c r="H222" s="42">
        <f t="shared" si="29"/>
        <v>99.999999999999545</v>
      </c>
      <c r="I222" s="42">
        <f t="shared" si="30"/>
        <v>115</v>
      </c>
      <c r="J222" s="42">
        <f t="shared" si="31"/>
        <v>99.999999999999332</v>
      </c>
    </row>
    <row r="223" spans="4:10" x14ac:dyDescent="0.25">
      <c r="D223">
        <v>202</v>
      </c>
      <c r="E223" s="41">
        <f t="shared" si="26"/>
        <v>723.59999999999741</v>
      </c>
      <c r="F223" s="41">
        <f t="shared" si="28"/>
        <v>12.629202467430924</v>
      </c>
      <c r="G223" s="42">
        <f t="shared" si="27"/>
        <v>109.98026728428275</v>
      </c>
      <c r="H223" s="42">
        <f t="shared" si="29"/>
        <v>100.62790519529268</v>
      </c>
      <c r="I223" s="42">
        <f t="shared" si="30"/>
        <v>114.97040092642412</v>
      </c>
      <c r="J223" s="42">
        <f t="shared" si="31"/>
        <v>100.94185779293902</v>
      </c>
    </row>
    <row r="224" spans="4:10" x14ac:dyDescent="0.25">
      <c r="D224">
        <v>203</v>
      </c>
      <c r="E224" s="41">
        <f t="shared" si="26"/>
        <v>727.19999999999743</v>
      </c>
      <c r="F224" s="41">
        <f t="shared" si="28"/>
        <v>12.692034320502719</v>
      </c>
      <c r="G224" s="42">
        <f t="shared" si="27"/>
        <v>109.92114701314483</v>
      </c>
      <c r="H224" s="42">
        <f t="shared" si="29"/>
        <v>101.2533323356426</v>
      </c>
      <c r="I224" s="42">
        <f t="shared" si="30"/>
        <v>114.88172051971725</v>
      </c>
      <c r="J224" s="42">
        <f t="shared" si="31"/>
        <v>101.87999850346388</v>
      </c>
    </row>
    <row r="225" spans="4:10" x14ac:dyDescent="0.25">
      <c r="D225">
        <v>204</v>
      </c>
      <c r="E225" s="41">
        <f t="shared" si="26"/>
        <v>730.79999999999745</v>
      </c>
      <c r="F225" s="41">
        <f t="shared" si="28"/>
        <v>12.754866173574515</v>
      </c>
      <c r="G225" s="42">
        <f t="shared" si="27"/>
        <v>109.82287250728697</v>
      </c>
      <c r="H225" s="42">
        <f t="shared" si="29"/>
        <v>101.8738131458568</v>
      </c>
      <c r="I225" s="42">
        <f t="shared" si="30"/>
        <v>114.73430876093046</v>
      </c>
      <c r="J225" s="42">
        <f t="shared" si="31"/>
        <v>102.81071971878519</v>
      </c>
    </row>
    <row r="226" spans="4:10" x14ac:dyDescent="0.25">
      <c r="D226">
        <v>205</v>
      </c>
      <c r="E226" s="41">
        <f t="shared" si="26"/>
        <v>734.39999999999748</v>
      </c>
      <c r="F226" s="41">
        <f t="shared" si="28"/>
        <v>12.81769802664631</v>
      </c>
      <c r="G226" s="42">
        <f t="shared" si="27"/>
        <v>109.68583161128643</v>
      </c>
      <c r="H226" s="42">
        <f t="shared" si="29"/>
        <v>102.48689887164809</v>
      </c>
      <c r="I226" s="42">
        <f t="shared" si="30"/>
        <v>114.52874741692963</v>
      </c>
      <c r="J226" s="42">
        <f t="shared" si="31"/>
        <v>103.73034830747216</v>
      </c>
    </row>
    <row r="227" spans="4:10" x14ac:dyDescent="0.25">
      <c r="D227">
        <v>206</v>
      </c>
      <c r="E227" s="41">
        <f t="shared" si="26"/>
        <v>737.99999999999739</v>
      </c>
      <c r="F227" s="41">
        <f t="shared" si="28"/>
        <v>12.880529879718106</v>
      </c>
      <c r="G227" s="42">
        <f t="shared" si="27"/>
        <v>109.51056516295168</v>
      </c>
      <c r="H227" s="42">
        <f t="shared" si="29"/>
        <v>103.09016994374903</v>
      </c>
      <c r="I227" s="42">
        <f t="shared" si="30"/>
        <v>114.26584774442752</v>
      </c>
      <c r="J227" s="42">
        <f t="shared" si="31"/>
        <v>104.63525491562355</v>
      </c>
    </row>
    <row r="228" spans="4:10" x14ac:dyDescent="0.25">
      <c r="D228">
        <v>207</v>
      </c>
      <c r="E228" s="41">
        <f t="shared" si="26"/>
        <v>741.59999999999729</v>
      </c>
      <c r="F228" s="41">
        <f t="shared" si="28"/>
        <v>12.943361732789901</v>
      </c>
      <c r="G228" s="42">
        <f t="shared" si="27"/>
        <v>109.29776485888269</v>
      </c>
      <c r="H228" s="42">
        <f t="shared" si="29"/>
        <v>103.68124552684634</v>
      </c>
      <c r="I228" s="42">
        <f t="shared" si="30"/>
        <v>113.94664728832403</v>
      </c>
      <c r="J228" s="42">
        <f t="shared" si="31"/>
        <v>105.52186829026951</v>
      </c>
    </row>
    <row r="229" spans="4:10" x14ac:dyDescent="0.25">
      <c r="D229">
        <v>208</v>
      </c>
      <c r="E229" s="41">
        <f t="shared" si="26"/>
        <v>745.19999999999732</v>
      </c>
      <c r="F229" s="41">
        <f t="shared" si="28"/>
        <v>13.006193585861697</v>
      </c>
      <c r="G229" s="42">
        <f t="shared" si="27"/>
        <v>109.0482705246604</v>
      </c>
      <c r="H229" s="42">
        <f t="shared" si="29"/>
        <v>104.2577929156503</v>
      </c>
      <c r="I229" s="42">
        <f t="shared" si="30"/>
        <v>113.5724057869906</v>
      </c>
      <c r="J229" s="42">
        <f t="shared" si="31"/>
        <v>106.38668937347545</v>
      </c>
    </row>
    <row r="230" spans="4:10" x14ac:dyDescent="0.25">
      <c r="D230">
        <v>209</v>
      </c>
      <c r="E230" s="41">
        <f t="shared" si="26"/>
        <v>748.79999999999734</v>
      </c>
      <c r="F230" s="41">
        <f t="shared" si="28"/>
        <v>13.069025438933492</v>
      </c>
      <c r="G230" s="42">
        <f t="shared" si="27"/>
        <v>108.76306680043886</v>
      </c>
      <c r="H230" s="42">
        <f t="shared" si="29"/>
        <v>104.81753674101674</v>
      </c>
      <c r="I230" s="42">
        <f t="shared" si="30"/>
        <v>113.1446002006583</v>
      </c>
      <c r="J230" s="42">
        <f t="shared" si="31"/>
        <v>107.22630511152511</v>
      </c>
    </row>
    <row r="231" spans="4:10" x14ac:dyDescent="0.25">
      <c r="D231">
        <v>210</v>
      </c>
      <c r="E231" s="41">
        <f t="shared" si="26"/>
        <v>752.39999999999725</v>
      </c>
      <c r="F231" s="41">
        <f t="shared" si="28"/>
        <v>13.131857292005288</v>
      </c>
      <c r="G231" s="42">
        <f t="shared" si="27"/>
        <v>108.44327925502041</v>
      </c>
      <c r="H231" s="42">
        <f t="shared" si="29"/>
        <v>105.35826794978956</v>
      </c>
      <c r="I231" s="42">
        <f t="shared" si="30"/>
        <v>112.66491888253061</v>
      </c>
      <c r="J231" s="42">
        <f t="shared" si="31"/>
        <v>108.03740192468435</v>
      </c>
    </row>
    <row r="232" spans="4:10" x14ac:dyDescent="0.25">
      <c r="D232">
        <v>211</v>
      </c>
      <c r="E232" s="41">
        <f t="shared" si="26"/>
        <v>755.99999999999727</v>
      </c>
      <c r="F232" s="41">
        <f t="shared" si="28"/>
        <v>13.194689145077083</v>
      </c>
      <c r="G232" s="42">
        <f t="shared" si="27"/>
        <v>108.09016994374976</v>
      </c>
      <c r="H232" s="42">
        <f t="shared" si="29"/>
        <v>105.87785252292434</v>
      </c>
      <c r="I232" s="42">
        <f t="shared" si="30"/>
        <v>112.13525491562464</v>
      </c>
      <c r="J232" s="42">
        <f t="shared" si="31"/>
        <v>108.81677878438651</v>
      </c>
    </row>
    <row r="233" spans="4:10" x14ac:dyDescent="0.25">
      <c r="D233">
        <v>212</v>
      </c>
      <c r="E233" s="41">
        <f t="shared" si="26"/>
        <v>759.59999999999729</v>
      </c>
      <c r="F233" s="41">
        <f t="shared" si="28"/>
        <v>13.257520998148879</v>
      </c>
      <c r="G233" s="42">
        <f t="shared" si="27"/>
        <v>107.7051324277582</v>
      </c>
      <c r="H233" s="42">
        <f t="shared" si="29"/>
        <v>106.37423989748652</v>
      </c>
      <c r="I233" s="42">
        <f t="shared" si="30"/>
        <v>111.5576986416373</v>
      </c>
      <c r="J233" s="42">
        <f t="shared" si="31"/>
        <v>109.56135984622978</v>
      </c>
    </row>
    <row r="234" spans="4:10" x14ac:dyDescent="0.25">
      <c r="D234">
        <v>213</v>
      </c>
      <c r="E234" s="41">
        <f t="shared" si="26"/>
        <v>763.1999999999972</v>
      </c>
      <c r="F234" s="41">
        <f t="shared" si="28"/>
        <v>13.320352851220674</v>
      </c>
      <c r="G234" s="42">
        <f t="shared" si="27"/>
        <v>107.28968627421445</v>
      </c>
      <c r="H234" s="42">
        <f t="shared" si="29"/>
        <v>106.84547105928652</v>
      </c>
      <c r="I234" s="42">
        <f t="shared" si="30"/>
        <v>110.93452941132168</v>
      </c>
      <c r="J234" s="42">
        <f t="shared" si="31"/>
        <v>110.26820658892979</v>
      </c>
    </row>
    <row r="235" spans="4:10" x14ac:dyDescent="0.25">
      <c r="D235">
        <v>214</v>
      </c>
      <c r="E235" s="41">
        <f t="shared" si="26"/>
        <v>766.79999999999711</v>
      </c>
      <c r="F235" s="41">
        <f t="shared" si="28"/>
        <v>13.38318470429247</v>
      </c>
      <c r="G235" s="42">
        <f t="shared" si="27"/>
        <v>106.84547105928725</v>
      </c>
      <c r="H235" s="42">
        <f t="shared" si="29"/>
        <v>107.28968627421378</v>
      </c>
      <c r="I235" s="42">
        <f t="shared" si="30"/>
        <v>110.26820658893087</v>
      </c>
      <c r="J235" s="42">
        <f t="shared" si="31"/>
        <v>110.93452941132067</v>
      </c>
    </row>
    <row r="236" spans="4:10" x14ac:dyDescent="0.25">
      <c r="D236">
        <v>215</v>
      </c>
      <c r="E236" s="41">
        <f t="shared" si="26"/>
        <v>770.39999999999714</v>
      </c>
      <c r="F236" s="41">
        <f t="shared" si="28"/>
        <v>13.446016557364265</v>
      </c>
      <c r="G236" s="42">
        <f t="shared" si="27"/>
        <v>106.37423989748729</v>
      </c>
      <c r="H236" s="42">
        <f t="shared" si="29"/>
        <v>107.70513242775758</v>
      </c>
      <c r="I236" s="42">
        <f t="shared" si="30"/>
        <v>109.56135984623093</v>
      </c>
      <c r="J236" s="42">
        <f t="shared" si="31"/>
        <v>111.55769864163636</v>
      </c>
    </row>
    <row r="237" spans="4:10" x14ac:dyDescent="0.25">
      <c r="D237">
        <v>216</v>
      </c>
      <c r="E237" s="41">
        <f t="shared" si="26"/>
        <v>773.99999999999716</v>
      </c>
      <c r="F237" s="41">
        <f t="shared" si="28"/>
        <v>13.508848410436061</v>
      </c>
      <c r="G237" s="42">
        <f t="shared" si="27"/>
        <v>105.87785252292514</v>
      </c>
      <c r="H237" s="42">
        <f t="shared" si="29"/>
        <v>108.09016994374917</v>
      </c>
      <c r="I237" s="42">
        <f t="shared" si="30"/>
        <v>108.81677878438771</v>
      </c>
      <c r="J237" s="42">
        <f t="shared" si="31"/>
        <v>112.13525491562376</v>
      </c>
    </row>
    <row r="238" spans="4:10" x14ac:dyDescent="0.25">
      <c r="D238">
        <v>217</v>
      </c>
      <c r="E238" s="41">
        <f t="shared" si="26"/>
        <v>777.59999999999718</v>
      </c>
      <c r="F238" s="41">
        <f t="shared" si="28"/>
        <v>13.571680263507856</v>
      </c>
      <c r="G238" s="42">
        <f t="shared" si="27"/>
        <v>105.35826794979039</v>
      </c>
      <c r="H238" s="42">
        <f t="shared" si="29"/>
        <v>108.44327925501987</v>
      </c>
      <c r="I238" s="42">
        <f t="shared" si="30"/>
        <v>108.0374019246856</v>
      </c>
      <c r="J238" s="42">
        <f t="shared" si="31"/>
        <v>112.66491888252982</v>
      </c>
    </row>
    <row r="239" spans="4:10" x14ac:dyDescent="0.25">
      <c r="D239">
        <v>218</v>
      </c>
      <c r="E239" s="41">
        <f t="shared" si="26"/>
        <v>781.1999999999972</v>
      </c>
      <c r="F239" s="41">
        <f t="shared" si="28"/>
        <v>13.634512116579652</v>
      </c>
      <c r="G239" s="42">
        <f t="shared" si="27"/>
        <v>104.81753674101761</v>
      </c>
      <c r="H239" s="42">
        <f t="shared" si="29"/>
        <v>108.76306680043839</v>
      </c>
      <c r="I239" s="42">
        <f t="shared" si="30"/>
        <v>107.2263051115264</v>
      </c>
      <c r="J239" s="42">
        <f t="shared" si="31"/>
        <v>113.14460020065758</v>
      </c>
    </row>
    <row r="240" spans="4:10" x14ac:dyDescent="0.25">
      <c r="D240">
        <v>219</v>
      </c>
      <c r="E240" s="41">
        <f t="shared" si="26"/>
        <v>784.799999999997</v>
      </c>
      <c r="F240" s="41">
        <f t="shared" si="28"/>
        <v>13.697343969651447</v>
      </c>
      <c r="G240" s="42">
        <f t="shared" si="27"/>
        <v>104.25779291565119</v>
      </c>
      <c r="H240" s="42">
        <f t="shared" si="29"/>
        <v>109.04827052465998</v>
      </c>
      <c r="I240" s="42">
        <f t="shared" si="30"/>
        <v>106.38668937347678</v>
      </c>
      <c r="J240" s="42">
        <f t="shared" si="31"/>
        <v>113.57240578698996</v>
      </c>
    </row>
    <row r="241" spans="4:10" x14ac:dyDescent="0.25">
      <c r="D241">
        <v>220</v>
      </c>
      <c r="E241" s="41">
        <f t="shared" si="26"/>
        <v>788.39999999999702</v>
      </c>
      <c r="F241" s="41">
        <f t="shared" si="28"/>
        <v>13.760175822723243</v>
      </c>
      <c r="G241" s="42">
        <f t="shared" si="27"/>
        <v>103.68124552684726</v>
      </c>
      <c r="H241" s="42">
        <f t="shared" si="29"/>
        <v>109.29776485888232</v>
      </c>
      <c r="I241" s="42">
        <f t="shared" si="30"/>
        <v>105.52186829027089</v>
      </c>
      <c r="J241" s="42">
        <f t="shared" si="31"/>
        <v>113.94664728832349</v>
      </c>
    </row>
    <row r="242" spans="4:10" x14ac:dyDescent="0.25">
      <c r="D242">
        <v>221</v>
      </c>
      <c r="E242" s="41">
        <f t="shared" si="26"/>
        <v>791.99999999999704</v>
      </c>
      <c r="F242" s="41">
        <f t="shared" si="28"/>
        <v>13.823007675795038</v>
      </c>
      <c r="G242" s="42">
        <f t="shared" si="27"/>
        <v>103.09016994374997</v>
      </c>
      <c r="H242" s="42">
        <f t="shared" si="29"/>
        <v>109.51056516295138</v>
      </c>
      <c r="I242" s="42">
        <f t="shared" si="30"/>
        <v>104.63525491562496</v>
      </c>
      <c r="J242" s="42">
        <f t="shared" si="31"/>
        <v>114.26584774442706</v>
      </c>
    </row>
    <row r="243" spans="4:10" x14ac:dyDescent="0.25">
      <c r="D243">
        <v>222</v>
      </c>
      <c r="E243" s="41">
        <f t="shared" si="26"/>
        <v>795.59999999999707</v>
      </c>
      <c r="F243" s="41">
        <f t="shared" si="28"/>
        <v>13.885839528866834</v>
      </c>
      <c r="G243" s="42">
        <f t="shared" si="27"/>
        <v>102.48689887164906</v>
      </c>
      <c r="H243" s="42">
        <f t="shared" si="29"/>
        <v>109.68583161128618</v>
      </c>
      <c r="I243" s="42">
        <f t="shared" si="30"/>
        <v>103.73034830747358</v>
      </c>
      <c r="J243" s="42">
        <f t="shared" si="31"/>
        <v>114.52874741692926</v>
      </c>
    </row>
    <row r="244" spans="4:10" x14ac:dyDescent="0.25">
      <c r="D244">
        <v>223</v>
      </c>
      <c r="E244" s="41">
        <f t="shared" si="26"/>
        <v>799.19999999999698</v>
      </c>
      <c r="F244" s="41">
        <f t="shared" si="28"/>
        <v>13.948671381938629</v>
      </c>
      <c r="G244" s="42">
        <f t="shared" si="27"/>
        <v>101.87381314585777</v>
      </c>
      <c r="H244" s="42">
        <f t="shared" si="29"/>
        <v>109.82287250728679</v>
      </c>
      <c r="I244" s="42">
        <f t="shared" si="30"/>
        <v>102.81071971878664</v>
      </c>
      <c r="J244" s="42">
        <f t="shared" si="31"/>
        <v>114.73430876093019</v>
      </c>
    </row>
    <row r="245" spans="4:10" x14ac:dyDescent="0.25">
      <c r="D245">
        <v>224</v>
      </c>
      <c r="E245" s="41">
        <f t="shared" si="26"/>
        <v>802.799999999997</v>
      </c>
      <c r="F245" s="41">
        <f t="shared" si="28"/>
        <v>14.011503235010425</v>
      </c>
      <c r="G245" s="42">
        <f t="shared" si="27"/>
        <v>101.25333233564356</v>
      </c>
      <c r="H245" s="42">
        <f t="shared" si="29"/>
        <v>109.92114701314472</v>
      </c>
      <c r="I245" s="42">
        <f t="shared" si="30"/>
        <v>101.87999850346536</v>
      </c>
      <c r="J245" s="42">
        <f t="shared" si="31"/>
        <v>114.88172051971706</v>
      </c>
    </row>
    <row r="246" spans="4:10" x14ac:dyDescent="0.25">
      <c r="D246">
        <v>225</v>
      </c>
      <c r="E246" s="41">
        <f t="shared" si="26"/>
        <v>806.39999999999702</v>
      </c>
      <c r="F246" s="41">
        <f t="shared" si="28"/>
        <v>14.07433508808222</v>
      </c>
      <c r="G246" s="42">
        <f t="shared" si="27"/>
        <v>100.62790519529366</v>
      </c>
      <c r="H246" s="42">
        <f t="shared" si="29"/>
        <v>109.98026728428269</v>
      </c>
      <c r="I246" s="42">
        <f t="shared" si="30"/>
        <v>100.9418577929405</v>
      </c>
      <c r="J246" s="42">
        <f t="shared" si="31"/>
        <v>114.97040092642402</v>
      </c>
    </row>
    <row r="247" spans="4:10" x14ac:dyDescent="0.25">
      <c r="D247">
        <v>226</v>
      </c>
      <c r="E247" s="41">
        <f t="shared" si="26"/>
        <v>809.99999999999693</v>
      </c>
      <c r="F247" s="41">
        <f t="shared" si="28"/>
        <v>14.137166941154016</v>
      </c>
      <c r="G247" s="42">
        <f t="shared" si="27"/>
        <v>100.00000000000054</v>
      </c>
      <c r="H247" s="42">
        <f t="shared" si="29"/>
        <v>110</v>
      </c>
      <c r="I247" s="42">
        <f t="shared" si="30"/>
        <v>100.00000000000081</v>
      </c>
      <c r="J247" s="42">
        <f t="shared" si="31"/>
        <v>115</v>
      </c>
    </row>
    <row r="248" spans="4:10" x14ac:dyDescent="0.25">
      <c r="D248">
        <v>227</v>
      </c>
      <c r="E248" s="41">
        <f t="shared" si="26"/>
        <v>813.59999999999684</v>
      </c>
      <c r="F248" s="41">
        <f t="shared" si="28"/>
        <v>14.199998794225811</v>
      </c>
      <c r="G248" s="42">
        <f t="shared" si="27"/>
        <v>99.372094804707402</v>
      </c>
      <c r="H248" s="42">
        <f t="shared" si="29"/>
        <v>109.98026728428275</v>
      </c>
      <c r="I248" s="42">
        <f t="shared" si="30"/>
        <v>99.05814220706111</v>
      </c>
      <c r="J248" s="42">
        <f t="shared" si="31"/>
        <v>114.97040092642412</v>
      </c>
    </row>
    <row r="249" spans="4:10" x14ac:dyDescent="0.25">
      <c r="D249">
        <v>228</v>
      </c>
      <c r="E249" s="41">
        <f t="shared" si="26"/>
        <v>817.19999999999686</v>
      </c>
      <c r="F249" s="41">
        <f t="shared" si="28"/>
        <v>14.262830647297607</v>
      </c>
      <c r="G249" s="42">
        <f t="shared" si="27"/>
        <v>98.746667664357503</v>
      </c>
      <c r="H249" s="42">
        <f t="shared" si="29"/>
        <v>109.92114701314485</v>
      </c>
      <c r="I249" s="42">
        <f t="shared" si="30"/>
        <v>98.120001496536247</v>
      </c>
      <c r="J249" s="42">
        <f t="shared" si="31"/>
        <v>114.88172051971728</v>
      </c>
    </row>
    <row r="250" spans="4:10" x14ac:dyDescent="0.25">
      <c r="D250">
        <v>229</v>
      </c>
      <c r="E250" s="41">
        <f t="shared" si="26"/>
        <v>820.79999999999688</v>
      </c>
      <c r="F250" s="41">
        <f t="shared" si="28"/>
        <v>14.325662500369402</v>
      </c>
      <c r="G250" s="42">
        <f t="shared" si="27"/>
        <v>98.126186854143299</v>
      </c>
      <c r="H250" s="42">
        <f t="shared" si="29"/>
        <v>109.82287250728699</v>
      </c>
      <c r="I250" s="42">
        <f t="shared" si="30"/>
        <v>97.189280281214934</v>
      </c>
      <c r="J250" s="42">
        <f t="shared" si="31"/>
        <v>114.73430876093049</v>
      </c>
    </row>
    <row r="251" spans="4:10" x14ac:dyDescent="0.25">
      <c r="D251">
        <v>230</v>
      </c>
      <c r="E251" s="41">
        <f t="shared" si="26"/>
        <v>824.39999999999691</v>
      </c>
      <c r="F251" s="41">
        <f t="shared" si="28"/>
        <v>14.388494353441198</v>
      </c>
      <c r="G251" s="42">
        <f t="shared" si="27"/>
        <v>97.513101128351991</v>
      </c>
      <c r="H251" s="42">
        <f t="shared" si="29"/>
        <v>109.68583161128645</v>
      </c>
      <c r="I251" s="42">
        <f t="shared" si="30"/>
        <v>96.269651692527987</v>
      </c>
      <c r="J251" s="42">
        <f t="shared" si="31"/>
        <v>114.52874741692968</v>
      </c>
    </row>
    <row r="252" spans="4:10" x14ac:dyDescent="0.25">
      <c r="D252">
        <v>231</v>
      </c>
      <c r="E252" s="41">
        <f t="shared" si="26"/>
        <v>827.99999999999693</v>
      </c>
      <c r="F252" s="41">
        <f t="shared" si="28"/>
        <v>14.451326206512993</v>
      </c>
      <c r="G252" s="42">
        <f t="shared" si="27"/>
        <v>96.909830056251053</v>
      </c>
      <c r="H252" s="42">
        <f t="shared" si="29"/>
        <v>109.51056516295171</v>
      </c>
      <c r="I252" s="42">
        <f t="shared" si="30"/>
        <v>95.36474508437658</v>
      </c>
      <c r="J252" s="42">
        <f t="shared" si="31"/>
        <v>114.26584774442756</v>
      </c>
    </row>
    <row r="253" spans="4:10" x14ac:dyDescent="0.25">
      <c r="D253">
        <v>232</v>
      </c>
      <c r="E253" s="41">
        <f t="shared" si="26"/>
        <v>831.59999999999673</v>
      </c>
      <c r="F253" s="41">
        <f t="shared" si="28"/>
        <v>14.514158059584789</v>
      </c>
      <c r="G253" s="42">
        <f t="shared" si="27"/>
        <v>96.318754473153746</v>
      </c>
      <c r="H253" s="42">
        <f t="shared" si="29"/>
        <v>109.29776485888272</v>
      </c>
      <c r="I253" s="42">
        <f t="shared" si="30"/>
        <v>94.478131709730604</v>
      </c>
      <c r="J253" s="42">
        <f t="shared" si="31"/>
        <v>113.94664728832407</v>
      </c>
    </row>
    <row r="254" spans="4:10" x14ac:dyDescent="0.25">
      <c r="D254">
        <v>233</v>
      </c>
      <c r="E254" s="41">
        <f t="shared" si="26"/>
        <v>835.19999999999675</v>
      </c>
      <c r="F254" s="41">
        <f t="shared" si="28"/>
        <v>14.576989912656584</v>
      </c>
      <c r="G254" s="42">
        <f t="shared" si="27"/>
        <v>95.742207084349786</v>
      </c>
      <c r="H254" s="42">
        <f t="shared" si="29"/>
        <v>109.04827052466044</v>
      </c>
      <c r="I254" s="42">
        <f t="shared" si="30"/>
        <v>93.613310626524679</v>
      </c>
      <c r="J254" s="42">
        <f t="shared" si="31"/>
        <v>113.57240578699066</v>
      </c>
    </row>
    <row r="255" spans="4:10" x14ac:dyDescent="0.25">
      <c r="D255">
        <v>234</v>
      </c>
      <c r="E255" s="41">
        <f t="shared" si="26"/>
        <v>838.79999999999677</v>
      </c>
      <c r="F255" s="41">
        <f t="shared" si="28"/>
        <v>14.63982176572838</v>
      </c>
      <c r="G255" s="42">
        <f t="shared" si="27"/>
        <v>95.182463258983347</v>
      </c>
      <c r="H255" s="42">
        <f t="shared" si="29"/>
        <v>108.76306680043891</v>
      </c>
      <c r="I255" s="42">
        <f t="shared" si="30"/>
        <v>92.773694888475021</v>
      </c>
      <c r="J255" s="42">
        <f t="shared" si="31"/>
        <v>113.14460020065836</v>
      </c>
    </row>
    <row r="256" spans="4:10" x14ac:dyDescent="0.25">
      <c r="D256">
        <v>235</v>
      </c>
      <c r="E256" s="41">
        <f t="shared" si="26"/>
        <v>842.39999999999679</v>
      </c>
      <c r="F256" s="41">
        <f t="shared" si="28"/>
        <v>14.702653618800175</v>
      </c>
      <c r="G256" s="42">
        <f t="shared" si="27"/>
        <v>94.641732050210521</v>
      </c>
      <c r="H256" s="42">
        <f t="shared" si="29"/>
        <v>108.44327925502046</v>
      </c>
      <c r="I256" s="42">
        <f t="shared" si="30"/>
        <v>91.962598075315768</v>
      </c>
      <c r="J256" s="42">
        <f t="shared" si="31"/>
        <v>112.66491888253069</v>
      </c>
    </row>
    <row r="257" spans="4:10" x14ac:dyDescent="0.25">
      <c r="D257">
        <v>236</v>
      </c>
      <c r="E257" s="41">
        <f t="shared" si="26"/>
        <v>845.99999999999682</v>
      </c>
      <c r="F257" s="41">
        <f t="shared" si="28"/>
        <v>14.765485471871971</v>
      </c>
      <c r="G257" s="42">
        <f t="shared" si="27"/>
        <v>94.122147477075728</v>
      </c>
      <c r="H257" s="42">
        <f t="shared" si="29"/>
        <v>108.09016994374981</v>
      </c>
      <c r="I257" s="42">
        <f t="shared" si="30"/>
        <v>91.183221215613599</v>
      </c>
      <c r="J257" s="42">
        <f t="shared" si="31"/>
        <v>112.13525491562471</v>
      </c>
    </row>
    <row r="258" spans="4:10" x14ac:dyDescent="0.25">
      <c r="D258">
        <v>237</v>
      </c>
      <c r="E258" s="41">
        <f t="shared" si="26"/>
        <v>849.59999999999673</v>
      </c>
      <c r="F258" s="41">
        <f t="shared" si="28"/>
        <v>14.828317324943766</v>
      </c>
      <c r="G258" s="42">
        <f t="shared" si="27"/>
        <v>93.625760102513553</v>
      </c>
      <c r="H258" s="42">
        <f t="shared" si="29"/>
        <v>107.70513242775826</v>
      </c>
      <c r="I258" s="42">
        <f t="shared" si="30"/>
        <v>90.438640153770322</v>
      </c>
      <c r="J258" s="42">
        <f t="shared" si="31"/>
        <v>111.55769864163739</v>
      </c>
    </row>
    <row r="259" spans="4:10" x14ac:dyDescent="0.25">
      <c r="D259">
        <v>238</v>
      </c>
      <c r="E259" s="41">
        <f t="shared" si="26"/>
        <v>853.19999999999675</v>
      </c>
      <c r="F259" s="41">
        <f t="shared" si="28"/>
        <v>14.891149178015562</v>
      </c>
      <c r="G259" s="42">
        <f t="shared" si="27"/>
        <v>93.154528940713533</v>
      </c>
      <c r="H259" s="42">
        <f t="shared" si="29"/>
        <v>107.28968627421452</v>
      </c>
      <c r="I259" s="42">
        <f t="shared" si="30"/>
        <v>89.731793411070299</v>
      </c>
      <c r="J259" s="42">
        <f t="shared" si="31"/>
        <v>110.93452941132176</v>
      </c>
    </row>
    <row r="260" spans="4:10" x14ac:dyDescent="0.25">
      <c r="D260">
        <v>239</v>
      </c>
      <c r="E260" s="41">
        <f t="shared" si="26"/>
        <v>856.79999999999666</v>
      </c>
      <c r="F260" s="41">
        <f t="shared" si="28"/>
        <v>14.953981031087357</v>
      </c>
      <c r="G260" s="42">
        <f t="shared" si="27"/>
        <v>92.710313725786278</v>
      </c>
      <c r="H260" s="42">
        <f t="shared" si="29"/>
        <v>106.84547105928732</v>
      </c>
      <c r="I260" s="42">
        <f t="shared" si="30"/>
        <v>89.065470588679432</v>
      </c>
      <c r="J260" s="42">
        <f t="shared" si="31"/>
        <v>110.26820658893097</v>
      </c>
    </row>
    <row r="261" spans="4:10" x14ac:dyDescent="0.25">
      <c r="D261">
        <v>240</v>
      </c>
      <c r="E261" s="41">
        <f t="shared" si="26"/>
        <v>860.39999999999668</v>
      </c>
      <c r="F261" s="41">
        <f t="shared" si="28"/>
        <v>15.016812884159153</v>
      </c>
      <c r="G261" s="42">
        <f t="shared" si="27"/>
        <v>92.294867572242481</v>
      </c>
      <c r="H261" s="42">
        <f t="shared" si="29"/>
        <v>106.37423989748736</v>
      </c>
      <c r="I261" s="42">
        <f t="shared" si="30"/>
        <v>88.442301358363721</v>
      </c>
      <c r="J261" s="42">
        <f t="shared" si="31"/>
        <v>109.56135984623103</v>
      </c>
    </row>
    <row r="262" spans="4:10" x14ac:dyDescent="0.25">
      <c r="D262">
        <v>241</v>
      </c>
      <c r="E262" s="41">
        <f t="shared" si="26"/>
        <v>863.99999999999659</v>
      </c>
      <c r="F262" s="41">
        <f t="shared" si="28"/>
        <v>15.079644737230948</v>
      </c>
      <c r="G262" s="42">
        <f t="shared" si="27"/>
        <v>91.909830056250868</v>
      </c>
      <c r="H262" s="42">
        <f t="shared" si="29"/>
        <v>105.87785252292521</v>
      </c>
      <c r="I262" s="42">
        <f t="shared" si="30"/>
        <v>87.86474508437631</v>
      </c>
      <c r="J262" s="42">
        <f t="shared" si="31"/>
        <v>108.81677878438782</v>
      </c>
    </row>
    <row r="263" spans="4:10" x14ac:dyDescent="0.25">
      <c r="D263">
        <v>242</v>
      </c>
      <c r="E263" s="41">
        <f t="shared" si="26"/>
        <v>867.59999999999661</v>
      </c>
      <c r="F263" s="41">
        <f t="shared" si="28"/>
        <v>15.142476590302744</v>
      </c>
      <c r="G263" s="42">
        <f t="shared" si="27"/>
        <v>91.556720744980169</v>
      </c>
      <c r="H263" s="42">
        <f t="shared" si="29"/>
        <v>105.35826794979047</v>
      </c>
      <c r="I263" s="42">
        <f t="shared" si="30"/>
        <v>87.335081117470253</v>
      </c>
      <c r="J263" s="42">
        <f t="shared" si="31"/>
        <v>108.03740192468571</v>
      </c>
    </row>
    <row r="264" spans="4:10" x14ac:dyDescent="0.25">
      <c r="D264">
        <v>243</v>
      </c>
      <c r="E264" s="41">
        <f t="shared" si="26"/>
        <v>871.19999999999663</v>
      </c>
      <c r="F264" s="41">
        <f t="shared" si="28"/>
        <v>15.205308443374539</v>
      </c>
      <c r="G264" s="42">
        <f t="shared" si="27"/>
        <v>91.236933199561648</v>
      </c>
      <c r="H264" s="42">
        <f t="shared" si="29"/>
        <v>104.81753674101768</v>
      </c>
      <c r="I264" s="42">
        <f t="shared" si="30"/>
        <v>86.855399799342479</v>
      </c>
      <c r="J264" s="42">
        <f t="shared" si="31"/>
        <v>107.22630511152651</v>
      </c>
    </row>
    <row r="265" spans="4:10" x14ac:dyDescent="0.25">
      <c r="D265">
        <v>244</v>
      </c>
      <c r="E265" s="41">
        <f t="shared" si="26"/>
        <v>874.79999999999666</v>
      </c>
      <c r="F265" s="41">
        <f t="shared" si="28"/>
        <v>15.268140296446335</v>
      </c>
      <c r="G265" s="42">
        <f t="shared" si="27"/>
        <v>90.951729475340059</v>
      </c>
      <c r="H265" s="42">
        <f t="shared" si="29"/>
        <v>104.25779291565127</v>
      </c>
      <c r="I265" s="42">
        <f t="shared" si="30"/>
        <v>86.427594213010096</v>
      </c>
      <c r="J265" s="42">
        <f t="shared" si="31"/>
        <v>106.38668937347691</v>
      </c>
    </row>
    <row r="266" spans="4:10" x14ac:dyDescent="0.25">
      <c r="D266">
        <v>245</v>
      </c>
      <c r="E266" s="41">
        <f t="shared" si="26"/>
        <v>878.39999999999645</v>
      </c>
      <c r="F266" s="41">
        <f t="shared" si="28"/>
        <v>15.33097214951813</v>
      </c>
      <c r="G266" s="42">
        <f t="shared" si="27"/>
        <v>90.702235141117711</v>
      </c>
      <c r="H266" s="42">
        <f t="shared" si="29"/>
        <v>103.68124552684735</v>
      </c>
      <c r="I266" s="42">
        <f t="shared" si="30"/>
        <v>86.053352711676567</v>
      </c>
      <c r="J266" s="42">
        <f t="shared" si="31"/>
        <v>105.52186829027102</v>
      </c>
    </row>
    <row r="267" spans="4:10" x14ac:dyDescent="0.25">
      <c r="D267">
        <v>246</v>
      </c>
      <c r="E267" s="41">
        <f t="shared" si="26"/>
        <v>881.99999999999648</v>
      </c>
      <c r="F267" s="41">
        <f t="shared" si="28"/>
        <v>15.393804002589926</v>
      </c>
      <c r="G267" s="42">
        <f t="shared" si="27"/>
        <v>90.489434837048648</v>
      </c>
      <c r="H267" s="42">
        <f t="shared" si="29"/>
        <v>103.09016994375006</v>
      </c>
      <c r="I267" s="42">
        <f t="shared" si="30"/>
        <v>85.73415225557298</v>
      </c>
      <c r="J267" s="42">
        <f t="shared" si="31"/>
        <v>104.63525491562508</v>
      </c>
    </row>
    <row r="268" spans="4:10" x14ac:dyDescent="0.25">
      <c r="D268">
        <v>247</v>
      </c>
      <c r="E268" s="41">
        <f t="shared" si="26"/>
        <v>885.5999999999965</v>
      </c>
      <c r="F268" s="41">
        <f t="shared" si="28"/>
        <v>15.456635855661721</v>
      </c>
      <c r="G268" s="42">
        <f t="shared" si="27"/>
        <v>90.314168388713838</v>
      </c>
      <c r="H268" s="42">
        <f t="shared" si="29"/>
        <v>102.48689887164915</v>
      </c>
      <c r="I268" s="42">
        <f t="shared" si="30"/>
        <v>85.471252583070765</v>
      </c>
      <c r="J268" s="42">
        <f t="shared" si="31"/>
        <v>103.73034830747372</v>
      </c>
    </row>
    <row r="269" spans="4:10" x14ac:dyDescent="0.25">
      <c r="D269">
        <v>248</v>
      </c>
      <c r="E269" s="41">
        <f t="shared" si="26"/>
        <v>889.19999999999652</v>
      </c>
      <c r="F269" s="41">
        <f t="shared" si="28"/>
        <v>15.519467708733517</v>
      </c>
      <c r="G269" s="42">
        <f t="shared" si="27"/>
        <v>90.177127492713225</v>
      </c>
      <c r="H269" s="42">
        <f t="shared" si="29"/>
        <v>101.87381314585785</v>
      </c>
      <c r="I269" s="42">
        <f t="shared" si="30"/>
        <v>85.265691239069838</v>
      </c>
      <c r="J269" s="42">
        <f t="shared" si="31"/>
        <v>102.81071971878679</v>
      </c>
    </row>
    <row r="270" spans="4:10" x14ac:dyDescent="0.25">
      <c r="D270">
        <v>249</v>
      </c>
      <c r="E270" s="41">
        <f t="shared" si="26"/>
        <v>892.79999999999654</v>
      </c>
      <c r="F270" s="41">
        <f t="shared" si="28"/>
        <v>15.582299561805312</v>
      </c>
      <c r="G270" s="42">
        <f t="shared" si="27"/>
        <v>90.078852986855296</v>
      </c>
      <c r="H270" s="42">
        <f t="shared" si="29"/>
        <v>101.25333233564366</v>
      </c>
      <c r="I270" s="42">
        <f t="shared" si="30"/>
        <v>85.118279480282951</v>
      </c>
      <c r="J270" s="42">
        <f t="shared" si="31"/>
        <v>101.87999850346549</v>
      </c>
    </row>
    <row r="271" spans="4:10" x14ac:dyDescent="0.25">
      <c r="D271">
        <v>250</v>
      </c>
      <c r="E271" s="41">
        <f t="shared" si="26"/>
        <v>896.39999999999657</v>
      </c>
      <c r="F271" s="41">
        <f t="shared" si="28"/>
        <v>15.645131414877108</v>
      </c>
      <c r="G271" s="42">
        <f t="shared" si="27"/>
        <v>90.019732715717325</v>
      </c>
      <c r="H271" s="42">
        <f t="shared" si="29"/>
        <v>100.62790519529376</v>
      </c>
      <c r="I271" s="42">
        <f t="shared" si="30"/>
        <v>85.02959907357598</v>
      </c>
      <c r="J271" s="42">
        <f t="shared" si="31"/>
        <v>100.94185779294064</v>
      </c>
    </row>
    <row r="272" spans="4:10" x14ac:dyDescent="0.25">
      <c r="D272">
        <v>251</v>
      </c>
      <c r="E272" s="41">
        <f t="shared" si="26"/>
        <v>899.99999999999636</v>
      </c>
      <c r="F272" s="41">
        <f t="shared" si="28"/>
        <v>15.707963267948903</v>
      </c>
      <c r="G272" s="42">
        <f t="shared" si="27"/>
        <v>90</v>
      </c>
      <c r="H272" s="42">
        <f t="shared" si="29"/>
        <v>100.00000000000063</v>
      </c>
      <c r="I272" s="42">
        <f t="shared" si="30"/>
        <v>85</v>
      </c>
      <c r="J272" s="42">
        <f t="shared" si="31"/>
        <v>100.00000000000094</v>
      </c>
    </row>
    <row r="273" spans="4:10" x14ac:dyDescent="0.25">
      <c r="D273">
        <v>252</v>
      </c>
      <c r="E273" s="41">
        <f t="shared" si="26"/>
        <v>903.59999999999638</v>
      </c>
      <c r="F273" s="41">
        <f t="shared" si="28"/>
        <v>15.770795121020699</v>
      </c>
      <c r="G273" s="42">
        <f t="shared" si="27"/>
        <v>90.01973271571724</v>
      </c>
      <c r="H273" s="42">
        <f t="shared" si="29"/>
        <v>99.372094804707501</v>
      </c>
      <c r="I273" s="42">
        <f t="shared" si="30"/>
        <v>85.029599073575866</v>
      </c>
      <c r="J273" s="42">
        <f t="shared" si="31"/>
        <v>99.058142207061252</v>
      </c>
    </row>
    <row r="274" spans="4:10" x14ac:dyDescent="0.25">
      <c r="D274">
        <v>253</v>
      </c>
      <c r="E274" s="41">
        <f t="shared" si="26"/>
        <v>907.19999999999641</v>
      </c>
      <c r="F274" s="41">
        <f t="shared" si="28"/>
        <v>15.833626974092494</v>
      </c>
      <c r="G274" s="42">
        <f t="shared" si="27"/>
        <v>90.078852986855139</v>
      </c>
      <c r="H274" s="42">
        <f t="shared" si="29"/>
        <v>98.746667664357588</v>
      </c>
      <c r="I274" s="42">
        <f t="shared" si="30"/>
        <v>85.118279480282709</v>
      </c>
      <c r="J274" s="42">
        <f t="shared" si="31"/>
        <v>98.120001496536375</v>
      </c>
    </row>
    <row r="275" spans="4:10" x14ac:dyDescent="0.25">
      <c r="D275">
        <v>254</v>
      </c>
      <c r="E275" s="41">
        <f t="shared" si="26"/>
        <v>910.79999999999643</v>
      </c>
      <c r="F275" s="41">
        <f t="shared" si="28"/>
        <v>15.89645882716429</v>
      </c>
      <c r="G275" s="42">
        <f t="shared" si="27"/>
        <v>90.177127492712998</v>
      </c>
      <c r="H275" s="42">
        <f t="shared" si="29"/>
        <v>98.126186854143384</v>
      </c>
      <c r="I275" s="42">
        <f t="shared" si="30"/>
        <v>85.265691239069497</v>
      </c>
      <c r="J275" s="42">
        <f t="shared" si="31"/>
        <v>97.189280281215076</v>
      </c>
    </row>
    <row r="276" spans="4:10" x14ac:dyDescent="0.25">
      <c r="D276">
        <v>255</v>
      </c>
      <c r="E276" s="41">
        <f t="shared" si="26"/>
        <v>914.39999999999634</v>
      </c>
      <c r="F276" s="41">
        <f t="shared" si="28"/>
        <v>15.959290680236085</v>
      </c>
      <c r="G276" s="42">
        <f t="shared" si="27"/>
        <v>90.314168388713526</v>
      </c>
      <c r="H276" s="42">
        <f t="shared" si="29"/>
        <v>97.513101128352076</v>
      </c>
      <c r="I276" s="42">
        <f t="shared" si="30"/>
        <v>85.471252583070296</v>
      </c>
      <c r="J276" s="42">
        <f t="shared" si="31"/>
        <v>96.269651692528114</v>
      </c>
    </row>
    <row r="277" spans="4:10" x14ac:dyDescent="0.25">
      <c r="D277">
        <v>256</v>
      </c>
      <c r="E277" s="41">
        <f t="shared" si="26"/>
        <v>917.99999999999636</v>
      </c>
      <c r="F277" s="41">
        <f t="shared" si="28"/>
        <v>16.022122533307883</v>
      </c>
      <c r="G277" s="42">
        <f t="shared" si="27"/>
        <v>90.489434837048265</v>
      </c>
      <c r="H277" s="42">
        <f t="shared" si="29"/>
        <v>96.909830056251124</v>
      </c>
      <c r="I277" s="42">
        <f t="shared" si="30"/>
        <v>85.734152255572411</v>
      </c>
      <c r="J277" s="42">
        <f t="shared" si="31"/>
        <v>95.364745084376679</v>
      </c>
    </row>
    <row r="278" spans="4:10" x14ac:dyDescent="0.25">
      <c r="D278">
        <v>257</v>
      </c>
      <c r="E278" s="41">
        <f t="shared" si="26"/>
        <v>921.59999999999638</v>
      </c>
      <c r="F278" s="41">
        <f t="shared" si="28"/>
        <v>16.084954386379678</v>
      </c>
      <c r="G278" s="42">
        <f t="shared" si="27"/>
        <v>90.702235141117256</v>
      </c>
      <c r="H278" s="42">
        <f t="shared" si="29"/>
        <v>96.318754473153803</v>
      </c>
      <c r="I278" s="42">
        <f t="shared" si="30"/>
        <v>86.053352711675885</v>
      </c>
      <c r="J278" s="42">
        <f t="shared" si="31"/>
        <v>94.478131709730718</v>
      </c>
    </row>
    <row r="279" spans="4:10" x14ac:dyDescent="0.25">
      <c r="D279">
        <v>258</v>
      </c>
      <c r="E279" s="41">
        <f t="shared" ref="E279:E284" si="32">F279*180/PI()</f>
        <v>925.19999999999641</v>
      </c>
      <c r="F279" s="41">
        <f t="shared" si="28"/>
        <v>16.147786239451474</v>
      </c>
      <c r="G279" s="42">
        <f t="shared" si="27"/>
        <v>90.951729475339533</v>
      </c>
      <c r="H279" s="42">
        <f t="shared" si="29"/>
        <v>95.742207084349843</v>
      </c>
      <c r="I279" s="42">
        <f t="shared" si="30"/>
        <v>86.4275942130093</v>
      </c>
      <c r="J279" s="42">
        <f t="shared" si="31"/>
        <v>93.613310626524765</v>
      </c>
    </row>
    <row r="280" spans="4:10" x14ac:dyDescent="0.25">
      <c r="D280">
        <v>259</v>
      </c>
      <c r="E280" s="41">
        <f t="shared" si="32"/>
        <v>928.79999999999643</v>
      </c>
      <c r="F280" s="41">
        <f t="shared" si="28"/>
        <v>16.210618092523269</v>
      </c>
      <c r="G280" s="42">
        <f>100+$E$15*COS(F280)</f>
        <v>91.236933199561051</v>
      </c>
      <c r="H280" s="42">
        <f t="shared" si="29"/>
        <v>95.182463258983404</v>
      </c>
      <c r="I280" s="42">
        <f t="shared" si="30"/>
        <v>86.855399799341583</v>
      </c>
      <c r="J280" s="42">
        <f t="shared" si="31"/>
        <v>92.773694888475106</v>
      </c>
    </row>
    <row r="281" spans="4:10" x14ac:dyDescent="0.25">
      <c r="D281">
        <v>260</v>
      </c>
      <c r="E281" s="41">
        <f t="shared" si="32"/>
        <v>932.39999999999634</v>
      </c>
      <c r="F281" s="41">
        <f t="shared" si="28"/>
        <v>16.273449945595065</v>
      </c>
      <c r="G281" s="42">
        <f>100+$E$15*COS(F281)</f>
        <v>91.556720744979501</v>
      </c>
      <c r="H281" s="42">
        <f t="shared" si="29"/>
        <v>94.641732050210578</v>
      </c>
      <c r="I281" s="42">
        <f t="shared" si="30"/>
        <v>87.335081117469258</v>
      </c>
      <c r="J281" s="42">
        <f t="shared" si="31"/>
        <v>91.962598075315867</v>
      </c>
    </row>
    <row r="282" spans="4:10" x14ac:dyDescent="0.25">
      <c r="D282">
        <v>261</v>
      </c>
      <c r="E282" s="41">
        <f t="shared" si="32"/>
        <v>935.99999999999636</v>
      </c>
      <c r="F282" s="41">
        <f>F281+$F$19*2</f>
        <v>16.33628179866686</v>
      </c>
      <c r="G282" s="42">
        <f>100+$E$15*COS(F282)</f>
        <v>91.909830056250144</v>
      </c>
      <c r="H282" s="42">
        <f>100+$E$15*SIN(F282)</f>
        <v>94.122147477075785</v>
      </c>
      <c r="I282" s="42">
        <f>100+$E$14*COS(F282)</f>
        <v>87.864745084375215</v>
      </c>
      <c r="J282" s="42">
        <f>100+$E$14*SIN(F282)</f>
        <v>91.183221215613685</v>
      </c>
    </row>
    <row r="283" spans="4:10" x14ac:dyDescent="0.25">
      <c r="D283">
        <v>262</v>
      </c>
      <c r="E283" s="41">
        <f t="shared" si="32"/>
        <v>939.59999999999627</v>
      </c>
      <c r="F283" s="41">
        <f>F282+$F$19*2</f>
        <v>16.399113651738656</v>
      </c>
      <c r="G283" s="42">
        <f>100+$E$15*COS(F283)</f>
        <v>92.294867572241699</v>
      </c>
      <c r="H283" s="42">
        <f>100+$E$15*SIN(F283)</f>
        <v>93.62576010251361</v>
      </c>
      <c r="I283" s="42">
        <f>100+$E$14*COS(F283)</f>
        <v>88.442301358362542</v>
      </c>
      <c r="J283" s="42">
        <f>100+$E$14*SIN(F283)</f>
        <v>90.438640153770407</v>
      </c>
    </row>
    <row r="284" spans="4:10" x14ac:dyDescent="0.25">
      <c r="E284" s="41">
        <f t="shared" si="32"/>
        <v>943.19999999999629</v>
      </c>
      <c r="F284" s="41">
        <f>F283+$F$19*2</f>
        <v>16.461945504810451</v>
      </c>
      <c r="G284" s="44">
        <f>100+$E$15*COS(F284)</f>
        <v>92.71031372578544</v>
      </c>
      <c r="H284" s="44">
        <f>100+$E$15*SIN(F284)</f>
        <v>93.15452894071359</v>
      </c>
      <c r="I284" s="44">
        <f>100+$E$14*COS(F284)</f>
        <v>89.065470588678153</v>
      </c>
      <c r="J284" s="44">
        <f>100+$E$14*SIN(F284)</f>
        <v>89.731793411070385</v>
      </c>
    </row>
    <row r="285" spans="4:10" x14ac:dyDescent="0.25">
      <c r="E285" s="5"/>
      <c r="F285" s="5"/>
      <c r="G285" s="5"/>
      <c r="H285" s="5"/>
      <c r="I285" s="5"/>
      <c r="J285" s="5"/>
    </row>
    <row r="286" spans="4:10" x14ac:dyDescent="0.25">
      <c r="E286" s="5"/>
      <c r="F286" s="5"/>
      <c r="G286" s="5"/>
      <c r="H286" s="5"/>
      <c r="I286" s="5"/>
      <c r="J286" s="5"/>
    </row>
    <row r="287" spans="4:10" x14ac:dyDescent="0.25">
      <c r="E287" s="5"/>
      <c r="F287" s="5"/>
      <c r="G287" s="5"/>
      <c r="H287" s="5"/>
      <c r="I287" s="5"/>
      <c r="J287" s="5"/>
    </row>
    <row r="288" spans="4:10" x14ac:dyDescent="0.25">
      <c r="E288" s="5"/>
      <c r="F288" s="5"/>
      <c r="G288" s="5"/>
      <c r="H288" s="5"/>
      <c r="I288" s="5"/>
      <c r="J288" s="5"/>
    </row>
    <row r="289" spans="5:10" x14ac:dyDescent="0.25">
      <c r="E289" s="5"/>
      <c r="F289" s="5"/>
      <c r="G289" s="5"/>
      <c r="H289" s="5"/>
      <c r="I289" s="5"/>
      <c r="J289" s="5"/>
    </row>
    <row r="290" spans="5:10" x14ac:dyDescent="0.25">
      <c r="E290" s="5"/>
      <c r="F290" s="5"/>
      <c r="G290" s="5"/>
      <c r="H290" s="5"/>
      <c r="I290" s="5"/>
      <c r="J290" s="5"/>
    </row>
    <row r="291" spans="5:10" x14ac:dyDescent="0.25">
      <c r="E291" s="5"/>
      <c r="F291" s="5"/>
      <c r="G291" s="5"/>
      <c r="H291" s="5"/>
      <c r="I291" s="5"/>
      <c r="J291" s="5"/>
    </row>
    <row r="292" spans="5:10" x14ac:dyDescent="0.25">
      <c r="E292" s="5"/>
      <c r="F292" s="5"/>
      <c r="G292" s="5"/>
      <c r="H292" s="5"/>
      <c r="I292" s="5"/>
      <c r="J292" s="5"/>
    </row>
    <row r="293" spans="5:10" x14ac:dyDescent="0.25">
      <c r="E293" s="5"/>
      <c r="F293" s="5"/>
      <c r="G293" s="5"/>
      <c r="H293" s="5"/>
      <c r="I293" s="5"/>
      <c r="J293" s="5"/>
    </row>
    <row r="294" spans="5:10" x14ac:dyDescent="0.25">
      <c r="E294" s="5"/>
      <c r="F294" s="5"/>
      <c r="G294" s="5"/>
      <c r="H294" s="5"/>
      <c r="I294" s="5"/>
      <c r="J294" s="5"/>
    </row>
    <row r="295" spans="5:10" x14ac:dyDescent="0.25">
      <c r="E295" s="5"/>
      <c r="F295" s="5"/>
      <c r="G295" s="5"/>
      <c r="H295" s="5"/>
      <c r="I295" s="5"/>
      <c r="J295" s="5"/>
    </row>
    <row r="296" spans="5:10" x14ac:dyDescent="0.25">
      <c r="E296" s="5"/>
      <c r="F296" s="5"/>
      <c r="G296" s="5"/>
      <c r="H296" s="5"/>
      <c r="I296" s="5"/>
      <c r="J296" s="5"/>
    </row>
    <row r="297" spans="5:10" x14ac:dyDescent="0.25">
      <c r="E297" s="5"/>
      <c r="F297" s="5"/>
      <c r="G297" s="5"/>
      <c r="H297" s="5"/>
      <c r="I297" s="5"/>
      <c r="J297" s="5"/>
    </row>
    <row r="298" spans="5:10" x14ac:dyDescent="0.25">
      <c r="E298" s="5"/>
      <c r="F298" s="5"/>
      <c r="G298" s="5"/>
      <c r="H298" s="5"/>
      <c r="I298" s="5"/>
      <c r="J298" s="5"/>
    </row>
    <row r="299" spans="5:10" x14ac:dyDescent="0.25">
      <c r="E299" s="5"/>
      <c r="F299" s="5"/>
      <c r="G299" s="5"/>
      <c r="H299" s="5"/>
      <c r="I299" s="5"/>
      <c r="J299" s="5"/>
    </row>
    <row r="300" spans="5:10" x14ac:dyDescent="0.25">
      <c r="E300" s="5"/>
      <c r="F300" s="5"/>
      <c r="G300" s="5"/>
      <c r="H300" s="5"/>
      <c r="I300" s="5"/>
      <c r="J300" s="5"/>
    </row>
    <row r="301" spans="5:10" x14ac:dyDescent="0.25">
      <c r="E301" s="5"/>
      <c r="F301" s="5"/>
      <c r="G301" s="5"/>
      <c r="H301" s="5"/>
      <c r="I301" s="5"/>
      <c r="J301" s="5"/>
    </row>
    <row r="302" spans="5:10" x14ac:dyDescent="0.25">
      <c r="E302" s="5"/>
      <c r="F302" s="5"/>
      <c r="G302" s="5"/>
      <c r="H302" s="5"/>
      <c r="I302" s="5"/>
      <c r="J302" s="5"/>
    </row>
    <row r="303" spans="5:10" x14ac:dyDescent="0.25">
      <c r="E303" s="5"/>
      <c r="F303" s="5"/>
      <c r="G303" s="5"/>
      <c r="H303" s="5"/>
      <c r="I303" s="5"/>
      <c r="J303" s="5"/>
    </row>
    <row r="304" spans="5:10" x14ac:dyDescent="0.25">
      <c r="E304" s="5"/>
      <c r="F304" s="5"/>
      <c r="G304" s="5"/>
      <c r="H304" s="5"/>
      <c r="I304" s="5"/>
      <c r="J304" s="5"/>
    </row>
    <row r="305" spans="5:10" x14ac:dyDescent="0.25">
      <c r="E305" s="5"/>
      <c r="F305" s="5"/>
      <c r="G305" s="5"/>
      <c r="H305" s="5"/>
      <c r="I305" s="5"/>
      <c r="J305" s="5"/>
    </row>
    <row r="306" spans="5:10" x14ac:dyDescent="0.25">
      <c r="E306" s="5"/>
      <c r="F306" s="5"/>
      <c r="G306" s="5"/>
      <c r="H306" s="5"/>
      <c r="I306" s="5"/>
      <c r="J306" s="5"/>
    </row>
    <row r="307" spans="5:10" x14ac:dyDescent="0.25">
      <c r="E307" s="5"/>
      <c r="F307" s="5"/>
      <c r="G307" s="5"/>
      <c r="H307" s="5"/>
      <c r="I307" s="5"/>
      <c r="J307" s="5"/>
    </row>
    <row r="308" spans="5:10" x14ac:dyDescent="0.25">
      <c r="E308" s="5"/>
      <c r="F308" s="5"/>
      <c r="G308" s="5"/>
      <c r="H308" s="5"/>
      <c r="I308" s="5"/>
      <c r="J308" s="5"/>
    </row>
    <row r="309" spans="5:10" x14ac:dyDescent="0.25">
      <c r="E309" s="5"/>
      <c r="F309" s="5"/>
      <c r="G309" s="5"/>
      <c r="H309" s="5"/>
      <c r="I309" s="5"/>
      <c r="J309" s="5"/>
    </row>
    <row r="310" spans="5:10" x14ac:dyDescent="0.25">
      <c r="E310" s="5"/>
      <c r="F310" s="5"/>
      <c r="G310" s="5"/>
      <c r="H310" s="5"/>
      <c r="I310" s="5"/>
      <c r="J310" s="5"/>
    </row>
    <row r="311" spans="5:10" x14ac:dyDescent="0.25">
      <c r="E311" s="5"/>
      <c r="F311" s="5"/>
      <c r="G311" s="5"/>
      <c r="H311" s="5"/>
      <c r="I311" s="5"/>
      <c r="J311" s="5"/>
    </row>
    <row r="312" spans="5:10" x14ac:dyDescent="0.25">
      <c r="E312" s="5"/>
      <c r="F312" s="5"/>
      <c r="G312" s="5"/>
      <c r="H312" s="5"/>
      <c r="I312" s="5"/>
      <c r="J312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>
      <selection activeCell="J12" sqref="J12"/>
    </sheetView>
  </sheetViews>
  <sheetFormatPr defaultRowHeight="15" x14ac:dyDescent="0.25"/>
  <cols>
    <col min="2" max="2" width="11.5703125" customWidth="1"/>
    <col min="3" max="3" width="9.85546875" customWidth="1"/>
    <col min="4" max="4" width="11.28515625" customWidth="1"/>
    <col min="5" max="6" width="12.42578125" customWidth="1"/>
    <col min="8" max="8" width="15.28515625" customWidth="1"/>
    <col min="10" max="10" width="11.140625" customWidth="1"/>
    <col min="15" max="15" width="9.140625" style="29"/>
  </cols>
  <sheetData>
    <row r="4" spans="2:15" x14ac:dyDescent="0.25">
      <c r="B4" s="43">
        <v>40000000</v>
      </c>
      <c r="E4" s="43">
        <f>B4/4</f>
        <v>10000000</v>
      </c>
      <c r="J4" s="43">
        <f>B4</f>
        <v>40000000</v>
      </c>
      <c r="K4">
        <v>1</v>
      </c>
    </row>
    <row r="5" spans="2:15" x14ac:dyDescent="0.25">
      <c r="B5" s="7">
        <v>2</v>
      </c>
      <c r="J5" s="43">
        <f t="shared" ref="J5:J10" si="0">J$4/$B5</f>
        <v>20000000</v>
      </c>
      <c r="K5">
        <v>2</v>
      </c>
    </row>
    <row r="6" spans="2:15" x14ac:dyDescent="0.25">
      <c r="B6" s="7">
        <v>3</v>
      </c>
      <c r="J6" s="43">
        <f t="shared" si="0"/>
        <v>13333333.333333334</v>
      </c>
      <c r="K6">
        <v>3</v>
      </c>
    </row>
    <row r="7" spans="2:15" x14ac:dyDescent="0.25">
      <c r="B7" s="7">
        <v>4</v>
      </c>
      <c r="D7" s="43">
        <f>J$13/$B7</f>
        <v>625000</v>
      </c>
      <c r="E7" s="43">
        <f>E$4/$B7</f>
        <v>2500000</v>
      </c>
      <c r="J7" s="43">
        <f t="shared" si="0"/>
        <v>10000000</v>
      </c>
      <c r="K7">
        <v>4</v>
      </c>
    </row>
    <row r="8" spans="2:15" x14ac:dyDescent="0.25">
      <c r="B8" s="7">
        <v>5</v>
      </c>
      <c r="J8" s="43">
        <f t="shared" si="0"/>
        <v>8000000</v>
      </c>
      <c r="K8">
        <v>5</v>
      </c>
    </row>
    <row r="9" spans="2:15" x14ac:dyDescent="0.25">
      <c r="B9" s="7">
        <v>6</v>
      </c>
      <c r="J9" s="43">
        <f t="shared" si="0"/>
        <v>6666666.666666667</v>
      </c>
      <c r="K9">
        <v>6</v>
      </c>
      <c r="N9">
        <v>111</v>
      </c>
      <c r="O9" s="29" t="s">
        <v>79</v>
      </c>
    </row>
    <row r="10" spans="2:15" x14ac:dyDescent="0.25">
      <c r="B10" s="7">
        <v>7</v>
      </c>
      <c r="J10" s="43">
        <f t="shared" si="0"/>
        <v>5714285.7142857146</v>
      </c>
      <c r="K10">
        <v>7</v>
      </c>
      <c r="N10">
        <v>110</v>
      </c>
      <c r="O10" s="29" t="s">
        <v>80</v>
      </c>
    </row>
    <row r="11" spans="2:15" x14ac:dyDescent="0.25">
      <c r="B11" s="7">
        <v>8</v>
      </c>
      <c r="D11" s="43">
        <f>J$13/$B11</f>
        <v>312500</v>
      </c>
      <c r="E11" s="43">
        <f>E$4/$B11</f>
        <v>1250000</v>
      </c>
      <c r="F11" s="43">
        <f>J$4/$B11</f>
        <v>5000000</v>
      </c>
      <c r="J11" s="43">
        <f>E$4/$B5</f>
        <v>5000000</v>
      </c>
      <c r="K11">
        <v>8</v>
      </c>
      <c r="N11">
        <v>101</v>
      </c>
      <c r="O11" s="29" t="s">
        <v>81</v>
      </c>
    </row>
    <row r="12" spans="2:15" x14ac:dyDescent="0.25">
      <c r="J12" s="43">
        <f>E$4/$B6</f>
        <v>3333333.3333333335</v>
      </c>
      <c r="K12">
        <v>9</v>
      </c>
      <c r="N12">
        <v>100</v>
      </c>
      <c r="O12" s="29" t="s">
        <v>82</v>
      </c>
    </row>
    <row r="13" spans="2:15" x14ac:dyDescent="0.25">
      <c r="J13" s="43">
        <f>B4/16</f>
        <v>2500000</v>
      </c>
      <c r="K13">
        <v>10</v>
      </c>
      <c r="N13">
        <v>11</v>
      </c>
      <c r="O13" s="29" t="s">
        <v>83</v>
      </c>
    </row>
    <row r="14" spans="2:15" ht="15.75" thickBot="1" x14ac:dyDescent="0.3">
      <c r="F14">
        <f>IF(AND((E18&gt;=1),(E18&lt;=8)),E18,IF(AND((E17&gt;=1),(E17&lt;=8)),E17,IF(AND((E16&gt;=1),(E16&lt;=8)),E16,IF(AND((E15&gt;=1),(E15&lt;=8)),E15,0))))</f>
        <v>2</v>
      </c>
      <c r="J14" s="43">
        <f>E$4/$B8</f>
        <v>2000000</v>
      </c>
      <c r="K14">
        <v>11</v>
      </c>
      <c r="N14">
        <v>10</v>
      </c>
      <c r="O14" s="29" t="s">
        <v>84</v>
      </c>
    </row>
    <row r="15" spans="2:15" ht="15.75" thickBot="1" x14ac:dyDescent="0.3">
      <c r="B15">
        <v>40000000</v>
      </c>
      <c r="C15">
        <f>CEILING(B15/B17,1)</f>
        <v>10</v>
      </c>
      <c r="D15">
        <f>C15/64</f>
        <v>0.15625</v>
      </c>
      <c r="E15">
        <f>FLOOR(D15,1)</f>
        <v>0</v>
      </c>
      <c r="F15">
        <f>$F$14/1</f>
        <v>2</v>
      </c>
      <c r="G15" s="4">
        <f>IF(AND((E18&gt;=1),(E18&lt;=8)),1,IF(AND((E17&gt;=1),(E17&lt;=8)),4,IF(AND((E16&gt;=1),(E16&lt;=8)),16,IF(AND((E15&gt;=1),(E15&lt;=8)),64,0))))</f>
        <v>4</v>
      </c>
      <c r="H15">
        <f>B15/(G15*F14)</f>
        <v>5000000</v>
      </c>
      <c r="J15" s="43">
        <f>E$4/$B9</f>
        <v>1666666.6666666667</v>
      </c>
      <c r="K15">
        <v>12</v>
      </c>
      <c r="N15">
        <v>1</v>
      </c>
      <c r="O15" s="29" t="s">
        <v>85</v>
      </c>
    </row>
    <row r="16" spans="2:15" ht="15.75" thickBot="1" x14ac:dyDescent="0.3">
      <c r="D16">
        <f>C15/16</f>
        <v>0.625</v>
      </c>
      <c r="E16">
        <f>FLOOR(D16,1)</f>
        <v>0</v>
      </c>
      <c r="F16">
        <f>$F$14/2</f>
        <v>1</v>
      </c>
      <c r="G16" s="4">
        <f>IF((F22&gt;=1),8,IF((F21&gt;=1),7,IF((F20&gt;=1),6,IF((F19&gt;=1),5,IF((F18&gt;=1),4,IF((F17&gt;=1),3,IF((F16&gt;=1),2,1)))))))</f>
        <v>2</v>
      </c>
      <c r="J16" s="43">
        <f>E$4/$B10</f>
        <v>1428571.4285714286</v>
      </c>
      <c r="K16">
        <v>13</v>
      </c>
      <c r="N16">
        <v>0</v>
      </c>
      <c r="O16" s="29" t="s">
        <v>86</v>
      </c>
    </row>
    <row r="17" spans="2:11" x14ac:dyDescent="0.25">
      <c r="B17">
        <v>4000000</v>
      </c>
      <c r="D17">
        <f>C15/4</f>
        <v>2.5</v>
      </c>
      <c r="E17">
        <f>FLOOR(D17,1)</f>
        <v>2</v>
      </c>
      <c r="F17">
        <f>$F$14/3</f>
        <v>0.66666666666666663</v>
      </c>
      <c r="J17" s="43">
        <f>J$13/$B5</f>
        <v>1250000</v>
      </c>
      <c r="K17">
        <v>14</v>
      </c>
    </row>
    <row r="18" spans="2:11" x14ac:dyDescent="0.25">
      <c r="D18">
        <f>C15/1</f>
        <v>10</v>
      </c>
      <c r="E18">
        <f>FLOOR(D18,1)</f>
        <v>10</v>
      </c>
      <c r="F18">
        <f>$F$14/4</f>
        <v>0.5</v>
      </c>
      <c r="J18" s="43">
        <f>J$13/$B6</f>
        <v>833333.33333333337</v>
      </c>
      <c r="K18">
        <v>15</v>
      </c>
    </row>
    <row r="19" spans="2:11" x14ac:dyDescent="0.25">
      <c r="F19">
        <f>$F$14/5</f>
        <v>0.4</v>
      </c>
      <c r="J19" s="43">
        <f>B4/64</f>
        <v>625000</v>
      </c>
      <c r="K19">
        <v>16</v>
      </c>
    </row>
    <row r="20" spans="2:11" x14ac:dyDescent="0.25">
      <c r="F20">
        <f>$F$14/6</f>
        <v>0.33333333333333331</v>
      </c>
      <c r="J20" s="43">
        <f>J$13/$B8</f>
        <v>500000</v>
      </c>
      <c r="K20">
        <v>17</v>
      </c>
    </row>
    <row r="21" spans="2:11" x14ac:dyDescent="0.25">
      <c r="F21">
        <f>$F$14/7</f>
        <v>0.2857142857142857</v>
      </c>
      <c r="J21" s="43">
        <f>J$13/$B9</f>
        <v>416666.66666666669</v>
      </c>
      <c r="K21">
        <v>18</v>
      </c>
    </row>
    <row r="22" spans="2:11" x14ac:dyDescent="0.25">
      <c r="F22">
        <f>$F$14/8</f>
        <v>0.25</v>
      </c>
      <c r="J22" s="43">
        <f>J$13/$B10</f>
        <v>357142.85714285716</v>
      </c>
      <c r="K22">
        <v>19</v>
      </c>
    </row>
    <row r="23" spans="2:11" x14ac:dyDescent="0.25">
      <c r="B23">
        <v>1</v>
      </c>
      <c r="C23">
        <v>0</v>
      </c>
      <c r="J23" s="43">
        <f t="shared" ref="J23:J29" si="1">J$19/$B5</f>
        <v>312500</v>
      </c>
      <c r="K23">
        <v>20</v>
      </c>
    </row>
    <row r="24" spans="2:11" x14ac:dyDescent="0.25">
      <c r="B24">
        <v>4</v>
      </c>
      <c r="C24">
        <v>3</v>
      </c>
      <c r="J24" s="43">
        <f t="shared" si="1"/>
        <v>208333.33333333334</v>
      </c>
      <c r="K24">
        <v>21</v>
      </c>
    </row>
    <row r="25" spans="2:11" x14ac:dyDescent="0.25">
      <c r="B25">
        <v>16</v>
      </c>
      <c r="C25">
        <v>6</v>
      </c>
      <c r="J25" s="43">
        <f t="shared" si="1"/>
        <v>156250</v>
      </c>
      <c r="K25">
        <v>22</v>
      </c>
    </row>
    <row r="26" spans="2:11" x14ac:dyDescent="0.25">
      <c r="B26">
        <v>64</v>
      </c>
      <c r="C26">
        <v>7</v>
      </c>
      <c r="J26" s="43">
        <f t="shared" si="1"/>
        <v>125000</v>
      </c>
      <c r="K26">
        <v>23</v>
      </c>
    </row>
    <row r="27" spans="2:11" x14ac:dyDescent="0.25">
      <c r="J27" s="43">
        <f t="shared" si="1"/>
        <v>104166.66666666667</v>
      </c>
      <c r="K27">
        <v>24</v>
      </c>
    </row>
    <row r="28" spans="2:11" x14ac:dyDescent="0.25">
      <c r="J28" s="43">
        <f t="shared" si="1"/>
        <v>89285.71428571429</v>
      </c>
      <c r="K28">
        <v>25</v>
      </c>
    </row>
    <row r="29" spans="2:11" x14ac:dyDescent="0.25">
      <c r="J29" s="43">
        <f t="shared" si="1"/>
        <v>78125</v>
      </c>
      <c r="K29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Q48"/>
  <sheetViews>
    <sheetView topLeftCell="B10" workbookViewId="0">
      <selection activeCell="E48" sqref="E48"/>
    </sheetView>
  </sheetViews>
  <sheetFormatPr defaultRowHeight="15" x14ac:dyDescent="0.25"/>
  <cols>
    <col min="3" max="3" width="13.85546875" customWidth="1"/>
    <col min="4" max="4" width="11.42578125" customWidth="1"/>
    <col min="5" max="5" width="10" bestFit="1" customWidth="1"/>
    <col min="15" max="15" width="21" customWidth="1"/>
    <col min="16" max="16" width="14.7109375" customWidth="1"/>
    <col min="17" max="17" width="22" customWidth="1"/>
  </cols>
  <sheetData>
    <row r="8" spans="3:17" x14ac:dyDescent="0.25">
      <c r="C8">
        <v>7</v>
      </c>
      <c r="D8">
        <v>4</v>
      </c>
    </row>
    <row r="10" spans="3:17" x14ac:dyDescent="0.25">
      <c r="C10" t="s">
        <v>96</v>
      </c>
      <c r="D10" t="s">
        <v>91</v>
      </c>
      <c r="E10" t="s">
        <v>98</v>
      </c>
      <c r="F10" t="s">
        <v>97</v>
      </c>
      <c r="G10" t="s">
        <v>95</v>
      </c>
      <c r="H10" t="s">
        <v>90</v>
      </c>
      <c r="I10" t="s">
        <v>94</v>
      </c>
      <c r="J10" t="s">
        <v>89</v>
      </c>
      <c r="K10" t="s">
        <v>93</v>
      </c>
      <c r="L10" t="s">
        <v>88</v>
      </c>
      <c r="M10" t="s">
        <v>92</v>
      </c>
      <c r="N10" t="s">
        <v>87</v>
      </c>
    </row>
    <row r="11" spans="3:17" x14ac:dyDescent="0.25">
      <c r="C11">
        <v>4</v>
      </c>
      <c r="D11">
        <v>1</v>
      </c>
      <c r="E11">
        <v>0</v>
      </c>
      <c r="F11">
        <v>7</v>
      </c>
      <c r="G11">
        <v>2</v>
      </c>
      <c r="H11">
        <v>6</v>
      </c>
      <c r="I11">
        <v>1</v>
      </c>
      <c r="J11">
        <v>5</v>
      </c>
      <c r="K11">
        <v>4</v>
      </c>
      <c r="L11">
        <v>1</v>
      </c>
      <c r="M11">
        <v>5</v>
      </c>
      <c r="N11">
        <v>9</v>
      </c>
    </row>
    <row r="12" spans="3:17" x14ac:dyDescent="0.25">
      <c r="C12">
        <f>C11*10*365*24*3600</f>
        <v>1261440000</v>
      </c>
      <c r="D12">
        <f>D11*365*24*3600</f>
        <v>31536000</v>
      </c>
      <c r="E12">
        <f>E11*10*30*24*3600</f>
        <v>0</v>
      </c>
      <c r="F12">
        <f>(F11-1)*30*24*3600</f>
        <v>15552000</v>
      </c>
      <c r="G12">
        <f>G11*10*24*3600</f>
        <v>1728000</v>
      </c>
      <c r="H12">
        <f>H11*24*3600</f>
        <v>518400</v>
      </c>
      <c r="I12">
        <f>I11*10*60*60</f>
        <v>36000</v>
      </c>
      <c r="J12">
        <f>J11*60*60</f>
        <v>18000</v>
      </c>
      <c r="K12">
        <f>K11*10*60</f>
        <v>2400</v>
      </c>
      <c r="L12">
        <f>L11*60</f>
        <v>60</v>
      </c>
      <c r="M12">
        <f>M11*10</f>
        <v>50</v>
      </c>
      <c r="N12">
        <f>N11</f>
        <v>9</v>
      </c>
    </row>
    <row r="13" spans="3:17" x14ac:dyDescent="0.25">
      <c r="D13">
        <f>D12+C12</f>
        <v>1292976000</v>
      </c>
      <c r="F13">
        <f>F12+E12</f>
        <v>15552000</v>
      </c>
      <c r="H13">
        <f>H12+G12</f>
        <v>2246400</v>
      </c>
      <c r="J13">
        <f>J12+I12</f>
        <v>54000</v>
      </c>
      <c r="L13">
        <f>L12+K12</f>
        <v>2460</v>
      </c>
      <c r="N13">
        <f>N12+M12</f>
        <v>59</v>
      </c>
      <c r="O13" s="3">
        <f>SUM(C13:N13)</f>
        <v>1310830919</v>
      </c>
      <c r="P13" s="7">
        <f>O13*128</f>
        <v>167786357632</v>
      </c>
      <c r="Q13" s="7">
        <f>O13*32768</f>
        <v>42953307553792</v>
      </c>
    </row>
    <row r="14" spans="3:17" x14ac:dyDescent="0.25">
      <c r="O14" t="str">
        <f>DEC2HEX(O13)</f>
        <v>4E21B147</v>
      </c>
      <c r="P14" t="str">
        <f>DEC2HEX(P13)</f>
        <v>2710D8A380</v>
      </c>
      <c r="Q14" t="e">
        <f>DEC2HEX(Q13)</f>
        <v>#NUM!</v>
      </c>
    </row>
    <row r="17" spans="3:4" x14ac:dyDescent="0.25">
      <c r="C17">
        <v>1970</v>
      </c>
      <c r="D17">
        <f>IF(MOD(C17,4)=0,366,365)</f>
        <v>365</v>
      </c>
    </row>
    <row r="18" spans="3:4" x14ac:dyDescent="0.25">
      <c r="C18">
        <v>1971</v>
      </c>
      <c r="D18">
        <f t="shared" ref="D18:D47" si="0">IF(MOD(C18,4)=0,366,365)</f>
        <v>365</v>
      </c>
    </row>
    <row r="19" spans="3:4" x14ac:dyDescent="0.25">
      <c r="C19">
        <v>1972</v>
      </c>
      <c r="D19">
        <f t="shared" si="0"/>
        <v>366</v>
      </c>
    </row>
    <row r="20" spans="3:4" x14ac:dyDescent="0.25">
      <c r="C20">
        <v>1973</v>
      </c>
      <c r="D20">
        <f t="shared" si="0"/>
        <v>365</v>
      </c>
    </row>
    <row r="21" spans="3:4" x14ac:dyDescent="0.25">
      <c r="C21">
        <v>1974</v>
      </c>
      <c r="D21">
        <f t="shared" si="0"/>
        <v>365</v>
      </c>
    </row>
    <row r="22" spans="3:4" x14ac:dyDescent="0.25">
      <c r="C22">
        <v>1975</v>
      </c>
      <c r="D22">
        <f t="shared" si="0"/>
        <v>365</v>
      </c>
    </row>
    <row r="23" spans="3:4" x14ac:dyDescent="0.25">
      <c r="C23">
        <v>1976</v>
      </c>
      <c r="D23">
        <f t="shared" si="0"/>
        <v>366</v>
      </c>
    </row>
    <row r="24" spans="3:4" x14ac:dyDescent="0.25">
      <c r="C24">
        <v>1977</v>
      </c>
      <c r="D24">
        <f t="shared" si="0"/>
        <v>365</v>
      </c>
    </row>
    <row r="25" spans="3:4" x14ac:dyDescent="0.25">
      <c r="C25">
        <v>1978</v>
      </c>
      <c r="D25">
        <f t="shared" si="0"/>
        <v>365</v>
      </c>
    </row>
    <row r="26" spans="3:4" x14ac:dyDescent="0.25">
      <c r="C26">
        <v>1979</v>
      </c>
      <c r="D26">
        <f t="shared" si="0"/>
        <v>365</v>
      </c>
    </row>
    <row r="27" spans="3:4" x14ac:dyDescent="0.25">
      <c r="C27">
        <v>1980</v>
      </c>
      <c r="D27">
        <f t="shared" si="0"/>
        <v>366</v>
      </c>
    </row>
    <row r="28" spans="3:4" x14ac:dyDescent="0.25">
      <c r="C28">
        <v>1981</v>
      </c>
      <c r="D28">
        <f t="shared" si="0"/>
        <v>365</v>
      </c>
    </row>
    <row r="29" spans="3:4" x14ac:dyDescent="0.25">
      <c r="C29">
        <v>1982</v>
      </c>
      <c r="D29">
        <f t="shared" si="0"/>
        <v>365</v>
      </c>
    </row>
    <row r="30" spans="3:4" x14ac:dyDescent="0.25">
      <c r="C30">
        <v>1983</v>
      </c>
      <c r="D30">
        <f t="shared" si="0"/>
        <v>365</v>
      </c>
    </row>
    <row r="31" spans="3:4" x14ac:dyDescent="0.25">
      <c r="C31">
        <v>1984</v>
      </c>
      <c r="D31">
        <f t="shared" si="0"/>
        <v>366</v>
      </c>
    </row>
    <row r="32" spans="3:4" x14ac:dyDescent="0.25">
      <c r="C32">
        <v>1985</v>
      </c>
      <c r="D32">
        <f t="shared" si="0"/>
        <v>365</v>
      </c>
    </row>
    <row r="33" spans="3:5" x14ac:dyDescent="0.25">
      <c r="C33">
        <v>1986</v>
      </c>
      <c r="D33">
        <f t="shared" si="0"/>
        <v>365</v>
      </c>
    </row>
    <row r="34" spans="3:5" x14ac:dyDescent="0.25">
      <c r="C34">
        <v>1987</v>
      </c>
      <c r="D34">
        <f t="shared" si="0"/>
        <v>365</v>
      </c>
    </row>
    <row r="35" spans="3:5" x14ac:dyDescent="0.25">
      <c r="C35">
        <v>1988</v>
      </c>
      <c r="D35">
        <f t="shared" si="0"/>
        <v>366</v>
      </c>
    </row>
    <row r="36" spans="3:5" x14ac:dyDescent="0.25">
      <c r="C36">
        <v>1989</v>
      </c>
      <c r="D36">
        <f t="shared" si="0"/>
        <v>365</v>
      </c>
    </row>
    <row r="37" spans="3:5" x14ac:dyDescent="0.25">
      <c r="C37">
        <v>1990</v>
      </c>
      <c r="D37">
        <f t="shared" si="0"/>
        <v>365</v>
      </c>
    </row>
    <row r="38" spans="3:5" x14ac:dyDescent="0.25">
      <c r="C38">
        <v>1991</v>
      </c>
      <c r="D38">
        <f t="shared" si="0"/>
        <v>365</v>
      </c>
    </row>
    <row r="39" spans="3:5" x14ac:dyDescent="0.25">
      <c r="C39">
        <v>1992</v>
      </c>
      <c r="D39">
        <f t="shared" si="0"/>
        <v>366</v>
      </c>
    </row>
    <row r="40" spans="3:5" x14ac:dyDescent="0.25">
      <c r="C40">
        <v>1993</v>
      </c>
      <c r="D40">
        <f t="shared" si="0"/>
        <v>365</v>
      </c>
    </row>
    <row r="41" spans="3:5" x14ac:dyDescent="0.25">
      <c r="C41">
        <v>1994</v>
      </c>
      <c r="D41">
        <f t="shared" si="0"/>
        <v>365</v>
      </c>
    </row>
    <row r="42" spans="3:5" x14ac:dyDescent="0.25">
      <c r="C42">
        <v>1995</v>
      </c>
      <c r="D42">
        <f t="shared" si="0"/>
        <v>365</v>
      </c>
    </row>
    <row r="43" spans="3:5" x14ac:dyDescent="0.25">
      <c r="C43">
        <v>1996</v>
      </c>
      <c r="D43">
        <f t="shared" si="0"/>
        <v>366</v>
      </c>
    </row>
    <row r="44" spans="3:5" x14ac:dyDescent="0.25">
      <c r="C44">
        <v>1997</v>
      </c>
      <c r="D44">
        <f t="shared" si="0"/>
        <v>365</v>
      </c>
    </row>
    <row r="45" spans="3:5" x14ac:dyDescent="0.25">
      <c r="C45">
        <v>1998</v>
      </c>
      <c r="D45">
        <f t="shared" si="0"/>
        <v>365</v>
      </c>
    </row>
    <row r="46" spans="3:5" x14ac:dyDescent="0.25">
      <c r="C46">
        <v>1999</v>
      </c>
      <c r="D46">
        <f t="shared" si="0"/>
        <v>365</v>
      </c>
    </row>
    <row r="47" spans="3:5" x14ac:dyDescent="0.25">
      <c r="C47">
        <v>2000</v>
      </c>
      <c r="D47">
        <f t="shared" si="0"/>
        <v>366</v>
      </c>
    </row>
    <row r="48" spans="3:5" x14ac:dyDescent="0.25">
      <c r="D48">
        <f>SUM(D17:D47)</f>
        <v>11323</v>
      </c>
      <c r="E48">
        <f>D48*24*3600</f>
        <v>978307200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G39" sqref="G39"/>
    </sheetView>
  </sheetViews>
  <sheetFormatPr defaultRowHeight="15" x14ac:dyDescent="0.25"/>
  <cols>
    <col min="1" max="1" width="24.140625" bestFit="1" customWidth="1"/>
    <col min="2" max="2" width="22.42578125" style="1" customWidth="1"/>
    <col min="3" max="3" width="18.28515625" style="1" bestFit="1" customWidth="1"/>
    <col min="4" max="4" width="15.7109375" bestFit="1" customWidth="1"/>
    <col min="5" max="5" width="17.5703125" bestFit="1" customWidth="1"/>
    <col min="6" max="6" width="22.7109375" bestFit="1" customWidth="1"/>
    <col min="7" max="7" width="18.42578125" style="1" customWidth="1"/>
    <col min="8" max="8" width="12" bestFit="1" customWidth="1"/>
    <col min="9" max="9" width="17.5703125" bestFit="1" customWidth="1"/>
    <col min="10" max="10" width="12" bestFit="1" customWidth="1"/>
    <col min="11" max="11" width="25.7109375" bestFit="1" customWidth="1"/>
    <col min="12" max="12" width="13.7109375" customWidth="1"/>
  </cols>
  <sheetData>
    <row r="1" spans="1:12" x14ac:dyDescent="0.25">
      <c r="E1" t="s">
        <v>107</v>
      </c>
      <c r="F1">
        <v>2</v>
      </c>
      <c r="H1" t="s">
        <v>102</v>
      </c>
    </row>
    <row r="2" spans="1:12" ht="18.75" x14ac:dyDescent="0.35">
      <c r="A2">
        <f>0.0000002</f>
        <v>1.9999999999999999E-7</v>
      </c>
      <c r="C2" s="45" t="s">
        <v>113</v>
      </c>
      <c r="E2" t="s">
        <v>106</v>
      </c>
      <c r="F2">
        <v>500</v>
      </c>
      <c r="H2" s="1" t="s">
        <v>37</v>
      </c>
    </row>
    <row r="3" spans="1:12" x14ac:dyDescent="0.25">
      <c r="D3" s="97" t="s">
        <v>108</v>
      </c>
      <c r="E3" s="97"/>
      <c r="G3" s="95" t="s">
        <v>104</v>
      </c>
      <c r="H3" s="95"/>
    </row>
    <row r="4" spans="1:12" x14ac:dyDescent="0.25">
      <c r="A4" t="s">
        <v>115</v>
      </c>
      <c r="B4" s="1" t="s">
        <v>117</v>
      </c>
      <c r="C4" s="1" t="s">
        <v>114</v>
      </c>
      <c r="D4" s="31" t="s">
        <v>105</v>
      </c>
      <c r="E4" s="31" t="s">
        <v>112</v>
      </c>
      <c r="F4" t="s">
        <v>109</v>
      </c>
      <c r="G4" s="1" t="s">
        <v>111</v>
      </c>
      <c r="H4" t="s">
        <v>103</v>
      </c>
      <c r="I4" t="s">
        <v>101</v>
      </c>
      <c r="J4" t="s">
        <v>100</v>
      </c>
      <c r="K4" t="s">
        <v>110</v>
      </c>
    </row>
    <row r="5" spans="1:12" x14ac:dyDescent="0.25">
      <c r="A5">
        <f>B5/$A$2</f>
        <v>375000.00000000099</v>
      </c>
      <c r="B5" s="1">
        <f>1/C5</f>
        <v>7.5000000000000192E-2</v>
      </c>
      <c r="C5" s="1">
        <f>G5*360*200*16</f>
        <v>13.3333333333333</v>
      </c>
      <c r="D5">
        <f>F5*180/PI()</f>
        <v>17.380265459725578</v>
      </c>
      <c r="E5">
        <f>G5*360</f>
        <v>4.1666666666666562E-3</v>
      </c>
      <c r="F5">
        <f>2*H5/($F$2*$F$1*$F$1)</f>
        <v>0.30334285714285725</v>
      </c>
      <c r="G5" s="1">
        <f>K5/360</f>
        <v>1.1574074074074045E-5</v>
      </c>
      <c r="H5">
        <f>360*I5</f>
        <v>303.34285714285727</v>
      </c>
      <c r="I5">
        <v>0.84261904761904804</v>
      </c>
      <c r="J5">
        <f>13.3333333333333/16</f>
        <v>0.83333333333333126</v>
      </c>
      <c r="K5">
        <f>J5/200</f>
        <v>4.1666666666666562E-3</v>
      </c>
    </row>
    <row r="6" spans="1:12" x14ac:dyDescent="0.25">
      <c r="A6">
        <f t="shared" ref="A6:A14" si="0">B6/$A$2</f>
        <v>3125</v>
      </c>
      <c r="B6" s="1">
        <f t="shared" ref="B6:B14" si="1">1/C6</f>
        <v>6.2500000000000001E-4</v>
      </c>
      <c r="C6" s="1">
        <f t="shared" ref="C6:C14" si="2">G6*360*200*16</f>
        <v>1600</v>
      </c>
      <c r="D6">
        <f>F6*180/PI()</f>
        <v>15.771891077679758</v>
      </c>
      <c r="E6">
        <f>G6*360</f>
        <v>0.5</v>
      </c>
      <c r="F6">
        <f>2*H6/($F$2*$F$1*$F$1)</f>
        <v>0.2752714285714285</v>
      </c>
      <c r="G6" s="1">
        <f>K6/360</f>
        <v>1.3888888888888889E-3</v>
      </c>
      <c r="H6">
        <f>360*I6</f>
        <v>275.27142857142849</v>
      </c>
      <c r="I6">
        <v>0.76464285714285696</v>
      </c>
      <c r="J6">
        <v>100</v>
      </c>
      <c r="K6">
        <f>J6/200</f>
        <v>0.5</v>
      </c>
    </row>
    <row r="7" spans="1:12" x14ac:dyDescent="0.25">
      <c r="A7">
        <f t="shared" si="0"/>
        <v>1250</v>
      </c>
      <c r="B7" s="1">
        <f t="shared" si="1"/>
        <v>2.5000000000000001E-4</v>
      </c>
      <c r="C7" s="1">
        <f t="shared" si="2"/>
        <v>4000</v>
      </c>
      <c r="D7">
        <f>F7*180/PI()</f>
        <v>13.819742018555457</v>
      </c>
      <c r="E7">
        <f>G7*360</f>
        <v>1.25</v>
      </c>
      <c r="F7">
        <f>2*H7/($F$2*$F$1*$F$1)</f>
        <v>0.24120000000000003</v>
      </c>
      <c r="G7" s="1">
        <f>K7/360</f>
        <v>3.472222222222222E-3</v>
      </c>
      <c r="H7">
        <f>360*I7</f>
        <v>241.20000000000002</v>
      </c>
      <c r="I7">
        <v>0.67</v>
      </c>
      <c r="J7">
        <v>250</v>
      </c>
      <c r="K7">
        <f>J7/200</f>
        <v>1.25</v>
      </c>
    </row>
    <row r="8" spans="1:12" x14ac:dyDescent="0.25">
      <c r="A8">
        <f t="shared" si="0"/>
        <v>625</v>
      </c>
      <c r="B8" s="1">
        <f t="shared" si="1"/>
        <v>1.25E-4</v>
      </c>
      <c r="C8" s="1">
        <f t="shared" si="2"/>
        <v>8000</v>
      </c>
      <c r="D8">
        <f t="shared" ref="D8:D14" si="3">F8*180/PI()</f>
        <v>12.375888374825783</v>
      </c>
      <c r="E8">
        <f t="shared" ref="E8:E14" si="4">G8*360</f>
        <v>2.5</v>
      </c>
      <c r="F8">
        <f t="shared" ref="F8:F14" si="5">2*H8/($F$2*$F$1*$F$1)</f>
        <v>0.216</v>
      </c>
      <c r="G8" s="1">
        <f t="shared" ref="G8:G14" si="6">K8/360</f>
        <v>6.9444444444444441E-3</v>
      </c>
      <c r="H8">
        <f t="shared" ref="H8:H14" si="7">360*I8</f>
        <v>216</v>
      </c>
      <c r="I8">
        <v>0.6</v>
      </c>
      <c r="J8">
        <v>500</v>
      </c>
      <c r="K8">
        <f t="shared" ref="K8:K14" si="8">J8/200</f>
        <v>2.5</v>
      </c>
    </row>
    <row r="9" spans="1:12" ht="15" customHeight="1" x14ac:dyDescent="0.25">
      <c r="A9">
        <f t="shared" si="0"/>
        <v>416.66666666666669</v>
      </c>
      <c r="B9" s="1">
        <f t="shared" si="1"/>
        <v>8.3333333333333331E-5</v>
      </c>
      <c r="C9" s="1">
        <f t="shared" si="2"/>
        <v>12000</v>
      </c>
      <c r="D9">
        <f t="shared" si="3"/>
        <v>10.932034731096108</v>
      </c>
      <c r="E9">
        <f t="shared" si="4"/>
        <v>3.75</v>
      </c>
      <c r="F9">
        <f t="shared" si="5"/>
        <v>0.19080000000000003</v>
      </c>
      <c r="G9" s="1">
        <f t="shared" si="6"/>
        <v>1.0416666666666666E-2</v>
      </c>
      <c r="H9">
        <f t="shared" si="7"/>
        <v>190.8</v>
      </c>
      <c r="I9">
        <v>0.53</v>
      </c>
      <c r="J9">
        <v>750</v>
      </c>
      <c r="K9">
        <f t="shared" si="8"/>
        <v>3.75</v>
      </c>
    </row>
    <row r="10" spans="1:12" x14ac:dyDescent="0.25">
      <c r="A10">
        <f t="shared" si="0"/>
        <v>312.5</v>
      </c>
      <c r="B10" s="1">
        <f t="shared" si="1"/>
        <v>6.2500000000000001E-5</v>
      </c>
      <c r="C10" s="1">
        <f t="shared" si="2"/>
        <v>16000</v>
      </c>
      <c r="D10">
        <f t="shared" si="3"/>
        <v>9.4881810873664332</v>
      </c>
      <c r="E10">
        <f t="shared" si="4"/>
        <v>5</v>
      </c>
      <c r="F10">
        <f t="shared" si="5"/>
        <v>0.1656</v>
      </c>
      <c r="G10" s="1">
        <f t="shared" si="6"/>
        <v>1.3888888888888888E-2</v>
      </c>
      <c r="H10">
        <f t="shared" si="7"/>
        <v>165.6</v>
      </c>
      <c r="I10">
        <v>0.46</v>
      </c>
      <c r="J10">
        <v>1000</v>
      </c>
      <c r="K10">
        <f t="shared" si="8"/>
        <v>5</v>
      </c>
    </row>
    <row r="11" spans="1:12" x14ac:dyDescent="0.25">
      <c r="A11">
        <f t="shared" si="0"/>
        <v>250.00000000000003</v>
      </c>
      <c r="B11" s="1">
        <f t="shared" si="1"/>
        <v>5.0000000000000002E-5</v>
      </c>
      <c r="C11" s="1">
        <f t="shared" si="2"/>
        <v>20000</v>
      </c>
      <c r="D11">
        <f t="shared" si="3"/>
        <v>8.2505922498838533</v>
      </c>
      <c r="E11">
        <f t="shared" si="4"/>
        <v>6.25</v>
      </c>
      <c r="F11">
        <f t="shared" si="5"/>
        <v>0.14399999999999999</v>
      </c>
      <c r="G11" s="1">
        <f t="shared" si="6"/>
        <v>1.7361111111111112E-2</v>
      </c>
      <c r="H11">
        <f t="shared" si="7"/>
        <v>144</v>
      </c>
      <c r="I11">
        <v>0.4</v>
      </c>
      <c r="J11">
        <v>1250</v>
      </c>
      <c r="K11">
        <f t="shared" si="8"/>
        <v>6.25</v>
      </c>
    </row>
    <row r="12" spans="1:12" x14ac:dyDescent="0.25">
      <c r="A12">
        <f t="shared" si="0"/>
        <v>208.33333333333334</v>
      </c>
      <c r="B12" s="1">
        <f t="shared" si="1"/>
        <v>4.1666666666666665E-5</v>
      </c>
      <c r="C12" s="1">
        <f t="shared" si="2"/>
        <v>24000</v>
      </c>
      <c r="D12">
        <f t="shared" si="3"/>
        <v>6.8067386061541812</v>
      </c>
      <c r="E12">
        <f t="shared" si="4"/>
        <v>7.5</v>
      </c>
      <c r="F12">
        <f t="shared" si="5"/>
        <v>0.11880000000000002</v>
      </c>
      <c r="G12" s="1">
        <f t="shared" si="6"/>
        <v>2.0833333333333332E-2</v>
      </c>
      <c r="H12">
        <f t="shared" si="7"/>
        <v>118.80000000000001</v>
      </c>
      <c r="I12">
        <v>0.33</v>
      </c>
      <c r="J12">
        <v>1500</v>
      </c>
      <c r="K12">
        <f t="shared" si="8"/>
        <v>7.5</v>
      </c>
    </row>
    <row r="13" spans="1:12" x14ac:dyDescent="0.25">
      <c r="A13">
        <f t="shared" si="0"/>
        <v>178.57142857142858</v>
      </c>
      <c r="B13" s="1">
        <f t="shared" si="1"/>
        <v>3.5714285714285717E-5</v>
      </c>
      <c r="C13" s="1">
        <f t="shared" si="2"/>
        <v>28000</v>
      </c>
      <c r="D13">
        <f t="shared" si="3"/>
        <v>4.5378257374361208</v>
      </c>
      <c r="E13">
        <f t="shared" si="4"/>
        <v>8.75</v>
      </c>
      <c r="F13">
        <f t="shared" si="5"/>
        <v>7.9200000000000007E-2</v>
      </c>
      <c r="G13" s="1">
        <f t="shared" si="6"/>
        <v>2.4305555555555556E-2</v>
      </c>
      <c r="H13">
        <f t="shared" si="7"/>
        <v>79.2</v>
      </c>
      <c r="I13">
        <v>0.22</v>
      </c>
      <c r="J13">
        <v>1750</v>
      </c>
      <c r="K13">
        <f t="shared" si="8"/>
        <v>8.75</v>
      </c>
    </row>
    <row r="14" spans="1:12" x14ac:dyDescent="0.25">
      <c r="A14">
        <f t="shared" si="0"/>
        <v>156.25</v>
      </c>
      <c r="B14" s="1">
        <f t="shared" si="1"/>
        <v>3.1250000000000001E-5</v>
      </c>
      <c r="C14" s="1">
        <f t="shared" si="2"/>
        <v>32000</v>
      </c>
      <c r="D14">
        <f t="shared" si="3"/>
        <v>2.0626480624709633</v>
      </c>
      <c r="E14">
        <f t="shared" si="4"/>
        <v>10</v>
      </c>
      <c r="F14">
        <f t="shared" si="5"/>
        <v>3.5999999999999997E-2</v>
      </c>
      <c r="G14" s="1">
        <f t="shared" si="6"/>
        <v>2.7777777777777776E-2</v>
      </c>
      <c r="H14">
        <f t="shared" si="7"/>
        <v>36</v>
      </c>
      <c r="I14">
        <v>0.1</v>
      </c>
      <c r="J14">
        <v>2000</v>
      </c>
      <c r="K14">
        <f t="shared" si="8"/>
        <v>10</v>
      </c>
    </row>
    <row r="16" spans="1:12" x14ac:dyDescent="0.25">
      <c r="B16" s="1" t="s">
        <v>120</v>
      </c>
      <c r="C16" s="1" t="s">
        <v>119</v>
      </c>
      <c r="D16" t="s">
        <v>118</v>
      </c>
      <c r="J16">
        <v>100</v>
      </c>
      <c r="K16">
        <f>I6</f>
        <v>0.76464285714285696</v>
      </c>
      <c r="L16">
        <f>J16*L20+M20</f>
        <v>0.76464285714285696</v>
      </c>
    </row>
    <row r="17" spans="1:13" x14ac:dyDescent="0.25">
      <c r="A17" t="s">
        <v>116</v>
      </c>
      <c r="B17" s="1">
        <f>1/(200*16)</f>
        <v>3.1250000000000001E-4</v>
      </c>
      <c r="C17" s="1">
        <f>B17*60</f>
        <v>1.8749999999999999E-2</v>
      </c>
      <c r="D17">
        <f>C17*60</f>
        <v>1.125</v>
      </c>
      <c r="J17">
        <v>2000</v>
      </c>
      <c r="K17">
        <f>I14</f>
        <v>0.1</v>
      </c>
      <c r="L17">
        <f>J17*L20+M20</f>
        <v>9.9999999999999978E-2</v>
      </c>
    </row>
    <row r="20" spans="1:13" x14ac:dyDescent="0.25">
      <c r="J20">
        <f>J17-J16</f>
        <v>1900</v>
      </c>
      <c r="K20">
        <f>K17-K16</f>
        <v>-0.66464285714285698</v>
      </c>
      <c r="L20">
        <f>K20/J20</f>
        <v>-3.4981203007518791E-4</v>
      </c>
      <c r="M20">
        <f>K16-J16*L20</f>
        <v>0.79962406015037579</v>
      </c>
    </row>
    <row r="21" spans="1:13" x14ac:dyDescent="0.25">
      <c r="B21" s="1" t="s">
        <v>131</v>
      </c>
      <c r="D21" t="s">
        <v>134</v>
      </c>
      <c r="L21">
        <f>L20</f>
        <v>-3.4981203007518791E-4</v>
      </c>
      <c r="M21">
        <f>M20*PI()/180</f>
        <v>1.3956072627789242E-2</v>
      </c>
    </row>
    <row r="22" spans="1:13" x14ac:dyDescent="0.25">
      <c r="B22" s="1" t="s">
        <v>132</v>
      </c>
      <c r="D22" t="s">
        <v>133</v>
      </c>
    </row>
    <row r="23" spans="1:13" x14ac:dyDescent="0.25">
      <c r="B23" s="1" t="s">
        <v>136</v>
      </c>
      <c r="C23" s="1" t="s">
        <v>137</v>
      </c>
    </row>
    <row r="24" spans="1:13" x14ac:dyDescent="0.25">
      <c r="A24" t="s">
        <v>135</v>
      </c>
      <c r="B24" s="1">
        <f>360/(200*16)</f>
        <v>0.1125</v>
      </c>
    </row>
    <row r="27" spans="1:13" x14ac:dyDescent="0.25">
      <c r="H27" t="s">
        <v>172</v>
      </c>
      <c r="I27" t="s">
        <v>171</v>
      </c>
      <c r="J27" t="s">
        <v>170</v>
      </c>
    </row>
    <row r="28" spans="1:13" x14ac:dyDescent="0.25">
      <c r="G28">
        <f>I6</f>
        <v>0.76464285714285696</v>
      </c>
      <c r="H28">
        <f>I28*PI()/180</f>
        <v>8.7266462599716477E-3</v>
      </c>
      <c r="I28">
        <f>J28/200</f>
        <v>0.5</v>
      </c>
      <c r="J28">
        <v>100</v>
      </c>
    </row>
    <row r="29" spans="1:13" x14ac:dyDescent="0.25">
      <c r="G29">
        <f>I10</f>
        <v>0.46</v>
      </c>
      <c r="H29">
        <f>I29*PI()/180</f>
        <v>8.7266462599716474E-2</v>
      </c>
      <c r="I29">
        <f>J29/200</f>
        <v>5</v>
      </c>
      <c r="J29">
        <v>1000</v>
      </c>
    </row>
    <row r="31" spans="1:13" x14ac:dyDescent="0.25">
      <c r="I31" t="s">
        <v>173</v>
      </c>
      <c r="J31" t="s">
        <v>174</v>
      </c>
    </row>
    <row r="32" spans="1:13" x14ac:dyDescent="0.25">
      <c r="G32">
        <f>G29-G28</f>
        <v>-0.30464285714285694</v>
      </c>
      <c r="H32">
        <f>H29-H28</f>
        <v>7.8539816339744828E-2</v>
      </c>
      <c r="I32">
        <f>H32/G32</f>
        <v>-0.2578094791925975</v>
      </c>
      <c r="J32">
        <f>H28-G28*I32</f>
        <v>0.20585882302831135</v>
      </c>
    </row>
    <row r="39" spans="7:9" x14ac:dyDescent="0.25">
      <c r="G39" s="1">
        <f>360*200*16</f>
        <v>1152000</v>
      </c>
      <c r="H39">
        <f>2*PI()</f>
        <v>6.2831853071795862</v>
      </c>
      <c r="I39">
        <f>H39/G39</f>
        <v>5.4541539124822793E-6</v>
      </c>
    </row>
  </sheetData>
  <mergeCells count="2">
    <mergeCell ref="G3:H3"/>
    <mergeCell ref="D3:E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J13" sqref="J13"/>
    </sheetView>
  </sheetViews>
  <sheetFormatPr defaultRowHeight="15" x14ac:dyDescent="0.25"/>
  <cols>
    <col min="3" max="3" width="10.85546875" customWidth="1"/>
    <col min="4" max="4" width="11.7109375" customWidth="1"/>
    <col min="5" max="5" width="20" style="1" customWidth="1"/>
    <col min="6" max="6" width="23.140625" customWidth="1"/>
    <col min="7" max="7" width="18.28515625" customWidth="1"/>
    <col min="8" max="8" width="13.5703125" customWidth="1"/>
    <col min="9" max="9" width="14" customWidth="1"/>
  </cols>
  <sheetData>
    <row r="1" spans="1:14" ht="15.75" thickBot="1" x14ac:dyDescent="0.3">
      <c r="F1" s="55" t="s">
        <v>214</v>
      </c>
      <c r="G1" s="68">
        <v>200</v>
      </c>
    </row>
    <row r="2" spans="1:14" x14ac:dyDescent="0.25">
      <c r="F2" s="69" t="s">
        <v>207</v>
      </c>
      <c r="G2" s="46">
        <v>360</v>
      </c>
      <c r="K2">
        <f>LINEST(E8:E17,C8:C17,0,0)</f>
        <v>16.827270691902903</v>
      </c>
      <c r="L2" s="55"/>
      <c r="M2" s="55"/>
      <c r="N2" s="55"/>
    </row>
    <row r="3" spans="1:14" x14ac:dyDescent="0.25">
      <c r="E3" s="1">
        <f>PI()</f>
        <v>3.1415926535897931</v>
      </c>
      <c r="F3" s="70" t="s">
        <v>206</v>
      </c>
      <c r="G3" s="72">
        <v>3</v>
      </c>
      <c r="K3" s="55"/>
    </row>
    <row r="4" spans="1:14" x14ac:dyDescent="0.25">
      <c r="F4" s="70" t="s">
        <v>107</v>
      </c>
      <c r="G4" s="72">
        <v>0.5</v>
      </c>
      <c r="K4" s="55"/>
    </row>
    <row r="5" spans="1:14" ht="15.75" thickBot="1" x14ac:dyDescent="0.3">
      <c r="F5" s="70" t="s">
        <v>106</v>
      </c>
      <c r="G5" s="72">
        <v>500</v>
      </c>
    </row>
    <row r="6" spans="1:14" ht="15.75" thickBot="1" x14ac:dyDescent="0.3">
      <c r="C6" s="98" t="s">
        <v>129</v>
      </c>
      <c r="D6" s="99"/>
      <c r="F6" s="71" t="s">
        <v>205</v>
      </c>
      <c r="G6" s="73">
        <f>(G5*G4*G4/4+G5*G3*G3/12)/G2</f>
        <v>1.1284722222222223</v>
      </c>
      <c r="H6">
        <f>1/G6</f>
        <v>0.88615384615384607</v>
      </c>
    </row>
    <row r="7" spans="1:14" ht="15.75" thickBot="1" x14ac:dyDescent="0.3">
      <c r="A7" s="85" t="s">
        <v>208</v>
      </c>
      <c r="B7" s="90" t="s">
        <v>209</v>
      </c>
      <c r="C7" s="60" t="s">
        <v>127</v>
      </c>
      <c r="D7" s="18" t="s">
        <v>128</v>
      </c>
      <c r="E7" s="86" t="s">
        <v>130</v>
      </c>
    </row>
    <row r="8" spans="1:14" ht="15.75" thickBot="1" x14ac:dyDescent="0.3">
      <c r="A8" s="84">
        <v>0.83333333333333126</v>
      </c>
      <c r="B8" s="87">
        <v>0.85</v>
      </c>
      <c r="C8" s="64">
        <f t="shared" ref="C8:C9" si="0">A8/(200)</f>
        <v>4.1666666666666562E-3</v>
      </c>
      <c r="D8" s="91">
        <f>(B8/$G$6)*180/PI()</f>
        <v>43.156944076315547</v>
      </c>
      <c r="E8" s="49">
        <v>303.34285714285727</v>
      </c>
      <c r="F8" s="78" t="s">
        <v>212</v>
      </c>
      <c r="G8" s="18" t="s">
        <v>213</v>
      </c>
      <c r="H8" s="75" t="s">
        <v>40</v>
      </c>
      <c r="I8" s="18" t="s">
        <v>140</v>
      </c>
      <c r="J8" t="s">
        <v>72</v>
      </c>
    </row>
    <row r="9" spans="1:14" x14ac:dyDescent="0.25">
      <c r="A9" s="84">
        <v>100</v>
      </c>
      <c r="B9" s="88">
        <v>0.76</v>
      </c>
      <c r="C9" s="64">
        <f t="shared" si="0"/>
        <v>0.5</v>
      </c>
      <c r="D9" s="91">
        <f>(B9/$G$6)*180/PI()</f>
        <v>38.587385291764484</v>
      </c>
      <c r="E9" s="77">
        <v>275.27142857142849</v>
      </c>
      <c r="F9" s="79">
        <f>A9</f>
        <v>100</v>
      </c>
      <c r="G9" s="80">
        <f>B9</f>
        <v>0.76</v>
      </c>
      <c r="H9" s="35">
        <f>F9/$G$1</f>
        <v>0.5</v>
      </c>
      <c r="I9" s="82">
        <f>(G9/$G$6)*180/PI()</f>
        <v>38.587385291764484</v>
      </c>
      <c r="J9">
        <f>H9*I13+J13</f>
        <v>38.587385291764484</v>
      </c>
    </row>
    <row r="10" spans="1:14" ht="15.75" thickBot="1" x14ac:dyDescent="0.3">
      <c r="A10" s="84">
        <v>250</v>
      </c>
      <c r="B10" s="88">
        <v>0.67</v>
      </c>
      <c r="C10" s="64">
        <f>A10/(200)</f>
        <v>1.25</v>
      </c>
      <c r="D10" s="91">
        <f t="shared" ref="D10:D17" si="1">(B10/$G$6)*180/PI()</f>
        <v>34.017826507213428</v>
      </c>
      <c r="E10" s="77">
        <v>241.20000000000002</v>
      </c>
      <c r="F10" s="14">
        <f>A13</f>
        <v>1000</v>
      </c>
      <c r="G10" s="81">
        <f>B13</f>
        <v>0.46</v>
      </c>
      <c r="H10" s="83">
        <f>F10/$G$1</f>
        <v>5</v>
      </c>
      <c r="I10" s="15">
        <f>(G10/$G$6)*180/PI()</f>
        <v>23.355522676594294</v>
      </c>
      <c r="J10">
        <f>H10*I13+J13</f>
        <v>23.355522676594294</v>
      </c>
    </row>
    <row r="11" spans="1:14" x14ac:dyDescent="0.25">
      <c r="A11" s="84">
        <v>500</v>
      </c>
      <c r="B11" s="88">
        <v>0.6</v>
      </c>
      <c r="C11" s="64">
        <f t="shared" ref="C11:C17" si="2">A11/(200)</f>
        <v>2.5</v>
      </c>
      <c r="D11" s="91">
        <f t="shared" si="1"/>
        <v>30.46372523034038</v>
      </c>
      <c r="E11" s="50">
        <v>216</v>
      </c>
    </row>
    <row r="12" spans="1:14" ht="15.75" thickBot="1" x14ac:dyDescent="0.3">
      <c r="A12" s="84">
        <v>750</v>
      </c>
      <c r="B12" s="88">
        <v>0.54</v>
      </c>
      <c r="C12" s="64">
        <f t="shared" si="2"/>
        <v>3.75</v>
      </c>
      <c r="D12" s="91">
        <f t="shared" si="1"/>
        <v>27.41735270730635</v>
      </c>
      <c r="E12" s="50">
        <v>190.8</v>
      </c>
      <c r="I12" t="s">
        <v>138</v>
      </c>
      <c r="J12" t="s">
        <v>139</v>
      </c>
    </row>
    <row r="13" spans="1:14" ht="15.75" thickBot="1" x14ac:dyDescent="0.3">
      <c r="A13" s="84">
        <v>1000</v>
      </c>
      <c r="B13" s="88">
        <v>0.46</v>
      </c>
      <c r="C13" s="64">
        <f t="shared" si="2"/>
        <v>5</v>
      </c>
      <c r="D13" s="91">
        <f t="shared" si="1"/>
        <v>23.355522676594294</v>
      </c>
      <c r="E13" s="50">
        <v>165.6</v>
      </c>
      <c r="G13">
        <f>H10-H9</f>
        <v>4.5</v>
      </c>
      <c r="H13">
        <f>I10-I9</f>
        <v>-15.23186261517019</v>
      </c>
      <c r="I13" s="62">
        <f>(I10-I9)/(H10-H9)</f>
        <v>-3.3848583589267087</v>
      </c>
      <c r="J13" s="63">
        <f>I9-H9*I13</f>
        <v>40.279814471227837</v>
      </c>
    </row>
    <row r="14" spans="1:14" x14ac:dyDescent="0.25">
      <c r="A14" s="84">
        <v>1250</v>
      </c>
      <c r="B14" s="88">
        <v>0.4</v>
      </c>
      <c r="C14" s="64">
        <f t="shared" si="2"/>
        <v>6.25</v>
      </c>
      <c r="D14" s="91">
        <f t="shared" si="1"/>
        <v>20.309150153560257</v>
      </c>
      <c r="E14" s="50">
        <v>144</v>
      </c>
    </row>
    <row r="15" spans="1:14" x14ac:dyDescent="0.25">
      <c r="A15" s="84">
        <v>1500</v>
      </c>
      <c r="B15" s="88">
        <v>0.32</v>
      </c>
      <c r="C15" s="64">
        <f t="shared" si="2"/>
        <v>7.5</v>
      </c>
      <c r="D15" s="91">
        <f t="shared" si="1"/>
        <v>16.247320122848205</v>
      </c>
      <c r="E15" s="50">
        <v>118.80000000000001</v>
      </c>
    </row>
    <row r="16" spans="1:14" x14ac:dyDescent="0.25">
      <c r="A16" s="84">
        <v>1750</v>
      </c>
      <c r="B16" s="88">
        <v>0.23</v>
      </c>
      <c r="C16" s="64">
        <f t="shared" si="2"/>
        <v>8.75</v>
      </c>
      <c r="D16" s="91">
        <f t="shared" si="1"/>
        <v>11.677761338297147</v>
      </c>
      <c r="E16" s="50">
        <v>79.2</v>
      </c>
    </row>
    <row r="17" spans="1:5" ht="15.75" thickBot="1" x14ac:dyDescent="0.3">
      <c r="A17" s="74">
        <v>2000</v>
      </c>
      <c r="B17" s="89">
        <v>0.1</v>
      </c>
      <c r="C17" s="76">
        <f t="shared" si="2"/>
        <v>10</v>
      </c>
      <c r="D17" s="92">
        <f t="shared" si="1"/>
        <v>5.0772875383900642</v>
      </c>
      <c r="E17" s="51">
        <v>36</v>
      </c>
    </row>
  </sheetData>
  <mergeCells count="1">
    <mergeCell ref="C6:D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9"/>
  <sheetViews>
    <sheetView workbookViewId="0">
      <selection activeCell="C51" sqref="C51"/>
    </sheetView>
  </sheetViews>
  <sheetFormatPr defaultRowHeight="15" x14ac:dyDescent="0.25"/>
  <cols>
    <col min="6" max="6" width="10.85546875" customWidth="1"/>
    <col min="7" max="7" width="10" customWidth="1"/>
  </cols>
  <sheetData>
    <row r="3" spans="3:12" x14ac:dyDescent="0.25">
      <c r="C3" t="s">
        <v>141</v>
      </c>
      <c r="I3" t="s">
        <v>142</v>
      </c>
      <c r="J3" t="s">
        <v>144</v>
      </c>
      <c r="K3" t="s">
        <v>147</v>
      </c>
      <c r="L3" t="s">
        <v>148</v>
      </c>
    </row>
    <row r="4" spans="3:12" x14ac:dyDescent="0.25">
      <c r="I4" t="s">
        <v>143</v>
      </c>
      <c r="J4" t="s">
        <v>145</v>
      </c>
      <c r="K4" t="s">
        <v>146</v>
      </c>
    </row>
    <row r="5" spans="3:12" x14ac:dyDescent="0.25">
      <c r="C5" t="s">
        <v>22</v>
      </c>
      <c r="D5" t="s">
        <v>40</v>
      </c>
    </row>
    <row r="6" spans="3:12" x14ac:dyDescent="0.25">
      <c r="C6">
        <f>D6*D6</f>
        <v>225</v>
      </c>
      <c r="D6">
        <v>-15</v>
      </c>
    </row>
    <row r="7" spans="3:12" x14ac:dyDescent="0.25">
      <c r="C7">
        <f t="shared" ref="C7:C36" si="0">D7*D7</f>
        <v>196</v>
      </c>
      <c r="D7">
        <v>-14</v>
      </c>
    </row>
    <row r="8" spans="3:12" x14ac:dyDescent="0.25">
      <c r="C8">
        <f t="shared" si="0"/>
        <v>169</v>
      </c>
      <c r="D8">
        <v>-13</v>
      </c>
    </row>
    <row r="9" spans="3:12" x14ac:dyDescent="0.25">
      <c r="C9">
        <f t="shared" si="0"/>
        <v>144</v>
      </c>
      <c r="D9">
        <v>-12</v>
      </c>
    </row>
    <row r="10" spans="3:12" x14ac:dyDescent="0.25">
      <c r="C10">
        <f t="shared" si="0"/>
        <v>121</v>
      </c>
      <c r="D10">
        <v>-11</v>
      </c>
    </row>
    <row r="11" spans="3:12" x14ac:dyDescent="0.25">
      <c r="C11">
        <f t="shared" si="0"/>
        <v>100</v>
      </c>
      <c r="D11">
        <v>-10</v>
      </c>
    </row>
    <row r="12" spans="3:12" x14ac:dyDescent="0.25">
      <c r="C12">
        <f t="shared" si="0"/>
        <v>81</v>
      </c>
      <c r="D12">
        <v>-9</v>
      </c>
    </row>
    <row r="13" spans="3:12" x14ac:dyDescent="0.25">
      <c r="C13">
        <f t="shared" si="0"/>
        <v>64</v>
      </c>
      <c r="D13">
        <v>-8</v>
      </c>
    </row>
    <row r="14" spans="3:12" x14ac:dyDescent="0.25">
      <c r="C14">
        <f t="shared" si="0"/>
        <v>49</v>
      </c>
      <c r="D14">
        <v>-7</v>
      </c>
    </row>
    <row r="15" spans="3:12" x14ac:dyDescent="0.25">
      <c r="C15">
        <f t="shared" si="0"/>
        <v>36</v>
      </c>
      <c r="D15">
        <v>-6</v>
      </c>
    </row>
    <row r="16" spans="3:12" x14ac:dyDescent="0.25">
      <c r="C16">
        <f t="shared" si="0"/>
        <v>25</v>
      </c>
      <c r="D16">
        <v>-5</v>
      </c>
    </row>
    <row r="17" spans="3:4" x14ac:dyDescent="0.25">
      <c r="C17">
        <f t="shared" si="0"/>
        <v>16</v>
      </c>
      <c r="D17">
        <v>-4</v>
      </c>
    </row>
    <row r="18" spans="3:4" x14ac:dyDescent="0.25">
      <c r="C18">
        <f t="shared" si="0"/>
        <v>9</v>
      </c>
      <c r="D18">
        <v>-3</v>
      </c>
    </row>
    <row r="19" spans="3:4" x14ac:dyDescent="0.25">
      <c r="C19">
        <f t="shared" si="0"/>
        <v>4</v>
      </c>
      <c r="D19">
        <v>-2</v>
      </c>
    </row>
    <row r="20" spans="3:4" x14ac:dyDescent="0.25">
      <c r="C20">
        <f t="shared" si="0"/>
        <v>1</v>
      </c>
      <c r="D20">
        <v>-1</v>
      </c>
    </row>
    <row r="21" spans="3:4" x14ac:dyDescent="0.25">
      <c r="C21">
        <f t="shared" si="0"/>
        <v>0</v>
      </c>
      <c r="D21">
        <v>0</v>
      </c>
    </row>
    <row r="22" spans="3:4" x14ac:dyDescent="0.25">
      <c r="C22">
        <f t="shared" si="0"/>
        <v>1</v>
      </c>
      <c r="D22">
        <v>1</v>
      </c>
    </row>
    <row r="23" spans="3:4" x14ac:dyDescent="0.25">
      <c r="C23">
        <f t="shared" si="0"/>
        <v>4</v>
      </c>
      <c r="D23">
        <v>2</v>
      </c>
    </row>
    <row r="24" spans="3:4" x14ac:dyDescent="0.25">
      <c r="C24">
        <f t="shared" si="0"/>
        <v>9</v>
      </c>
      <c r="D24">
        <v>3</v>
      </c>
    </row>
    <row r="25" spans="3:4" x14ac:dyDescent="0.25">
      <c r="C25">
        <f t="shared" si="0"/>
        <v>16</v>
      </c>
      <c r="D25">
        <v>4</v>
      </c>
    </row>
    <row r="26" spans="3:4" x14ac:dyDescent="0.25">
      <c r="C26">
        <f t="shared" si="0"/>
        <v>25</v>
      </c>
      <c r="D26">
        <v>5</v>
      </c>
    </row>
    <row r="27" spans="3:4" x14ac:dyDescent="0.25">
      <c r="C27">
        <f t="shared" si="0"/>
        <v>36</v>
      </c>
      <c r="D27">
        <v>6</v>
      </c>
    </row>
    <row r="28" spans="3:4" x14ac:dyDescent="0.25">
      <c r="C28">
        <f t="shared" si="0"/>
        <v>49</v>
      </c>
      <c r="D28">
        <v>7</v>
      </c>
    </row>
    <row r="29" spans="3:4" x14ac:dyDescent="0.25">
      <c r="C29">
        <f t="shared" si="0"/>
        <v>64</v>
      </c>
      <c r="D29">
        <v>8</v>
      </c>
    </row>
    <row r="30" spans="3:4" x14ac:dyDescent="0.25">
      <c r="C30">
        <f t="shared" si="0"/>
        <v>81</v>
      </c>
      <c r="D30">
        <v>9</v>
      </c>
    </row>
    <row r="31" spans="3:4" x14ac:dyDescent="0.25">
      <c r="C31">
        <f t="shared" si="0"/>
        <v>100</v>
      </c>
      <c r="D31">
        <v>10</v>
      </c>
    </row>
    <row r="32" spans="3:4" x14ac:dyDescent="0.25">
      <c r="C32">
        <f t="shared" si="0"/>
        <v>121</v>
      </c>
      <c r="D32">
        <v>11</v>
      </c>
    </row>
    <row r="33" spans="3:4" x14ac:dyDescent="0.25">
      <c r="C33">
        <f t="shared" si="0"/>
        <v>144</v>
      </c>
      <c r="D33">
        <v>12</v>
      </c>
    </row>
    <row r="34" spans="3:4" x14ac:dyDescent="0.25">
      <c r="C34">
        <f t="shared" si="0"/>
        <v>169</v>
      </c>
      <c r="D34">
        <v>13</v>
      </c>
    </row>
    <row r="35" spans="3:4" x14ac:dyDescent="0.25">
      <c r="C35">
        <f t="shared" si="0"/>
        <v>196</v>
      </c>
      <c r="D35">
        <v>14</v>
      </c>
    </row>
    <row r="36" spans="3:4" x14ac:dyDescent="0.25">
      <c r="C36">
        <f t="shared" si="0"/>
        <v>225</v>
      </c>
      <c r="D36">
        <v>15</v>
      </c>
    </row>
    <row r="41" spans="3:4" x14ac:dyDescent="0.25">
      <c r="C41" t="s">
        <v>153</v>
      </c>
    </row>
    <row r="42" spans="3:4" x14ac:dyDescent="0.25">
      <c r="C42" t="s">
        <v>152</v>
      </c>
    </row>
    <row r="43" spans="3:4" x14ac:dyDescent="0.25">
      <c r="C43" t="s">
        <v>151</v>
      </c>
    </row>
    <row r="44" spans="3:4" x14ac:dyDescent="0.25">
      <c r="C44" t="s">
        <v>150</v>
      </c>
    </row>
    <row r="45" spans="3:4" x14ac:dyDescent="0.25">
      <c r="C45" t="s">
        <v>149</v>
      </c>
    </row>
    <row r="46" spans="3:4" x14ac:dyDescent="0.25">
      <c r="C46" t="s">
        <v>154</v>
      </c>
    </row>
    <row r="47" spans="3:4" x14ac:dyDescent="0.25">
      <c r="C47" s="52" t="s">
        <v>155</v>
      </c>
    </row>
    <row r="48" spans="3:4" x14ac:dyDescent="0.25">
      <c r="C48" t="s">
        <v>156</v>
      </c>
    </row>
    <row r="49" spans="2:15" x14ac:dyDescent="0.25">
      <c r="C49" t="s">
        <v>157</v>
      </c>
    </row>
    <row r="50" spans="2:15" x14ac:dyDescent="0.25">
      <c r="C50" t="s">
        <v>158</v>
      </c>
    </row>
    <row r="51" spans="2:15" x14ac:dyDescent="0.25">
      <c r="C51" t="s">
        <v>159</v>
      </c>
      <c r="H51" t="s">
        <v>161</v>
      </c>
      <c r="L51" t="s">
        <v>163</v>
      </c>
      <c r="O51" t="s">
        <v>164</v>
      </c>
    </row>
    <row r="52" spans="2:15" x14ac:dyDescent="0.25">
      <c r="C52" t="s">
        <v>160</v>
      </c>
      <c r="H52" t="s">
        <v>162</v>
      </c>
    </row>
    <row r="54" spans="2:15" x14ac:dyDescent="0.25">
      <c r="B54" t="s">
        <v>216</v>
      </c>
      <c r="C54" t="s">
        <v>215</v>
      </c>
      <c r="H54" t="s">
        <v>165</v>
      </c>
    </row>
    <row r="55" spans="2:15" x14ac:dyDescent="0.25">
      <c r="C55" s="93"/>
    </row>
    <row r="56" spans="2:15" x14ac:dyDescent="0.25">
      <c r="H56" t="s">
        <v>166</v>
      </c>
    </row>
    <row r="57" spans="2:15" x14ac:dyDescent="0.25">
      <c r="H57" t="s">
        <v>167</v>
      </c>
    </row>
    <row r="58" spans="2:15" x14ac:dyDescent="0.25">
      <c r="H58" t="s">
        <v>168</v>
      </c>
    </row>
    <row r="59" spans="2:15" x14ac:dyDescent="0.25">
      <c r="H59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tabSelected="1" zoomScale="70" zoomScaleNormal="70" workbookViewId="0">
      <selection activeCell="I6" sqref="I6"/>
    </sheetView>
  </sheetViews>
  <sheetFormatPr defaultRowHeight="15" x14ac:dyDescent="0.25"/>
  <cols>
    <col min="2" max="2" width="12.5703125" bestFit="1" customWidth="1"/>
    <col min="3" max="3" width="9.140625" customWidth="1"/>
    <col min="4" max="4" width="12" bestFit="1" customWidth="1"/>
    <col min="6" max="6" width="10.7109375" customWidth="1"/>
    <col min="7" max="7" width="13.42578125" style="55" customWidth="1"/>
    <col min="8" max="8" width="12.140625" style="55" customWidth="1"/>
    <col min="9" max="10" width="9.140625" style="55"/>
    <col min="11" max="11" width="7.85546875" customWidth="1"/>
    <col min="15" max="15" width="12.140625" customWidth="1"/>
    <col min="16" max="16" width="11" customWidth="1"/>
  </cols>
  <sheetData>
    <row r="1" spans="1:22" ht="15.75" thickBot="1" x14ac:dyDescent="0.3">
      <c r="B1" s="55" t="s">
        <v>159</v>
      </c>
      <c r="F1" s="55" t="s">
        <v>215</v>
      </c>
      <c r="M1" s="55"/>
      <c r="N1" s="55"/>
    </row>
    <row r="2" spans="1:22" ht="15.75" thickBot="1" x14ac:dyDescent="0.3">
      <c r="B2" t="s">
        <v>138</v>
      </c>
      <c r="C2" t="s">
        <v>139</v>
      </c>
      <c r="D2" t="s">
        <v>189</v>
      </c>
      <c r="E2" t="s">
        <v>190</v>
      </c>
      <c r="F2" t="s">
        <v>218</v>
      </c>
      <c r="G2" s="55" t="s">
        <v>219</v>
      </c>
      <c r="K2" t="s">
        <v>127</v>
      </c>
      <c r="L2" s="55" t="s">
        <v>210</v>
      </c>
      <c r="M2" s="55" t="s">
        <v>211</v>
      </c>
      <c r="O2" t="s">
        <v>200</v>
      </c>
      <c r="Q2" t="s">
        <v>198</v>
      </c>
      <c r="R2" t="s">
        <v>199</v>
      </c>
      <c r="S2" s="55" t="s">
        <v>126</v>
      </c>
      <c r="T2" s="55" t="s">
        <v>174</v>
      </c>
      <c r="U2" s="55"/>
      <c r="V2" s="4"/>
    </row>
    <row r="3" spans="1:22" ht="15.75" thickBot="1" x14ac:dyDescent="0.3">
      <c r="B3" s="41">
        <f>Лист9!I13</f>
        <v>-3.3848583589267087</v>
      </c>
      <c r="C3" s="41">
        <f>Лист9!J13</f>
        <v>40.279814471227837</v>
      </c>
      <c r="D3">
        <f>C3/(B3*B3)</f>
        <v>3.5156567094208708</v>
      </c>
      <c r="E3">
        <v>10</v>
      </c>
      <c r="F3" s="55">
        <v>0.1125</v>
      </c>
      <c r="G3" s="55">
        <v>1.9999999999999999E-7</v>
      </c>
      <c r="K3">
        <v>10</v>
      </c>
      <c r="L3" s="41">
        <f>B3/2</f>
        <v>-1.6924291794633544</v>
      </c>
      <c r="M3" s="41">
        <f>C3/2</f>
        <v>20.139907235613919</v>
      </c>
      <c r="O3">
        <f>-B3</f>
        <v>3.3848583589267087</v>
      </c>
      <c r="P3" s="55">
        <v>-1.3963799978474101</v>
      </c>
      <c r="Q3">
        <f>C3/(B3*B3)</f>
        <v>3.5156567094208708</v>
      </c>
      <c r="R3">
        <f>-Q3</f>
        <v>-3.5156567094208708</v>
      </c>
      <c r="S3">
        <v>8</v>
      </c>
      <c r="T3">
        <v>0</v>
      </c>
      <c r="U3" s="55"/>
      <c r="V3" s="4"/>
    </row>
    <row r="4" spans="1:22" ht="15.75" thickBot="1" x14ac:dyDescent="0.3">
      <c r="B4">
        <f>0.01</f>
        <v>0.01</v>
      </c>
      <c r="N4" t="s">
        <v>191</v>
      </c>
      <c r="R4" s="55" t="s">
        <v>201</v>
      </c>
      <c r="U4" s="55"/>
      <c r="V4" s="55"/>
    </row>
    <row r="5" spans="1:22" ht="15.75" thickBot="1" x14ac:dyDescent="0.3">
      <c r="A5" s="55" t="s">
        <v>187</v>
      </c>
      <c r="B5" s="4" t="s">
        <v>187</v>
      </c>
      <c r="C5" t="s">
        <v>188</v>
      </c>
      <c r="D5" t="s">
        <v>123</v>
      </c>
      <c r="E5" t="s">
        <v>126</v>
      </c>
      <c r="F5" t="s">
        <v>217</v>
      </c>
      <c r="G5" s="55" t="s">
        <v>187</v>
      </c>
      <c r="H5" s="5" t="s">
        <v>187</v>
      </c>
      <c r="I5" s="5" t="s">
        <v>123</v>
      </c>
      <c r="J5" s="5"/>
      <c r="K5" s="4" t="s">
        <v>187</v>
      </c>
      <c r="L5" s="60" t="s">
        <v>193</v>
      </c>
      <c r="M5" s="67" t="s">
        <v>192</v>
      </c>
      <c r="N5" s="61" t="s">
        <v>194</v>
      </c>
      <c r="O5" t="s">
        <v>197</v>
      </c>
      <c r="P5" t="s">
        <v>196</v>
      </c>
      <c r="Q5" t="s">
        <v>195</v>
      </c>
      <c r="R5" s="55" t="s">
        <v>202</v>
      </c>
      <c r="S5" s="55" t="s">
        <v>203</v>
      </c>
      <c r="T5" s="55" t="s">
        <v>204</v>
      </c>
      <c r="U5" s="55"/>
      <c r="V5" s="55"/>
    </row>
    <row r="6" spans="1:22" x14ac:dyDescent="0.25">
      <c r="A6" s="55">
        <v>-90</v>
      </c>
      <c r="B6" s="68">
        <f>0</f>
        <v>0</v>
      </c>
      <c r="C6">
        <v>0</v>
      </c>
      <c r="D6">
        <v>0</v>
      </c>
      <c r="E6">
        <f>C3</f>
        <v>40.279814471227837</v>
      </c>
      <c r="F6">
        <f>(-D6+SQRT(D6*D6 + 2 *E6*$F$3))/E6</f>
        <v>7.4739042258238811E-2</v>
      </c>
      <c r="G6" s="55">
        <v>0</v>
      </c>
      <c r="H6" s="55">
        <f>ROUND(F6/$G$3,0)*$G$3</f>
        <v>7.4739E-2</v>
      </c>
      <c r="I6" s="55">
        <f>($C$3*B6*($B$3*B6+2))/(2-$B$3*B6*(B6*$B$3+2))</f>
        <v>0</v>
      </c>
      <c r="K6" s="47">
        <f>(-$L$3*L6+SQRT($L$3*L6*$L$3*L6+4*$M$3*L6))/(2*$M$3)</f>
        <v>0</v>
      </c>
      <c r="L6" s="64">
        <f>($M$3*B6*B6)/(1-$L$3*B6)</f>
        <v>0</v>
      </c>
      <c r="M6" s="34">
        <f>$M$3*B6*(2-$L$3*B6)/((1-$L$3*B6)*(1-$L$3*B6))</f>
        <v>0</v>
      </c>
      <c r="N6" s="65">
        <f>$M$3*2/((1-$L$3*B6)*(1-$L$3*B6)*(1-$L$3*B6))</f>
        <v>40.279814471227837</v>
      </c>
      <c r="O6">
        <f t="shared" ref="O6:O69" si="0">$Q$3*EXP(-$O$3*B6)+$R$3+$C$3*B6/$O$3</f>
        <v>0</v>
      </c>
      <c r="P6">
        <f t="shared" ref="P6:P69" si="1">-$O$3*$Q$3*EXP(-$O$3*B6)+$C$3/$O$3</f>
        <v>0</v>
      </c>
      <c r="Q6">
        <f>$O$3*$O$3*$Q$3*EXP(-$O$3*B6)</f>
        <v>40.279814471227837</v>
      </c>
      <c r="R6">
        <f t="shared" ref="R6:R69" si="2">$S$3*SQRT((B6+$T$3)*(B6+$T$3)*(B6+$T$3))/2</f>
        <v>0</v>
      </c>
      <c r="S6">
        <f t="shared" ref="S6:S69" si="3">$S$3*SQRT(B6+$T$3)</f>
        <v>0</v>
      </c>
      <c r="T6" s="55">
        <f>$S$3/(2*SQRT(0.005+$T$3))</f>
        <v>56.568542494923804</v>
      </c>
      <c r="U6" s="55"/>
      <c r="V6" s="55"/>
    </row>
    <row r="7" spans="1:22" x14ac:dyDescent="0.25">
      <c r="A7" s="55">
        <v>-88</v>
      </c>
      <c r="B7" s="47">
        <f>B6+$B$4</f>
        <v>0.01</v>
      </c>
      <c r="C7" s="55">
        <f>C6+$F$3</f>
        <v>0.1125</v>
      </c>
      <c r="D7" s="55">
        <f>$F$3/F6</f>
        <v>1.5052373779595583</v>
      </c>
      <c r="E7" s="55">
        <f>$B$3*D7+$C$3</f>
        <v>35.184799150272504</v>
      </c>
      <c r="F7" s="55">
        <f t="shared" ref="F7:F70" si="4">(-D7+SQRT(D7*D7 + 2 *E7*$F$3))/E7</f>
        <v>4.7910954081765218E-2</v>
      </c>
      <c r="G7" s="55">
        <f>H7+G6</f>
        <v>4.7910999999999995E-2</v>
      </c>
      <c r="H7" s="55">
        <f t="shared" ref="H7:H70" si="5">ROUND(F7/$G$3,0)*$G$3</f>
        <v>4.7910999999999995E-2</v>
      </c>
      <c r="I7" s="55">
        <f t="shared" ref="I7:I70" si="6">($C$3*B7*($B$3*B7+2))/(2-$B$3*B7*(B7*$B$3+2))</f>
        <v>0.38322885518696109</v>
      </c>
      <c r="K7" s="47">
        <f t="shared" ref="K7:K70" si="7">(-$L$3*L7+SQRT($L$3*L7*$L$3*L7+4*$M$3*L7))/(2*$M$3)</f>
        <v>1.0000000000000002E-2</v>
      </c>
      <c r="L7" s="64">
        <f>($M$3*B7*B7)/(1-$L$3*B7)</f>
        <v>1.9804726269319118E-3</v>
      </c>
      <c r="M7" s="34">
        <f>$M$3*B7*(2-$L$3*B7)/((1-$L$3*B7)*(1-$L$3*B7))</f>
        <v>0.3927984986418222</v>
      </c>
      <c r="N7" s="65">
        <f t="shared" ref="N6:N37" si="8">$M$3*2/((1-$L$3*B7)*(1-$L$3*B7)*(1-$L$3*B7))</f>
        <v>38.302012749629696</v>
      </c>
      <c r="O7" s="55">
        <f t="shared" si="0"/>
        <v>1.9914581415652194E-3</v>
      </c>
      <c r="P7" s="55">
        <f t="shared" si="1"/>
        <v>0.39605734097534651</v>
      </c>
      <c r="Q7" s="55">
        <f>$O$3*$O$3*$Q$3*EXP(-$O$3*B7)</f>
        <v>38.939216470013143</v>
      </c>
      <c r="R7" s="55">
        <f t="shared" si="2"/>
        <v>4.0000000000000001E-3</v>
      </c>
      <c r="S7" s="55">
        <f t="shared" si="3"/>
        <v>0.8</v>
      </c>
      <c r="T7" s="55">
        <f t="shared" ref="T7:T70" si="9">$S$3/(2*SQRT(B7+$T$3))</f>
        <v>40</v>
      </c>
    </row>
    <row r="8" spans="1:22" x14ac:dyDescent="0.25">
      <c r="A8" s="55">
        <v>-86</v>
      </c>
      <c r="B8" s="47">
        <f t="shared" ref="B8:B71" si="10">B7+$B$4</f>
        <v>0.02</v>
      </c>
      <c r="C8" s="55">
        <f t="shared" ref="C8:C71" si="11">C7+$F$3</f>
        <v>0.22500000000000001</v>
      </c>
      <c r="D8" s="55">
        <f t="shared" ref="D8:D71" si="12">$F$3/F7</f>
        <v>2.3481060261919771</v>
      </c>
      <c r="E8" s="55">
        <f t="shared" ref="E8:E71" si="13">$B$3*D8+$C$3</f>
        <v>32.331808160825744</v>
      </c>
      <c r="F8" s="55">
        <f t="shared" si="4"/>
        <v>3.7979981359680344E-2</v>
      </c>
      <c r="G8" s="55">
        <f t="shared" ref="G8:G71" si="14">H8+G7</f>
        <v>8.5890999999999995E-2</v>
      </c>
      <c r="H8" s="55">
        <f t="shared" si="5"/>
        <v>3.798E-2</v>
      </c>
      <c r="I8" s="55">
        <f t="shared" si="6"/>
        <v>0.73054610641455553</v>
      </c>
      <c r="K8" s="47">
        <f t="shared" si="7"/>
        <v>2.0000000000000004E-2</v>
      </c>
      <c r="L8" s="64">
        <f>($M$3*B8*B8)/(1-$L$3*B8)</f>
        <v>7.792207700548618E-3</v>
      </c>
      <c r="M8" s="34">
        <f>$M$3*B8*(2-$L$3*B8)/((1-$L$3*B8)*(1-$L$3*B8))</f>
        <v>0.76646478248164984</v>
      </c>
      <c r="N8" s="65">
        <f t="shared" si="8"/>
        <v>36.451604561460393</v>
      </c>
      <c r="O8" s="55">
        <f t="shared" si="0"/>
        <v>7.8772097251347539E-3</v>
      </c>
      <c r="P8" s="55">
        <f t="shared" si="1"/>
        <v>0.77893305024141313</v>
      </c>
      <c r="Q8" s="55">
        <f>$O$3*$O$3*$Q$3*EXP(-$O$3*B8)</f>
        <v>37.643236425073901</v>
      </c>
      <c r="R8" s="55">
        <f t="shared" si="2"/>
        <v>1.1313708498984762E-2</v>
      </c>
      <c r="S8" s="55">
        <f t="shared" si="3"/>
        <v>1.131370849898476</v>
      </c>
      <c r="T8" s="55">
        <f t="shared" si="9"/>
        <v>28.284271247461902</v>
      </c>
    </row>
    <row r="9" spans="1:22" x14ac:dyDescent="0.25">
      <c r="A9" s="55">
        <v>-84</v>
      </c>
      <c r="B9" s="47">
        <f t="shared" si="10"/>
        <v>0.03</v>
      </c>
      <c r="C9" s="55">
        <f t="shared" si="11"/>
        <v>0.33750000000000002</v>
      </c>
      <c r="D9" s="55">
        <f t="shared" si="12"/>
        <v>2.9620867618284383</v>
      </c>
      <c r="E9" s="55">
        <f t="shared" si="13"/>
        <v>30.253570335586701</v>
      </c>
      <c r="F9" s="55">
        <f t="shared" si="4"/>
        <v>3.2564494130876608E-2</v>
      </c>
      <c r="G9" s="55">
        <f t="shared" si="14"/>
        <v>0.11845539999999999</v>
      </c>
      <c r="H9" s="55">
        <f t="shared" si="5"/>
        <v>3.25644E-2</v>
      </c>
      <c r="I9" s="55">
        <f t="shared" si="6"/>
        <v>1.0461977890863796</v>
      </c>
      <c r="K9" s="47">
        <f t="shared" si="7"/>
        <v>0.03</v>
      </c>
      <c r="L9" s="64">
        <f>($M$3*B9*B9)/(1-$L$3*B9)</f>
        <v>1.7250080332945603E-2</v>
      </c>
      <c r="M9" s="34">
        <f>$M$3*B9*(2-$L$3*B9)/((1-$L$3*B9)*(1-$L$3*B9))</f>
        <v>1.122221483308131</v>
      </c>
      <c r="N9" s="65">
        <f t="shared" si="8"/>
        <v>34.718495840080294</v>
      </c>
      <c r="O9" s="55">
        <f t="shared" si="0"/>
        <v>1.7527644372085593E-2</v>
      </c>
      <c r="P9" s="55">
        <f t="shared" si="1"/>
        <v>1.1490658405716854</v>
      </c>
      <c r="Q9" s="55">
        <f>$O$3*$O$3*$Q$3*EXP(-$O$3*B9)</f>
        <v>36.390389355811621</v>
      </c>
      <c r="R9" s="55">
        <f t="shared" si="2"/>
        <v>2.0784609690826527E-2</v>
      </c>
      <c r="S9" s="55">
        <f t="shared" si="3"/>
        <v>1.3856406460551018</v>
      </c>
      <c r="T9" s="55">
        <f t="shared" si="9"/>
        <v>23.094010767585029</v>
      </c>
    </row>
    <row r="10" spans="1:22" x14ac:dyDescent="0.25">
      <c r="A10" s="55">
        <v>-82</v>
      </c>
      <c r="B10" s="47">
        <f t="shared" si="10"/>
        <v>0.04</v>
      </c>
      <c r="C10" s="55">
        <f t="shared" si="11"/>
        <v>0.45</v>
      </c>
      <c r="D10" s="55">
        <f t="shared" si="12"/>
        <v>3.4546828686440767</v>
      </c>
      <c r="E10" s="55">
        <f t="shared" si="13"/>
        <v>28.586202285857034</v>
      </c>
      <c r="F10" s="55">
        <f t="shared" si="4"/>
        <v>2.9068546530716464E-2</v>
      </c>
      <c r="G10" s="55">
        <f t="shared" si="14"/>
        <v>0.14752399999999999</v>
      </c>
      <c r="H10" s="55">
        <f t="shared" si="5"/>
        <v>2.90686E-2</v>
      </c>
      <c r="I10" s="55">
        <f t="shared" si="6"/>
        <v>1.3337607571175356</v>
      </c>
      <c r="K10" s="47">
        <f t="shared" si="7"/>
        <v>0.04</v>
      </c>
      <c r="L10" s="64">
        <f>($M$3*B10*B10)/(1-$L$3*B10)</f>
        <v>3.0180703449964274E-2</v>
      </c>
      <c r="M10" s="34">
        <f>$M$3*B10*(2-$L$3*B10)/((1-$L$3*B10)*(1-$L$3*B10))</f>
        <v>1.4611951062831565</v>
      </c>
      <c r="N10" s="65">
        <f t="shared" si="8"/>
        <v>33.093537276187377</v>
      </c>
      <c r="O10" s="55">
        <f t="shared" si="0"/>
        <v>3.0817465413199463E-2</v>
      </c>
      <c r="P10" s="55">
        <f t="shared" si="1"/>
        <v>1.5068798234443079</v>
      </c>
      <c r="Q10" s="55">
        <f>$O$3*$O$3*$Q$3*EXP(-$O$3*B10)</f>
        <v>35.179239704944358</v>
      </c>
      <c r="R10" s="55">
        <f t="shared" si="2"/>
        <v>3.2000000000000001E-2</v>
      </c>
      <c r="S10" s="55">
        <f t="shared" si="3"/>
        <v>1.6</v>
      </c>
      <c r="T10" s="55">
        <f t="shared" si="9"/>
        <v>20</v>
      </c>
    </row>
    <row r="11" spans="1:22" x14ac:dyDescent="0.25">
      <c r="A11" s="55">
        <v>-80</v>
      </c>
      <c r="B11" s="47">
        <f t="shared" si="10"/>
        <v>0.05</v>
      </c>
      <c r="C11" s="55">
        <f t="shared" si="11"/>
        <v>0.5625</v>
      </c>
      <c r="D11" s="55">
        <f t="shared" si="12"/>
        <v>3.8701625442855319</v>
      </c>
      <c r="E11" s="55">
        <f t="shared" si="13"/>
        <v>27.179862432797897</v>
      </c>
      <c r="F11" s="55">
        <f t="shared" si="4"/>
        <v>2.6586497734860361E-2</v>
      </c>
      <c r="G11" s="55">
        <f t="shared" si="14"/>
        <v>0.1741104</v>
      </c>
      <c r="H11" s="55">
        <f t="shared" si="5"/>
        <v>2.65864E-2</v>
      </c>
      <c r="I11" s="55">
        <f t="shared" si="6"/>
        <v>1.5962679308216341</v>
      </c>
      <c r="K11" s="47">
        <f t="shared" si="7"/>
        <v>0.05</v>
      </c>
      <c r="L11" s="64">
        <f>($M$3*B11*B11)/(1-$L$3*B11)</f>
        <v>4.642151201461743E-2</v>
      </c>
      <c r="M11" s="34">
        <f>$M$3*B11*(2-$L$3*B11)/((1-$L$3*B11)*(1-$L$3*B11))</f>
        <v>1.7844249586444196</v>
      </c>
      <c r="N11" s="65">
        <f t="shared" si="8"/>
        <v>31.56842274400352</v>
      </c>
      <c r="O11" s="55">
        <f t="shared" si="0"/>
        <v>4.7625546319227996E-2</v>
      </c>
      <c r="P11" s="55">
        <f t="shared" si="1"/>
        <v>1.8527849950043009</v>
      </c>
      <c r="Q11" s="55">
        <f>$O$3*$O$3*$Q$3*EXP(-$O$3*B11)</f>
        <v>34.008399693593546</v>
      </c>
      <c r="R11" s="55">
        <f t="shared" si="2"/>
        <v>4.4721359549995801E-2</v>
      </c>
      <c r="S11" s="55">
        <f t="shared" si="3"/>
        <v>1.7888543819998317</v>
      </c>
      <c r="T11" s="55">
        <f t="shared" si="9"/>
        <v>17.888543819998318</v>
      </c>
    </row>
    <row r="12" spans="1:22" x14ac:dyDescent="0.25">
      <c r="A12" s="55">
        <v>-78</v>
      </c>
      <c r="B12" s="47">
        <f t="shared" si="10"/>
        <v>6.0000000000000005E-2</v>
      </c>
      <c r="C12" s="55">
        <f t="shared" si="11"/>
        <v>0.67500000000000004</v>
      </c>
      <c r="D12" s="55">
        <f t="shared" si="12"/>
        <v>4.2314712197872302</v>
      </c>
      <c r="E12" s="55">
        <f t="shared" si="13"/>
        <v>25.956883742373236</v>
      </c>
      <c r="F12" s="55">
        <f t="shared" si="4"/>
        <v>2.4713266203478423E-2</v>
      </c>
      <c r="G12" s="55">
        <f t="shared" si="14"/>
        <v>0.19882359999999999</v>
      </c>
      <c r="H12" s="55">
        <f t="shared" si="5"/>
        <v>2.4713199999999998E-2</v>
      </c>
      <c r="I12" s="55">
        <f t="shared" si="6"/>
        <v>1.8363063121277496</v>
      </c>
      <c r="K12" s="47">
        <f t="shared" si="7"/>
        <v>0.06</v>
      </c>
      <c r="L12" s="64">
        <f>($M$3*B12*B12)/(1-$L$3*B12)</f>
        <v>6.5819931671175239E-2</v>
      </c>
      <c r="M12" s="34">
        <f>$M$3*B12*(2-$L$3*B12)/((1-$L$3*B12)*(1-$L$3*B12))</f>
        <v>2.0928711256125134</v>
      </c>
      <c r="N12" s="65">
        <f t="shared" si="8"/>
        <v>30.135600018795248</v>
      </c>
      <c r="O12" s="55">
        <f t="shared" si="0"/>
        <v>6.7834791909754721E-2</v>
      </c>
      <c r="P12" s="55">
        <f t="shared" si="1"/>
        <v>2.187177705851882</v>
      </c>
      <c r="Q12" s="55">
        <f>$O$3*$O$3*$Q$3*EXP(-$O$3*B12)</f>
        <v>32.876527731116944</v>
      </c>
      <c r="R12" s="55">
        <f t="shared" si="2"/>
        <v>5.8787753826796282E-2</v>
      </c>
      <c r="S12" s="55">
        <f t="shared" si="3"/>
        <v>1.9595917942265426</v>
      </c>
      <c r="T12" s="55">
        <f t="shared" si="9"/>
        <v>16.329931618554518</v>
      </c>
    </row>
    <row r="13" spans="1:22" x14ac:dyDescent="0.25">
      <c r="A13" s="55">
        <v>-76</v>
      </c>
      <c r="B13" s="47">
        <f t="shared" si="10"/>
        <v>7.0000000000000007E-2</v>
      </c>
      <c r="C13" s="55">
        <f t="shared" si="11"/>
        <v>0.78750000000000009</v>
      </c>
      <c r="D13" s="55">
        <f t="shared" si="12"/>
        <v>4.5522109086562379</v>
      </c>
      <c r="E13" s="55">
        <f t="shared" si="13"/>
        <v>24.871225325465424</v>
      </c>
      <c r="F13" s="55">
        <f t="shared" si="4"/>
        <v>2.3238084659149335E-2</v>
      </c>
      <c r="G13" s="55">
        <f t="shared" si="14"/>
        <v>0.2220616</v>
      </c>
      <c r="H13" s="55">
        <f t="shared" si="5"/>
        <v>2.3237999999999998E-2</v>
      </c>
      <c r="I13" s="55">
        <f t="shared" si="6"/>
        <v>2.056094423223366</v>
      </c>
      <c r="K13" s="47">
        <f t="shared" si="7"/>
        <v>7.0000000000000007E-2</v>
      </c>
      <c r="L13" s="64">
        <f>($M$3*B13*B13)/(1-$L$3*B13)</f>
        <v>8.8232622867947252E-2</v>
      </c>
      <c r="M13" s="34">
        <f>$M$3*B13*(2-$L$3*B13)/((1-$L$3*B13)*(1-$L$3*B13))</f>
        <v>2.3874216079547712</v>
      </c>
      <c r="N13" s="65">
        <f t="shared" si="8"/>
        <v>28.78819213744163</v>
      </c>
      <c r="O13" s="55">
        <f t="shared" si="0"/>
        <v>9.1332004181319704E-2</v>
      </c>
      <c r="P13" s="55">
        <f t="shared" si="1"/>
        <v>2.5104411151952775</v>
      </c>
      <c r="Q13" s="55">
        <f>$O$3*$O$3*$Q$3*EXP(-$O$3*B13)</f>
        <v>31.78232687786581</v>
      </c>
      <c r="R13" s="55">
        <f t="shared" si="2"/>
        <v>7.4081036709808548E-2</v>
      </c>
      <c r="S13" s="55">
        <f t="shared" si="3"/>
        <v>2.1166010488516727</v>
      </c>
      <c r="T13" s="55">
        <f t="shared" si="9"/>
        <v>15.118578920369087</v>
      </c>
    </row>
    <row r="14" spans="1:22" x14ac:dyDescent="0.25">
      <c r="A14" s="55">
        <v>-74</v>
      </c>
      <c r="B14" s="47">
        <f t="shared" si="10"/>
        <v>0.08</v>
      </c>
      <c r="C14" s="55">
        <f t="shared" si="11"/>
        <v>0.90000000000000013</v>
      </c>
      <c r="D14" s="55">
        <f t="shared" si="12"/>
        <v>4.8411907285012115</v>
      </c>
      <c r="E14" s="55">
        <f t="shared" si="13"/>
        <v>23.893069566702028</v>
      </c>
      <c r="F14" s="55">
        <f t="shared" si="4"/>
        <v>2.2039438966779772E-2</v>
      </c>
      <c r="G14" s="55">
        <f t="shared" si="14"/>
        <v>0.24410100000000001</v>
      </c>
      <c r="H14" s="55">
        <f t="shared" si="5"/>
        <v>2.2039400000000001E-2</v>
      </c>
      <c r="I14" s="55">
        <f t="shared" si="6"/>
        <v>2.2575440271185334</v>
      </c>
      <c r="K14" s="47">
        <f t="shared" si="7"/>
        <v>8.0000000000000016E-2</v>
      </c>
      <c r="L14" s="64">
        <f>($M$3*B14*B14)/(1-$L$3*B14)</f>
        <v>0.11352479258311411</v>
      </c>
      <c r="M14" s="34">
        <f>$M$3*B14*(2-$L$3*B14)/((1-$L$3*B14)*(1-$L$3*B14))</f>
        <v>2.6688987204203021</v>
      </c>
      <c r="N14" s="65">
        <f t="shared" si="8"/>
        <v>27.51992799574592</v>
      </c>
      <c r="O14" s="55">
        <f t="shared" si="0"/>
        <v>0.11800775260107532</v>
      </c>
      <c r="P14" s="55">
        <f t="shared" si="1"/>
        <v>2.82294562988832</v>
      </c>
      <c r="Q14" s="55">
        <f>$O$3*$O$3*$Q$3*EXP(-$O$3*B14)</f>
        <v>30.724543359104729</v>
      </c>
      <c r="R14" s="55">
        <f t="shared" si="2"/>
        <v>9.0509667991878096E-2</v>
      </c>
      <c r="S14" s="55">
        <f t="shared" si="3"/>
        <v>2.2627416997969521</v>
      </c>
      <c r="T14" s="55">
        <f t="shared" si="9"/>
        <v>14.142135623730951</v>
      </c>
    </row>
    <row r="15" spans="1:22" x14ac:dyDescent="0.25">
      <c r="A15" s="55">
        <v>-72</v>
      </c>
      <c r="B15" s="47">
        <f t="shared" si="10"/>
        <v>0.09</v>
      </c>
      <c r="C15" s="55">
        <f t="shared" si="11"/>
        <v>1.0125000000000002</v>
      </c>
      <c r="D15" s="55">
        <f t="shared" si="12"/>
        <v>5.1044856527233824</v>
      </c>
      <c r="E15" s="55">
        <f t="shared" si="13"/>
        <v>23.001853541585639</v>
      </c>
      <c r="F15" s="55">
        <f t="shared" si="4"/>
        <v>2.1041856180627105E-2</v>
      </c>
      <c r="G15" s="55">
        <f t="shared" si="14"/>
        <v>0.26514280000000001</v>
      </c>
      <c r="H15" s="55">
        <f t="shared" si="5"/>
        <v>2.1041799999999999E-2</v>
      </c>
      <c r="I15" s="55">
        <f t="shared" si="6"/>
        <v>2.4423097192243781</v>
      </c>
      <c r="K15" s="47">
        <f t="shared" si="7"/>
        <v>0.09</v>
      </c>
      <c r="L15" s="64">
        <f>($M$3*B15*B15)/(1-$L$3*B15)</f>
        <v>0.14156956670332982</v>
      </c>
      <c r="M15" s="34">
        <f>$M$3*B15*(2-$L$3*B15)/((1-$L$3*B15)*(1-$L$3*B15))</f>
        <v>2.9380648372441533</v>
      </c>
      <c r="N15" s="65">
        <f t="shared" si="8"/>
        <v>26.325080979659326</v>
      </c>
      <c r="O15" s="55">
        <f t="shared" si="0"/>
        <v>0.14775624871733584</v>
      </c>
      <c r="P15" s="55">
        <f t="shared" si="1"/>
        <v>3.125049328855976</v>
      </c>
      <c r="Q15" s="55">
        <f>$O$3*$O$3*$Q$3*EXP(-$O$3*B15)</f>
        <v>29.701965128391379</v>
      </c>
      <c r="R15" s="55">
        <f t="shared" si="2"/>
        <v>0.108</v>
      </c>
      <c r="S15" s="55">
        <f t="shared" si="3"/>
        <v>2.4</v>
      </c>
      <c r="T15" s="55">
        <f t="shared" si="9"/>
        <v>13.333333333333334</v>
      </c>
    </row>
    <row r="16" spans="1:22" x14ac:dyDescent="0.25">
      <c r="A16" s="55">
        <v>-70</v>
      </c>
      <c r="B16" s="47">
        <f t="shared" si="10"/>
        <v>9.9999999999999992E-2</v>
      </c>
      <c r="C16" s="55">
        <f t="shared" si="11"/>
        <v>1.1250000000000002</v>
      </c>
      <c r="D16" s="55">
        <f t="shared" si="12"/>
        <v>5.3464864997783286</v>
      </c>
      <c r="E16" s="55">
        <f t="shared" si="13"/>
        <v>22.18271495156436</v>
      </c>
      <c r="F16" s="55">
        <f t="shared" si="4"/>
        <v>2.0195729627763406E-2</v>
      </c>
      <c r="G16" s="55">
        <f t="shared" si="14"/>
        <v>0.2853386</v>
      </c>
      <c r="H16" s="55">
        <f t="shared" si="5"/>
        <v>2.01958E-2</v>
      </c>
      <c r="I16" s="55">
        <f t="shared" si="6"/>
        <v>2.6118290708229481</v>
      </c>
      <c r="K16" s="47">
        <f t="shared" si="7"/>
        <v>0.1</v>
      </c>
      <c r="L16" s="64">
        <f>($M$3*B16*B16)/(1-$L$3*B16)</f>
        <v>0.17224741690963377</v>
      </c>
      <c r="M16" s="34">
        <f>$M$3*B16*(2-$L$3*B16)/((1-$L$3*B16)*(1-$L$3*B16))</f>
        <v>3.1956275597721611</v>
      </c>
      <c r="N16" s="65">
        <f t="shared" si="8"/>
        <v>25.198414599136989</v>
      </c>
      <c r="O16" s="55">
        <f t="shared" si="0"/>
        <v>0.18047522494336454</v>
      </c>
      <c r="P16" s="55">
        <f t="shared" si="1"/>
        <v>3.4170983733940563</v>
      </c>
      <c r="Q16" s="55">
        <f>$O$3*$O$3*$Q$3*EXP(-$O$3*B16)</f>
        <v>28.7134204787701</v>
      </c>
      <c r="R16" s="55">
        <f t="shared" si="2"/>
        <v>0.12649110640673517</v>
      </c>
      <c r="S16" s="55">
        <f t="shared" si="3"/>
        <v>2.5298221281347035</v>
      </c>
      <c r="T16" s="55">
        <f t="shared" si="9"/>
        <v>12.649110640673516</v>
      </c>
    </row>
    <row r="17" spans="1:20" x14ac:dyDescent="0.25">
      <c r="A17" s="55">
        <v>-68</v>
      </c>
      <c r="B17" s="47">
        <f t="shared" si="10"/>
        <v>0.10999999999999999</v>
      </c>
      <c r="C17" s="55">
        <f t="shared" si="11"/>
        <v>1.2375000000000003</v>
      </c>
      <c r="D17" s="55">
        <f t="shared" si="12"/>
        <v>5.5704845565640957</v>
      </c>
      <c r="E17" s="55">
        <f t="shared" si="13"/>
        <v>21.424513256669716</v>
      </c>
      <c r="F17" s="55">
        <f t="shared" si="4"/>
        <v>1.9466969363635511E-2</v>
      </c>
      <c r="G17" s="55">
        <f t="shared" si="14"/>
        <v>0.30480560000000001</v>
      </c>
      <c r="H17" s="55">
        <f t="shared" si="5"/>
        <v>1.9466999999999998E-2</v>
      </c>
      <c r="I17" s="55">
        <f t="shared" si="6"/>
        <v>2.7673553475686705</v>
      </c>
      <c r="K17" s="47">
        <f t="shared" si="7"/>
        <v>0.10999999999999997</v>
      </c>
      <c r="L17" s="64">
        <f>($M$3*B17*B17)/(1-$L$3*B17)</f>
        <v>0.20544563662668194</v>
      </c>
      <c r="M17" s="34">
        <f>$M$3*B17*(2-$L$3*B17)/((1-$L$3*B17)*(1-$L$3*B17))</f>
        <v>3.4422443716904692</v>
      </c>
      <c r="N17" s="65">
        <f t="shared" si="8"/>
        <v>24.135134238363136</v>
      </c>
      <c r="O17" s="55">
        <f t="shared" si="0"/>
        <v>0.21606581737548969</v>
      </c>
      <c r="P17" s="55">
        <f t="shared" si="1"/>
        <v>3.699427403813301</v>
      </c>
      <c r="Q17" s="55">
        <f>$O$3*$O$3*$Q$3*EXP(-$O$3*B17)</f>
        <v>27.757776700187847</v>
      </c>
      <c r="R17" s="55">
        <f t="shared" si="2"/>
        <v>0.14593149077563758</v>
      </c>
      <c r="S17" s="55">
        <f t="shared" si="3"/>
        <v>2.6532998322843198</v>
      </c>
      <c r="T17" s="55">
        <f t="shared" si="9"/>
        <v>12.060453783110546</v>
      </c>
    </row>
    <row r="18" spans="1:20" x14ac:dyDescent="0.25">
      <c r="A18" s="55">
        <v>-66</v>
      </c>
      <c r="B18" s="47">
        <f t="shared" si="10"/>
        <v>0.11999999999999998</v>
      </c>
      <c r="C18" s="55">
        <f t="shared" si="11"/>
        <v>1.3500000000000003</v>
      </c>
      <c r="D18" s="55">
        <f t="shared" si="12"/>
        <v>5.7790197281632905</v>
      </c>
      <c r="E18" s="55">
        <f t="shared" si="13"/>
        <v>20.718651237951967</v>
      </c>
      <c r="F18" s="55">
        <f t="shared" si="4"/>
        <v>1.8831290908709802E-2</v>
      </c>
      <c r="G18" s="55">
        <f t="shared" si="14"/>
        <v>0.3236368</v>
      </c>
      <c r="H18" s="55">
        <f t="shared" si="5"/>
        <v>1.8831199999999999E-2</v>
      </c>
      <c r="I18" s="55">
        <f t="shared" si="6"/>
        <v>2.9099843444107516</v>
      </c>
      <c r="K18" s="47">
        <f t="shared" si="7"/>
        <v>0.11999999999999998</v>
      </c>
      <c r="L18" s="64">
        <f>($M$3*B18*B18)/(1-$L$3*B18)</f>
        <v>0.24105786120396602</v>
      </c>
      <c r="M18" s="34">
        <f>$M$3*B18*(2-$L$3*B18)/((1-$L$3*B18)*(1-$L$3*B18))</f>
        <v>3.678526839112374</v>
      </c>
      <c r="N18" s="65">
        <f t="shared" si="8"/>
        <v>23.13084425897971</v>
      </c>
      <c r="O18" s="55">
        <f t="shared" si="0"/>
        <v>0.25443245251128443</v>
      </c>
      <c r="P18" s="55">
        <f t="shared" si="1"/>
        <v>3.9723599228822941</v>
      </c>
      <c r="Q18" s="55">
        <f>$O$3*$O$3*$Q$3*EXP(-$O$3*B18)</f>
        <v>26.833938781594242</v>
      </c>
      <c r="R18" s="55">
        <f t="shared" si="2"/>
        <v>0.16627687752661219</v>
      </c>
      <c r="S18" s="55">
        <f t="shared" si="3"/>
        <v>2.7712812921102032</v>
      </c>
      <c r="T18" s="55">
        <f t="shared" si="9"/>
        <v>11.547005383792516</v>
      </c>
    </row>
    <row r="19" spans="1:20" x14ac:dyDescent="0.25">
      <c r="A19" s="55">
        <v>-64</v>
      </c>
      <c r="B19" s="47">
        <f t="shared" si="10"/>
        <v>0.12999999999999998</v>
      </c>
      <c r="C19" s="55">
        <f t="shared" si="11"/>
        <v>1.4625000000000004</v>
      </c>
      <c r="D19" s="55">
        <f t="shared" si="12"/>
        <v>5.9740992025122814</v>
      </c>
      <c r="E19" s="55">
        <f t="shared" si="13"/>
        <v>20.058334848546757</v>
      </c>
      <c r="F19" s="55">
        <f t="shared" si="4"/>
        <v>1.8270874162368854E-2</v>
      </c>
      <c r="G19" s="55">
        <f t="shared" si="14"/>
        <v>0.34190759999999998</v>
      </c>
      <c r="H19" s="55">
        <f t="shared" si="5"/>
        <v>1.82708E-2</v>
      </c>
      <c r="I19" s="55">
        <f t="shared" si="6"/>
        <v>3.0406765217304752</v>
      </c>
      <c r="K19" s="47">
        <f t="shared" si="7"/>
        <v>0.12999999999999998</v>
      </c>
      <c r="L19" s="64">
        <f>($M$3*B19*B19)/(1-$L$3*B19)</f>
        <v>0.27898362803385834</v>
      </c>
      <c r="M19" s="34">
        <f>$M$3*B19*(2-$L$3*B19)/((1-$L$3*B19)*(1-$L$3*B19))</f>
        <v>3.9050444056776068</v>
      </c>
      <c r="N19" s="65">
        <f t="shared" si="8"/>
        <v>22.181509797361183</v>
      </c>
      <c r="O19" s="55">
        <f t="shared" si="0"/>
        <v>0.29548273773800449</v>
      </c>
      <c r="P19" s="55">
        <f t="shared" si="1"/>
        <v>4.2362086665085847</v>
      </c>
      <c r="Q19" s="55">
        <f>$O$3*$O$3*$Q$3*EXP(-$O$3*B19)</f>
        <v>25.940848156238484</v>
      </c>
      <c r="R19" s="55">
        <f t="shared" si="2"/>
        <v>0.18748866632412739</v>
      </c>
      <c r="S19" s="55">
        <f t="shared" si="3"/>
        <v>2.8844410203711912</v>
      </c>
      <c r="T19" s="55">
        <f t="shared" si="9"/>
        <v>11.094003924504584</v>
      </c>
    </row>
    <row r="20" spans="1:20" x14ac:dyDescent="0.25">
      <c r="A20" s="55">
        <v>-62</v>
      </c>
      <c r="B20" s="47">
        <f t="shared" si="10"/>
        <v>0.13999999999999999</v>
      </c>
      <c r="C20" s="55">
        <f t="shared" si="11"/>
        <v>1.5750000000000004</v>
      </c>
      <c r="D20" s="55">
        <f t="shared" si="12"/>
        <v>6.1573408584745115</v>
      </c>
      <c r="E20" s="55">
        <f t="shared" si="13"/>
        <v>19.438087797659431</v>
      </c>
      <c r="F20" s="55">
        <f t="shared" si="4"/>
        <v>1.7772313206351992E-2</v>
      </c>
      <c r="G20" s="55">
        <f t="shared" si="14"/>
        <v>0.35968</v>
      </c>
      <c r="H20" s="55">
        <f t="shared" si="5"/>
        <v>1.7772400000000001E-2</v>
      </c>
      <c r="I20" s="55">
        <f t="shared" si="6"/>
        <v>3.1602753609100063</v>
      </c>
      <c r="K20" s="47">
        <f t="shared" si="7"/>
        <v>0.14000000000000001</v>
      </c>
      <c r="L20" s="64">
        <f>($M$3*B20*B20)/(1-$L$3*B20)</f>
        <v>0.31912797278146532</v>
      </c>
      <c r="M20" s="34">
        <f>$M$3*B20*(2-$L$3*B20)/((1-$L$3*B20)*(1-$L$3*B20))</f>
        <v>4.1223278266859662</v>
      </c>
      <c r="N20" s="65">
        <f t="shared" si="8"/>
        <v>21.283422685890258</v>
      </c>
      <c r="O20" s="55">
        <f t="shared" si="0"/>
        <v>0.33912735546580741</v>
      </c>
      <c r="P20" s="55">
        <f t="shared" si="1"/>
        <v>4.4912759620827467</v>
      </c>
      <c r="Q20" s="55">
        <f>$O$3*$O$3*$Q$3*EXP(-$O$3*B20)</f>
        <v>25.07748148872545</v>
      </c>
      <c r="R20" s="55">
        <f t="shared" si="2"/>
        <v>0.20953281365934068</v>
      </c>
      <c r="S20" s="55">
        <f t="shared" si="3"/>
        <v>2.9933259094191529</v>
      </c>
      <c r="T20" s="55">
        <f t="shared" si="9"/>
        <v>10.690449676496977</v>
      </c>
    </row>
    <row r="21" spans="1:20" x14ac:dyDescent="0.25">
      <c r="A21" s="55">
        <v>-60</v>
      </c>
      <c r="B21" s="47">
        <f t="shared" si="10"/>
        <v>0.15</v>
      </c>
      <c r="C21" s="55">
        <f t="shared" si="11"/>
        <v>1.6875000000000004</v>
      </c>
      <c r="D21" s="55">
        <f t="shared" si="12"/>
        <v>6.3300707507107985</v>
      </c>
      <c r="E21" s="55">
        <f t="shared" si="13"/>
        <v>18.853421578086923</v>
      </c>
      <c r="F21" s="55">
        <f t="shared" si="4"/>
        <v>1.7325307054927956E-2</v>
      </c>
      <c r="G21" s="55">
        <f t="shared" si="14"/>
        <v>0.37700539999999999</v>
      </c>
      <c r="H21" s="55">
        <f t="shared" si="5"/>
        <v>1.7325399999999998E-2</v>
      </c>
      <c r="I21" s="55">
        <f t="shared" si="6"/>
        <v>3.2695226564038031</v>
      </c>
      <c r="K21" s="47">
        <f t="shared" si="7"/>
        <v>0.15</v>
      </c>
      <c r="L21" s="64">
        <f>($M$3*B21*B21)/(1-$L$3*B21)</f>
        <v>0.36140105831430347</v>
      </c>
      <c r="M21" s="34">
        <f>$M$3*B21*(2-$L$3*B21)/((1-$L$3*B21)*(1-$L$3*B21))</f>
        <v>4.330872280976152</v>
      </c>
      <c r="N21" s="65">
        <f t="shared" si="8"/>
        <v>20.433171004081029</v>
      </c>
      <c r="O21" s="55">
        <f t="shared" si="0"/>
        <v>0.38527996078444326</v>
      </c>
      <c r="P21" s="55">
        <f t="shared" si="1"/>
        <v>4.7378540748959965</v>
      </c>
      <c r="Q21" s="55">
        <f>$O$3*$O$3*$Q$3*EXP(-$O$3*B21)</f>
        <v>24.24284950244115</v>
      </c>
      <c r="R21" s="55">
        <f t="shared" si="2"/>
        <v>0.232379000772445</v>
      </c>
      <c r="S21" s="55">
        <f t="shared" si="3"/>
        <v>3.0983866769659336</v>
      </c>
      <c r="T21" s="55">
        <f t="shared" si="9"/>
        <v>10.327955589886445</v>
      </c>
    </row>
    <row r="22" spans="1:20" x14ac:dyDescent="0.25">
      <c r="A22" s="55">
        <v>-58</v>
      </c>
      <c r="B22" s="47">
        <f t="shared" si="10"/>
        <v>0.16</v>
      </c>
      <c r="C22" s="55">
        <f t="shared" si="11"/>
        <v>1.8000000000000005</v>
      </c>
      <c r="D22" s="55">
        <f t="shared" si="12"/>
        <v>6.4933914096489769</v>
      </c>
      <c r="E22" s="55">
        <f t="shared" si="13"/>
        <v>18.300604280494614</v>
      </c>
      <c r="F22" s="55">
        <f t="shared" si="4"/>
        <v>1.6921794824793831E-2</v>
      </c>
      <c r="G22" s="55">
        <f t="shared" si="14"/>
        <v>0.39392719999999998</v>
      </c>
      <c r="H22" s="55">
        <f t="shared" si="5"/>
        <v>1.6921800000000001E-2</v>
      </c>
      <c r="I22" s="55">
        <f t="shared" si="6"/>
        <v>3.3690713082698189</v>
      </c>
      <c r="K22" s="47">
        <f t="shared" si="7"/>
        <v>0.16</v>
      </c>
      <c r="L22" s="64">
        <f>($M$3*B22*B22)/(1-$L$3*B22)</f>
        <v>0.40571783328333733</v>
      </c>
      <c r="M22" s="34">
        <f>$M$3*B22*(2-$L$3*B22)/((1-$L$3*B22)*(1-$L$3*B22))</f>
        <v>4.5311401946521217</v>
      </c>
      <c r="N22" s="65">
        <f t="shared" si="8"/>
        <v>19.627611830320479</v>
      </c>
      <c r="O22" s="55">
        <f t="shared" si="0"/>
        <v>0.43385708252614497</v>
      </c>
      <c r="P22" s="55">
        <f t="shared" si="1"/>
        <v>4.976225543028276</v>
      </c>
      <c r="Q22" s="55">
        <f>$O$3*$O$3*$Q$3*EXP(-$O$3*B22)</f>
        <v>23.435995846003973</v>
      </c>
      <c r="R22" s="55">
        <f t="shared" si="2"/>
        <v>0.25600000000000001</v>
      </c>
      <c r="S22" s="55">
        <f t="shared" si="3"/>
        <v>3.2</v>
      </c>
      <c r="T22" s="55">
        <f t="shared" si="9"/>
        <v>10</v>
      </c>
    </row>
    <row r="23" spans="1:20" x14ac:dyDescent="0.25">
      <c r="A23" s="55">
        <v>-56</v>
      </c>
      <c r="B23" s="47">
        <f t="shared" si="10"/>
        <v>0.17</v>
      </c>
      <c r="C23" s="55">
        <f t="shared" si="11"/>
        <v>1.9125000000000005</v>
      </c>
      <c r="D23" s="55">
        <f t="shared" si="12"/>
        <v>6.6482309450511057</v>
      </c>
      <c r="E23" s="55">
        <f t="shared" si="13"/>
        <v>17.77649438479639</v>
      </c>
      <c r="F23" s="55">
        <f t="shared" si="4"/>
        <v>1.6555367640200925E-2</v>
      </c>
      <c r="G23" s="55">
        <f t="shared" si="14"/>
        <v>0.41048259999999998</v>
      </c>
      <c r="H23" s="55">
        <f t="shared" si="5"/>
        <v>1.6555399999999998E-2</v>
      </c>
      <c r="I23" s="55">
        <f t="shared" si="6"/>
        <v>3.4594960615885251</v>
      </c>
      <c r="K23" s="47">
        <f t="shared" si="7"/>
        <v>0.17</v>
      </c>
      <c r="L23" s="64">
        <f>($M$3*B23*B23)/(1-$L$3*B23)</f>
        <v>0.4519977176274434</v>
      </c>
      <c r="M23" s="34">
        <f>$M$3*B23*(2-$L$3*B23)/((1-$L$3*B23)*(1-$L$3*B23))</f>
        <v>4.7235638067524004</v>
      </c>
      <c r="N23" s="65">
        <f t="shared" si="8"/>
        <v>18.863846820661763</v>
      </c>
      <c r="O23" s="55">
        <f t="shared" si="0"/>
        <v>0.48477802762136046</v>
      </c>
      <c r="P23" s="55">
        <f t="shared" si="1"/>
        <v>5.2066635010905671</v>
      </c>
      <c r="Q23" s="55">
        <f>$O$3*$O$3*$Q$3*EXP(-$O$3*B23)</f>
        <v>22.655995997442822</v>
      </c>
      <c r="R23" s="55">
        <f t="shared" si="2"/>
        <v>0.28037118254200094</v>
      </c>
      <c r="S23" s="55">
        <f t="shared" si="3"/>
        <v>3.2984845004941286</v>
      </c>
      <c r="T23" s="55">
        <f t="shared" si="9"/>
        <v>9.7014250014533179</v>
      </c>
    </row>
    <row r="24" spans="1:20" x14ac:dyDescent="0.25">
      <c r="A24" s="55">
        <v>-54</v>
      </c>
      <c r="B24" s="47">
        <f t="shared" si="10"/>
        <v>0.18000000000000002</v>
      </c>
      <c r="C24" s="55">
        <f t="shared" si="11"/>
        <v>2.0250000000000004</v>
      </c>
      <c r="D24" s="55">
        <f t="shared" si="12"/>
        <v>6.7953791449982344</v>
      </c>
      <c r="E24" s="55">
        <f t="shared" si="13"/>
        <v>17.278418570204334</v>
      </c>
      <c r="F24" s="55">
        <f t="shared" si="4"/>
        <v>1.6220858511440703E-2</v>
      </c>
      <c r="G24" s="55">
        <f t="shared" si="14"/>
        <v>0.42670339999999995</v>
      </c>
      <c r="H24" s="55">
        <f t="shared" si="5"/>
        <v>1.62208E-2</v>
      </c>
      <c r="I24" s="55">
        <f t="shared" si="6"/>
        <v>3.5413025482593508</v>
      </c>
      <c r="K24" s="47">
        <f t="shared" si="7"/>
        <v>0.18000000000000002</v>
      </c>
      <c r="L24" s="64">
        <f>($M$3*B24*B24)/(1-$L$3*B24)</f>
        <v>0.50016431255646787</v>
      </c>
      <c r="M24" s="34">
        <f>$M$3*B24*(2-$L$3*B24)/((1-$L$3*B24)*(1-$L$3*B24))</f>
        <v>4.9085475034672275</v>
      </c>
      <c r="N24" s="65">
        <f t="shared" si="8"/>
        <v>18.139200288927874</v>
      </c>
      <c r="O24" s="55">
        <f t="shared" si="0"/>
        <v>0.53796478863772679</v>
      </c>
      <c r="P24" s="55">
        <f t="shared" si="1"/>
        <v>5.4294319931923596</v>
      </c>
      <c r="Q24" s="55">
        <f>$O$3*$O$3*$Q$3*EXP(-$O$3*B24)</f>
        <v>21.901956204846574</v>
      </c>
      <c r="R24" s="55">
        <f t="shared" si="2"/>
        <v>0.30547012947258856</v>
      </c>
      <c r="S24" s="55">
        <f t="shared" si="3"/>
        <v>3.3941125496954285</v>
      </c>
      <c r="T24" s="55">
        <f t="shared" si="9"/>
        <v>9.4280904158206322</v>
      </c>
    </row>
    <row r="25" spans="1:20" x14ac:dyDescent="0.25">
      <c r="A25" s="55">
        <v>-52</v>
      </c>
      <c r="B25" s="47">
        <f t="shared" si="10"/>
        <v>0.19000000000000003</v>
      </c>
      <c r="C25" s="55">
        <f t="shared" si="11"/>
        <v>2.1375000000000002</v>
      </c>
      <c r="D25" s="55">
        <f t="shared" si="12"/>
        <v>6.9355145364625947</v>
      </c>
      <c r="E25" s="55">
        <f t="shared" si="13"/>
        <v>16.804080119024725</v>
      </c>
      <c r="F25" s="55">
        <f t="shared" si="4"/>
        <v>1.5914049935790119E-2</v>
      </c>
      <c r="G25" s="55">
        <f t="shared" si="14"/>
        <v>0.44261739999999994</v>
      </c>
      <c r="H25" s="55">
        <f t="shared" si="5"/>
        <v>1.5913999999999998E-2</v>
      </c>
      <c r="I25" s="55">
        <f t="shared" si="6"/>
        <v>3.6149349157554926</v>
      </c>
      <c r="K25" s="47">
        <f t="shared" si="7"/>
        <v>0.19000000000000006</v>
      </c>
      <c r="L25" s="64">
        <f>($M$3*B25*B25)/(1-$L$3*B25)</f>
        <v>0.55014513281851973</v>
      </c>
      <c r="M25" s="34">
        <f>$M$3*B25*(2-$L$3*B25)/((1-$L$3*B25)*(1-$L$3*B25))</f>
        <v>5.0864699444620198</v>
      </c>
      <c r="N25" s="65">
        <f t="shared" si="8"/>
        <v>17.451199503558826</v>
      </c>
      <c r="O25" s="55">
        <f t="shared" si="0"/>
        <v>0.59334195439634874</v>
      </c>
      <c r="P25" s="55">
        <f t="shared" si="1"/>
        <v>5.6447862754928977</v>
      </c>
      <c r="Q25" s="55">
        <f>$O$3*$O$3*$Q$3*EXP(-$O$3*B25)</f>
        <v>21.173012462270936</v>
      </c>
      <c r="R25" s="55">
        <f t="shared" si="2"/>
        <v>0.33127631970909127</v>
      </c>
      <c r="S25" s="55">
        <f t="shared" si="3"/>
        <v>3.4871191548325391</v>
      </c>
      <c r="T25" s="55">
        <f t="shared" si="9"/>
        <v>9.1766293548224702</v>
      </c>
    </row>
    <row r="26" spans="1:20" x14ac:dyDescent="0.25">
      <c r="A26" s="55">
        <v>-50</v>
      </c>
      <c r="B26" s="47">
        <f t="shared" si="10"/>
        <v>0.20000000000000004</v>
      </c>
      <c r="C26" s="55">
        <f t="shared" si="11"/>
        <v>2.25</v>
      </c>
      <c r="D26" s="55">
        <f t="shared" si="12"/>
        <v>7.0692250215321746</v>
      </c>
      <c r="E26" s="55">
        <f t="shared" si="13"/>
        <v>16.351489065960813</v>
      </c>
      <c r="F26" s="55">
        <f t="shared" si="4"/>
        <v>1.5631461316780552E-2</v>
      </c>
      <c r="G26" s="55">
        <f t="shared" si="14"/>
        <v>0.45824879999999996</v>
      </c>
      <c r="H26" s="55">
        <f t="shared" si="5"/>
        <v>1.56314E-2</v>
      </c>
      <c r="I26" s="55">
        <f t="shared" si="6"/>
        <v>3.6807822717085439</v>
      </c>
      <c r="K26" s="47">
        <f t="shared" si="7"/>
        <v>0.20000000000000004</v>
      </c>
      <c r="L26" s="64">
        <f>($M$3*B26*B26)/(1-$L$3*B26)</f>
        <v>0.60187135927910962</v>
      </c>
      <c r="M26" s="34">
        <f>$M$3*B26*(2-$L$3*B26)/((1-$L$3*B26)*(1-$L$3*B26))</f>
        <v>5.2576860022018446</v>
      </c>
      <c r="N26" s="65">
        <f t="shared" si="8"/>
        <v>16.797556952157269</v>
      </c>
      <c r="O26" s="55">
        <f t="shared" si="0"/>
        <v>0.65083662356295013</v>
      </c>
      <c r="P26" s="55">
        <f t="shared" si="1"/>
        <v>5.85297310868288</v>
      </c>
      <c r="Q26" s="55">
        <f>$O$3*$O$3*$Q$3*EXP(-$O$3*B26)</f>
        <v>20.468329519729341</v>
      </c>
      <c r="R26" s="55">
        <f t="shared" si="2"/>
        <v>0.35777087639996641</v>
      </c>
      <c r="S26" s="55">
        <f t="shared" si="3"/>
        <v>3.5777087639996639</v>
      </c>
      <c r="T26" s="55">
        <f t="shared" si="9"/>
        <v>8.9442719099991574</v>
      </c>
    </row>
    <row r="27" spans="1:20" x14ac:dyDescent="0.25">
      <c r="A27" s="55">
        <v>-48</v>
      </c>
      <c r="B27" s="47">
        <f t="shared" si="10"/>
        <v>0.21000000000000005</v>
      </c>
      <c r="C27" s="55">
        <f t="shared" si="11"/>
        <v>2.3624999999999998</v>
      </c>
      <c r="D27" s="55">
        <f t="shared" si="12"/>
        <v>7.1970238559353348</v>
      </c>
      <c r="E27" s="55">
        <f t="shared" si="13"/>
        <v>15.918908113070188</v>
      </c>
      <c r="F27" s="55">
        <f t="shared" si="4"/>
        <v>1.5370191701151271E-2</v>
      </c>
      <c r="G27" s="55">
        <f t="shared" si="14"/>
        <v>0.47361899999999996</v>
      </c>
      <c r="H27" s="55">
        <f t="shared" si="5"/>
        <v>1.5370199999999999E-2</v>
      </c>
      <c r="I27" s="55">
        <f t="shared" si="6"/>
        <v>3.7391841290973646</v>
      </c>
      <c r="K27" s="47">
        <f t="shared" si="7"/>
        <v>0.21000000000000005</v>
      </c>
      <c r="L27" s="64">
        <f>($M$3*B27*B27)/(1-$L$3*B27)</f>
        <v>0.65527761003677298</v>
      </c>
      <c r="M27" s="34">
        <f>$M$3*B27*(2-$L$3*B27)/((1-$L$3*B27)*(1-$L$3*B27))</f>
        <v>5.4225285328384407</v>
      </c>
      <c r="N27" s="65">
        <f t="shared" si="8"/>
        <v>16.176154355391731</v>
      </c>
      <c r="O27" s="55">
        <f t="shared" si="0"/>
        <v>0.71037832111490284</v>
      </c>
      <c r="P27" s="55">
        <f t="shared" si="1"/>
        <v>6.0542310407317448</v>
      </c>
      <c r="Q27" s="55">
        <f>$O$3*$O$3*$Q$3*EXP(-$O$3*B27)</f>
        <v>19.78709992613344</v>
      </c>
      <c r="R27" s="55">
        <f t="shared" si="2"/>
        <v>0.3849363583762907</v>
      </c>
      <c r="S27" s="55">
        <f t="shared" si="3"/>
        <v>3.6660605559646724</v>
      </c>
      <c r="T27" s="55">
        <f t="shared" si="9"/>
        <v>8.7287156094396945</v>
      </c>
    </row>
    <row r="28" spans="1:20" x14ac:dyDescent="0.25">
      <c r="A28" s="55">
        <v>-46</v>
      </c>
      <c r="B28" s="47">
        <f t="shared" si="10"/>
        <v>0.22000000000000006</v>
      </c>
      <c r="C28" s="55">
        <f t="shared" si="11"/>
        <v>2.4749999999999996</v>
      </c>
      <c r="D28" s="55">
        <f t="shared" si="12"/>
        <v>7.3193621906207866</v>
      </c>
      <c r="E28" s="55">
        <f t="shared" si="13"/>
        <v>15.50481017829296</v>
      </c>
      <c r="F28" s="55">
        <f t="shared" si="4"/>
        <v>1.5127801610789098E-2</v>
      </c>
      <c r="G28" s="55">
        <f t="shared" si="14"/>
        <v>0.48874679999999998</v>
      </c>
      <c r="H28" s="55">
        <f t="shared" si="5"/>
        <v>1.5127799999999999E-2</v>
      </c>
      <c r="I28" s="55">
        <f t="shared" si="6"/>
        <v>3.7904350016439845</v>
      </c>
      <c r="K28" s="47">
        <f t="shared" si="7"/>
        <v>0.22000000000000006</v>
      </c>
      <c r="L28" s="64">
        <f>($M$3*B28*B28)/(1-$L$3*B28)</f>
        <v>0.71030172847496931</v>
      </c>
      <c r="M28" s="34">
        <f>$M$3*B28*(2-$L$3*B28)/((1-$L$3*B28)*(1-$L$3*B28))</f>
        <v>5.5813099951739877</v>
      </c>
      <c r="N28" s="65">
        <f t="shared" si="8"/>
        <v>15.585028238507631</v>
      </c>
      <c r="O28" s="55">
        <f t="shared" si="0"/>
        <v>0.77189891758840878</v>
      </c>
      <c r="P28" s="55">
        <f t="shared" si="1"/>
        <v>6.2487906802245199</v>
      </c>
      <c r="Q28" s="55">
        <f>$O$3*$O$3*$Q$3*EXP(-$O$3*B28)</f>
        <v>19.128543104086553</v>
      </c>
      <c r="R28" s="55">
        <f t="shared" si="2"/>
        <v>0.41275658686446198</v>
      </c>
      <c r="S28" s="55">
        <f t="shared" si="3"/>
        <v>3.7523326078587442</v>
      </c>
      <c r="T28" s="55">
        <f t="shared" si="9"/>
        <v>8.5280286542244159</v>
      </c>
    </row>
    <row r="29" spans="1:20" x14ac:dyDescent="0.25">
      <c r="A29" s="55">
        <v>-44</v>
      </c>
      <c r="B29" s="47">
        <f t="shared" si="10"/>
        <v>0.23000000000000007</v>
      </c>
      <c r="C29" s="55">
        <f t="shared" si="11"/>
        <v>2.5874999999999995</v>
      </c>
      <c r="D29" s="55">
        <f t="shared" si="12"/>
        <v>7.4366390368158566</v>
      </c>
      <c r="E29" s="55">
        <f t="shared" si="13"/>
        <v>15.107844665141016</v>
      </c>
      <c r="F29" s="55">
        <f t="shared" si="4"/>
        <v>1.4902222994240882E-2</v>
      </c>
      <c r="G29" s="55">
        <f t="shared" si="14"/>
        <v>0.50364900000000001</v>
      </c>
      <c r="H29" s="55">
        <f t="shared" si="5"/>
        <v>1.4902199999999999E-2</v>
      </c>
      <c r="I29" s="55">
        <f t="shared" si="6"/>
        <v>3.8347882707443643</v>
      </c>
      <c r="K29" s="47">
        <f t="shared" si="7"/>
        <v>0.23</v>
      </c>
      <c r="L29" s="64">
        <f>($M$3*B29*B29)/(1-$L$3*B29)</f>
        <v>0.76688458680600502</v>
      </c>
      <c r="M29" s="34">
        <f>$M$3*B29*(2-$L$3*B29)/((1-$L$3*B29)*(1-$L$3*B29))</f>
        <v>5.7343239324164088</v>
      </c>
      <c r="N29" s="65">
        <f t="shared" si="8"/>
        <v>15.022356891768242</v>
      </c>
      <c r="O29" s="55">
        <f t="shared" si="0"/>
        <v>0.83533255101330539</v>
      </c>
      <c r="P29" s="55">
        <f t="shared" si="1"/>
        <v>6.4368749606014433</v>
      </c>
      <c r="Q29" s="55">
        <f>$O$3*$O$3*$Q$3*EXP(-$O$3*B29)</f>
        <v>18.491904455470006</v>
      </c>
      <c r="R29" s="55">
        <f t="shared" si="2"/>
        <v>0.44121650014477037</v>
      </c>
      <c r="S29" s="55">
        <f t="shared" si="3"/>
        <v>3.8366652186501762</v>
      </c>
      <c r="T29" s="55">
        <f t="shared" si="9"/>
        <v>8.3405765622829886</v>
      </c>
    </row>
    <row r="30" spans="1:20" x14ac:dyDescent="0.25">
      <c r="A30" s="55">
        <v>-42</v>
      </c>
      <c r="B30" s="47">
        <f t="shared" si="10"/>
        <v>0.24000000000000007</v>
      </c>
      <c r="C30" s="55">
        <f t="shared" si="11"/>
        <v>2.6999999999999993</v>
      </c>
      <c r="D30" s="55">
        <f t="shared" si="12"/>
        <v>7.5492092718970039</v>
      </c>
      <c r="E30" s="55">
        <f t="shared" si="13"/>
        <v>14.726810363960251</v>
      </c>
      <c r="F30" s="55">
        <f t="shared" si="4"/>
        <v>1.4691689727112772E-2</v>
      </c>
      <c r="G30" s="55">
        <f t="shared" si="14"/>
        <v>0.51834060000000004</v>
      </c>
      <c r="H30" s="55">
        <f t="shared" si="5"/>
        <v>1.4691599999999999E-2</v>
      </c>
      <c r="I30" s="55">
        <f t="shared" si="6"/>
        <v>3.8724594223379687</v>
      </c>
      <c r="K30" s="47">
        <f t="shared" si="7"/>
        <v>0.24000000000000005</v>
      </c>
      <c r="L30" s="64">
        <f>($M$3*B30*B30)/(1-$L$3*B30)</f>
        <v>0.82496990380178858</v>
      </c>
      <c r="M30" s="34">
        <f>$M$3*B30*(2-$L$3*B30)/((1-$L$3*B30)*(1-$L$3*B30))</f>
        <v>5.8818463298568551</v>
      </c>
      <c r="N30" s="65">
        <f t="shared" si="8"/>
        <v>14.486448571202052</v>
      </c>
      <c r="O30" s="55">
        <f t="shared" si="0"/>
        <v>0.90061555144605165</v>
      </c>
      <c r="P30" s="55">
        <f t="shared" si="1"/>
        <v>6.6186993956031275</v>
      </c>
      <c r="Q30" s="55">
        <f>$O$3*$O$3*$Q$3*EXP(-$O$3*B30)</f>
        <v>17.876454496797432</v>
      </c>
      <c r="R30" s="55">
        <f t="shared" si="2"/>
        <v>0.47030203061437037</v>
      </c>
      <c r="S30" s="55">
        <f t="shared" si="3"/>
        <v>3.9191835884530857</v>
      </c>
      <c r="T30" s="55">
        <f t="shared" si="9"/>
        <v>8.164965809277259</v>
      </c>
    </row>
    <row r="31" spans="1:20" x14ac:dyDescent="0.25">
      <c r="A31" s="55">
        <v>-40</v>
      </c>
      <c r="B31" s="47">
        <f t="shared" si="10"/>
        <v>0.25000000000000006</v>
      </c>
      <c r="C31" s="55">
        <f t="shared" si="11"/>
        <v>2.8124999999999991</v>
      </c>
      <c r="D31" s="55">
        <f t="shared" si="12"/>
        <v>7.6573901361656809</v>
      </c>
      <c r="E31" s="55">
        <f t="shared" si="13"/>
        <v>14.360633461264506</v>
      </c>
      <c r="F31" s="55">
        <f t="shared" si="4"/>
        <v>1.4494683346819408E-2</v>
      </c>
      <c r="G31" s="55">
        <f t="shared" si="14"/>
        <v>0.53283520000000006</v>
      </c>
      <c r="H31" s="55">
        <f t="shared" si="5"/>
        <v>1.44946E-2</v>
      </c>
      <c r="I31" s="55">
        <f t="shared" si="6"/>
        <v>3.9036287333600361</v>
      </c>
      <c r="K31" s="47">
        <f t="shared" si="7"/>
        <v>0.25000000000000006</v>
      </c>
      <c r="L31" s="64">
        <f>($M$3*B31*B31)/(1-$L$3*B31)</f>
        <v>0.88450407553039534</v>
      </c>
      <c r="M31" s="34">
        <f>$M$3*B31*(2-$L$3*B31)/((1-$L$3*B31)*(1-$L$3*B31))</f>
        <v>6.0241368602029874</v>
      </c>
      <c r="N31" s="65">
        <f t="shared" si="8"/>
        <v>13.975730808495543</v>
      </c>
      <c r="O31" s="55">
        <f t="shared" si="0"/>
        <v>0.96768636801440833</v>
      </c>
      <c r="P31" s="55">
        <f t="shared" si="1"/>
        <v>6.7944723262139624</v>
      </c>
      <c r="Q31" s="55">
        <f>$O$3*$O$3*$Q$3*EXP(-$O$3*B31)</f>
        <v>17.281488023346306</v>
      </c>
      <c r="R31" s="55">
        <f t="shared" si="2"/>
        <v>0.50000000000000022</v>
      </c>
      <c r="S31" s="55">
        <f t="shared" si="3"/>
        <v>4</v>
      </c>
      <c r="T31" s="55">
        <f t="shared" si="9"/>
        <v>8</v>
      </c>
    </row>
    <row r="32" spans="1:20" x14ac:dyDescent="0.25">
      <c r="A32" s="55">
        <v>-38</v>
      </c>
      <c r="B32" s="47">
        <f t="shared" si="10"/>
        <v>0.26000000000000006</v>
      </c>
      <c r="C32" s="55">
        <f t="shared" si="11"/>
        <v>2.9249999999999989</v>
      </c>
      <c r="D32" s="55">
        <f t="shared" si="12"/>
        <v>7.7614665535060521</v>
      </c>
      <c r="E32" s="55">
        <f t="shared" si="13"/>
        <v>14.008349530062805</v>
      </c>
      <c r="F32" s="55">
        <f t="shared" si="4"/>
        <v>1.4309890230975056E-2</v>
      </c>
      <c r="G32" s="55">
        <f t="shared" si="14"/>
        <v>0.5471450000000001</v>
      </c>
      <c r="H32" s="55">
        <f t="shared" si="5"/>
        <v>1.4309799999999999E-2</v>
      </c>
      <c r="I32" s="55">
        <f t="shared" si="6"/>
        <v>3.9284434719032419</v>
      </c>
      <c r="K32" s="47">
        <f t="shared" si="7"/>
        <v>0.26000000000000006</v>
      </c>
      <c r="L32" s="64">
        <f>($M$3*B32*B32)/(1-$L$3*B32)</f>
        <v>0.94543601802847343</v>
      </c>
      <c r="M32" s="34">
        <f>$M$3*B32*(2-$L$3*B32)/((1-$L$3*B32)*(1-$L$3*B32))</f>
        <v>6.1614400270680934</v>
      </c>
      <c r="N32" s="65">
        <f t="shared" si="8"/>
        <v>13.488740714102539</v>
      </c>
      <c r="O32" s="55">
        <f t="shared" si="0"/>
        <v>1.036485498390241</v>
      </c>
      <c r="P32" s="55">
        <f t="shared" si="1"/>
        <v>6.9643951593867151</v>
      </c>
      <c r="Q32" s="55">
        <f>$O$3*$O$3*$Q$3*EXP(-$O$3*B32)</f>
        <v>16.706323301109006</v>
      </c>
      <c r="R32" s="55">
        <f t="shared" si="2"/>
        <v>0.53029802941364979</v>
      </c>
      <c r="S32" s="55">
        <f t="shared" si="3"/>
        <v>4.0792156108742281</v>
      </c>
      <c r="T32" s="55">
        <f t="shared" si="9"/>
        <v>7.8446454055273609</v>
      </c>
    </row>
    <row r="33" spans="1:20" x14ac:dyDescent="0.25">
      <c r="A33" s="55">
        <v>-36</v>
      </c>
      <c r="B33" s="47">
        <f t="shared" si="10"/>
        <v>0.27000000000000007</v>
      </c>
      <c r="C33" s="55">
        <f t="shared" si="11"/>
        <v>3.0374999999999988</v>
      </c>
      <c r="D33" s="55">
        <f t="shared" si="12"/>
        <v>7.8616955255522187</v>
      </c>
      <c r="E33" s="55">
        <f t="shared" si="13"/>
        <v>13.669088656225707</v>
      </c>
      <c r="F33" s="55">
        <f t="shared" si="4"/>
        <v>1.4136167475960493E-2</v>
      </c>
      <c r="G33" s="55">
        <f t="shared" si="14"/>
        <v>0.56128120000000015</v>
      </c>
      <c r="H33" s="55">
        <f t="shared" si="5"/>
        <v>1.41362E-2</v>
      </c>
      <c r="I33" s="55">
        <f t="shared" si="6"/>
        <v>3.947019662219061</v>
      </c>
      <c r="K33" s="47">
        <f t="shared" si="7"/>
        <v>0.27000000000000013</v>
      </c>
      <c r="L33" s="64">
        <f>($M$3*B33*B33)/(1-$L$3*B33)</f>
        <v>1.0077170209389401</v>
      </c>
      <c r="M33" s="34">
        <f>$M$3*B33*(2-$L$3*B33)/((1-$L$3*B33)*(1-$L$3*B33))</f>
        <v>6.2939862160246864</v>
      </c>
      <c r="N33" s="65">
        <f t="shared" si="8"/>
        <v>13.024116170949581</v>
      </c>
      <c r="O33" s="55">
        <f t="shared" si="0"/>
        <v>1.1069554206096037</v>
      </c>
      <c r="P33" s="55">
        <f t="shared" si="1"/>
        <v>7.1286625988218715</v>
      </c>
      <c r="Q33" s="55">
        <f>$O$3*$O$3*$Q$3*EXP(-$O$3*B33)</f>
        <v>16.150301285637426</v>
      </c>
      <c r="R33" s="55">
        <f t="shared" si="2"/>
        <v>0.56118446165231639</v>
      </c>
      <c r="S33" s="55">
        <f t="shared" si="3"/>
        <v>4.156921938165306</v>
      </c>
      <c r="T33" s="55">
        <f t="shared" si="9"/>
        <v>7.6980035891950092</v>
      </c>
    </row>
    <row r="34" spans="1:20" x14ac:dyDescent="0.25">
      <c r="A34" s="55">
        <v>-34</v>
      </c>
      <c r="B34" s="47">
        <f t="shared" si="10"/>
        <v>0.28000000000000008</v>
      </c>
      <c r="C34" s="55">
        <f t="shared" si="11"/>
        <v>3.1499999999999986</v>
      </c>
      <c r="D34" s="55">
        <f t="shared" si="12"/>
        <v>7.9583097887962806</v>
      </c>
      <c r="E34" s="55">
        <f t="shared" si="13"/>
        <v>13.342063059692496</v>
      </c>
      <c r="F34" s="55">
        <f t="shared" si="4"/>
        <v>1.3972515463431682E-2</v>
      </c>
      <c r="G34" s="55">
        <f t="shared" si="14"/>
        <v>0.57525380000000015</v>
      </c>
      <c r="H34" s="55">
        <f t="shared" si="5"/>
        <v>1.39726E-2</v>
      </c>
      <c r="I34" s="55">
        <f t="shared" si="6"/>
        <v>3.9594434546404527</v>
      </c>
      <c r="K34" s="47">
        <f t="shared" si="7"/>
        <v>0.28000000000000008</v>
      </c>
      <c r="L34" s="64">
        <f>($M$3*B34*B34)/(1-$L$3*B34)</f>
        <v>1.0713006112325849</v>
      </c>
      <c r="M34" s="34">
        <f>$M$3*B34*(2-$L$3*B34)/((1-$L$3*B34)*(1-$L$3*B34))</f>
        <v>6.4219926616646301</v>
      </c>
      <c r="N34" s="65">
        <f t="shared" si="8"/>
        <v>12.580587827763807</v>
      </c>
      <c r="O34" s="55">
        <f t="shared" si="0"/>
        <v>1.1790405271620013</v>
      </c>
      <c r="P34" s="55">
        <f t="shared" si="1"/>
        <v>7.287462868066144</v>
      </c>
      <c r="Q34" s="55">
        <f>$O$3*$O$3*$Q$3*EXP(-$O$3*B34)</f>
        <v>15.612784866886139</v>
      </c>
      <c r="R34" s="55">
        <f t="shared" si="2"/>
        <v>0.5926482936784685</v>
      </c>
      <c r="S34" s="55">
        <f t="shared" si="3"/>
        <v>4.2332020977033453</v>
      </c>
      <c r="T34" s="55">
        <f t="shared" si="9"/>
        <v>7.5592894601845435</v>
      </c>
    </row>
    <row r="35" spans="1:20" x14ac:dyDescent="0.25">
      <c r="A35" s="55">
        <v>-32</v>
      </c>
      <c r="B35" s="47">
        <f t="shared" si="10"/>
        <v>0.29000000000000009</v>
      </c>
      <c r="C35" s="55">
        <f t="shared" si="11"/>
        <v>3.2624999999999984</v>
      </c>
      <c r="D35" s="55">
        <f t="shared" si="12"/>
        <v>8.051520880004075</v>
      </c>
      <c r="E35" s="55">
        <f t="shared" si="13"/>
        <v>13.026556718473113</v>
      </c>
      <c r="F35" s="55">
        <f t="shared" si="4"/>
        <v>1.3818055620621453E-2</v>
      </c>
      <c r="G35" s="55">
        <f t="shared" si="14"/>
        <v>0.58907180000000015</v>
      </c>
      <c r="H35" s="55">
        <f t="shared" si="5"/>
        <v>1.3817999999999999E-2</v>
      </c>
      <c r="I35" s="55">
        <f t="shared" si="6"/>
        <v>3.96577213094417</v>
      </c>
      <c r="K35" s="47">
        <f t="shared" si="7"/>
        <v>0.29000000000000009</v>
      </c>
      <c r="L35" s="64">
        <f>($M$3*B35*B35)/(1-$L$3*B35)</f>
        <v>1.136142426212243</v>
      </c>
      <c r="M35" s="34">
        <f>$M$3*B35*(2-$L$3*B35)/((1-$L$3*B35)*(1-$L$3*B35))</f>
        <v>6.5456643382502406</v>
      </c>
      <c r="N35" s="65">
        <f t="shared" si="8"/>
        <v>12.156971811259316</v>
      </c>
      <c r="O35" s="55">
        <f t="shared" si="0"/>
        <v>1.2526870612733063</v>
      </c>
      <c r="P35" s="55">
        <f t="shared" si="1"/>
        <v>7.4409779261857896</v>
      </c>
      <c r="Q35" s="55">
        <f>$O$3*$O$3*$Q$3*EXP(-$O$3*B35)</f>
        <v>15.093158139188738</v>
      </c>
      <c r="R35" s="55">
        <f t="shared" si="2"/>
        <v>0.62467911762760275</v>
      </c>
      <c r="S35" s="55">
        <f t="shared" si="3"/>
        <v>4.3081318457076039</v>
      </c>
      <c r="T35" s="55">
        <f t="shared" si="9"/>
        <v>7.4278135270820735</v>
      </c>
    </row>
    <row r="36" spans="1:20" x14ac:dyDescent="0.25">
      <c r="A36" s="55">
        <v>-30</v>
      </c>
      <c r="B36" s="47">
        <f t="shared" si="10"/>
        <v>0.3000000000000001</v>
      </c>
      <c r="C36" s="55">
        <f t="shared" si="11"/>
        <v>3.3749999999999982</v>
      </c>
      <c r="D36" s="55">
        <f t="shared" si="12"/>
        <v>8.1415217226445371</v>
      </c>
      <c r="E36" s="55">
        <f t="shared" si="13"/>
        <v>12.721916613951098</v>
      </c>
      <c r="F36" s="55">
        <f t="shared" si="4"/>
        <v>1.3672012252315617E-2</v>
      </c>
      <c r="G36" s="55">
        <f t="shared" si="14"/>
        <v>0.60274380000000016</v>
      </c>
      <c r="H36" s="55">
        <f t="shared" si="5"/>
        <v>1.3672E-2</v>
      </c>
      <c r="I36" s="55">
        <f t="shared" si="6"/>
        <v>3.9660347672126797</v>
      </c>
      <c r="K36" s="47">
        <f t="shared" si="7"/>
        <v>0.3000000000000001</v>
      </c>
      <c r="L36" s="64">
        <f>($M$3*B36*B36)/(1-$L$3*B36)</f>
        <v>1.202200095070151</v>
      </c>
      <c r="M36" s="34">
        <f>$M$3*B36*(2-$L$3*B36)/((1-$L$3*B36)*(1-$L$3*B36))</f>
        <v>6.6651947807788945</v>
      </c>
      <c r="N36" s="65">
        <f t="shared" si="8"/>
        <v>11.752163085380639</v>
      </c>
      <c r="O36" s="55">
        <f t="shared" si="0"/>
        <v>1.3278430553093079</v>
      </c>
      <c r="P36" s="55">
        <f t="shared" si="1"/>
        <v>7.5893836762618614</v>
      </c>
      <c r="Q36" s="55">
        <f>$O$3*$O$3*$Q$3*EXP(-$O$3*B36)</f>
        <v>14.590825695530958</v>
      </c>
      <c r="R36" s="55">
        <f t="shared" si="2"/>
        <v>0.65726706900619969</v>
      </c>
      <c r="S36" s="55">
        <f t="shared" si="3"/>
        <v>4.3817804600413295</v>
      </c>
      <c r="T36" s="55">
        <f t="shared" si="9"/>
        <v>7.3029674334022143</v>
      </c>
    </row>
    <row r="37" spans="1:20" x14ac:dyDescent="0.25">
      <c r="A37" s="55">
        <v>-28</v>
      </c>
      <c r="B37" s="47">
        <f t="shared" si="10"/>
        <v>0.31000000000000011</v>
      </c>
      <c r="C37" s="55">
        <f t="shared" si="11"/>
        <v>3.487499999999998</v>
      </c>
      <c r="D37" s="55">
        <f t="shared" si="12"/>
        <v>8.2284888225539721</v>
      </c>
      <c r="E37" s="55">
        <f t="shared" si="13"/>
        <v>12.427545298871035</v>
      </c>
      <c r="F37" s="55">
        <f t="shared" si="4"/>
        <v>1.3533697592880378E-2</v>
      </c>
      <c r="G37" s="55">
        <f t="shared" si="14"/>
        <v>0.6162774000000002</v>
      </c>
      <c r="H37" s="55">
        <f t="shared" si="5"/>
        <v>1.35336E-2</v>
      </c>
      <c r="I37" s="55">
        <f t="shared" si="6"/>
        <v>3.9602325685816693</v>
      </c>
      <c r="K37" s="47">
        <f t="shared" si="7"/>
        <v>0.31000000000000011</v>
      </c>
      <c r="L37" s="64">
        <f>($M$3*B37*B37)/(1-$L$3*B37)</f>
        <v>1.269433128333886</v>
      </c>
      <c r="M37" s="34">
        <f>$M$3*B37*(2-$L$3*B37)/((1-$L$3*B37)*(1-$L$3*B37))</f>
        <v>6.7807668426060497</v>
      </c>
      <c r="N37" s="65">
        <f t="shared" si="8"/>
        <v>11.365129393683322</v>
      </c>
      <c r="O37" s="55">
        <f t="shared" si="0"/>
        <v>1.4044582712293283</v>
      </c>
      <c r="P37" s="55">
        <f t="shared" si="1"/>
        <v>7.7328501669462861</v>
      </c>
      <c r="Q37" s="55">
        <f>$O$3*$O$3*$Q$3*EXP(-$O$3*B37)</f>
        <v>14.105211945311902</v>
      </c>
      <c r="R37" s="55">
        <f t="shared" si="2"/>
        <v>0.69040278099092312</v>
      </c>
      <c r="S37" s="55">
        <f t="shared" si="3"/>
        <v>4.4542114902640186</v>
      </c>
      <c r="T37" s="55">
        <f t="shared" si="9"/>
        <v>7.184212081070994</v>
      </c>
    </row>
    <row r="38" spans="1:20" x14ac:dyDescent="0.25">
      <c r="A38" s="55">
        <v>-26</v>
      </c>
      <c r="B38" s="47">
        <f t="shared" si="10"/>
        <v>0.32000000000000012</v>
      </c>
      <c r="C38" s="55">
        <f t="shared" si="11"/>
        <v>3.5999999999999979</v>
      </c>
      <c r="D38" s="55">
        <f t="shared" si="12"/>
        <v>8.3125841425023754</v>
      </c>
      <c r="E38" s="55">
        <f t="shared" si="13"/>
        <v>12.142894552197063</v>
      </c>
      <c r="F38" s="55">
        <f t="shared" si="4"/>
        <v>1.3402499425662668E-2</v>
      </c>
      <c r="G38" s="55">
        <f t="shared" si="14"/>
        <v>0.62967980000000023</v>
      </c>
      <c r="H38" s="55">
        <f t="shared" si="5"/>
        <v>1.34024E-2</v>
      </c>
      <c r="I38" s="55">
        <f t="shared" si="6"/>
        <v>3.9483388830895074</v>
      </c>
      <c r="K38" s="47">
        <f t="shared" si="7"/>
        <v>0.32000000000000012</v>
      </c>
      <c r="L38" s="64">
        <f t="shared" ref="L38:L69" si="15">($M$3*B38*B38)/(1-$L$3*B38)</f>
        <v>1.3378028145946474</v>
      </c>
      <c r="M38" s="34">
        <f t="shared" ref="M38:M69" si="16">$M$3*B38*(2-$L$3*B38)/((1-$L$3*B38)*(1-$L$3*B38))</f>
        <v>6.8925533951676341</v>
      </c>
      <c r="N38" s="65">
        <f t="shared" ref="N38:N69" si="17">$M$3*2/((1-$L$3*B38)*(1-$L$3*B38)*(1-$L$3*B38))</f>
        <v>10.994905727870844</v>
      </c>
      <c r="O38" s="55">
        <f t="shared" si="0"/>
        <v>1.482484143021662</v>
      </c>
      <c r="P38" s="55">
        <f t="shared" si="1"/>
        <v>7.8715417873097424</v>
      </c>
      <c r="Q38" s="55">
        <f>$O$3*$O$3*$Q$3*EXP(-$O$3*B38)</f>
        <v>13.635760454811567</v>
      </c>
      <c r="R38" s="55">
        <f t="shared" si="2"/>
        <v>0.72407734393502499</v>
      </c>
      <c r="S38" s="55">
        <f t="shared" si="3"/>
        <v>4.525483399593905</v>
      </c>
      <c r="T38" s="55">
        <f t="shared" si="9"/>
        <v>7.0710678118654737</v>
      </c>
    </row>
    <row r="39" spans="1:20" x14ac:dyDescent="0.25">
      <c r="A39" s="55">
        <v>-24</v>
      </c>
      <c r="B39" s="47">
        <f t="shared" si="10"/>
        <v>0.33000000000000013</v>
      </c>
      <c r="C39" s="55">
        <f t="shared" si="11"/>
        <v>3.7124999999999977</v>
      </c>
      <c r="D39" s="55">
        <f t="shared" si="12"/>
        <v>8.3939567111331996</v>
      </c>
      <c r="E39" s="55">
        <f t="shared" si="13"/>
        <v>11.867459933079683</v>
      </c>
      <c r="F39" s="55">
        <f t="shared" si="4"/>
        <v>1.3277870764987236E-2</v>
      </c>
      <c r="G39" s="55">
        <f t="shared" si="14"/>
        <v>0.64295760000000024</v>
      </c>
      <c r="H39" s="55">
        <f t="shared" si="5"/>
        <v>1.3277799999999999E-2</v>
      </c>
      <c r="I39" s="55">
        <f t="shared" si="6"/>
        <v>3.9302988949265529</v>
      </c>
      <c r="K39" s="47">
        <f t="shared" si="7"/>
        <v>0.33000000000000013</v>
      </c>
      <c r="L39" s="64">
        <f t="shared" si="15"/>
        <v>1.4072721239643096</v>
      </c>
      <c r="M39" s="34">
        <f t="shared" si="16"/>
        <v>7.0007179748043189</v>
      </c>
      <c r="N39" s="65">
        <f t="shared" si="17"/>
        <v>10.640589271627325</v>
      </c>
      <c r="O39" s="55">
        <f t="shared" si="0"/>
        <v>1.5618737210548947</v>
      </c>
      <c r="P39" s="55">
        <f t="shared" si="1"/>
        <v>8.0056174552045665</v>
      </c>
      <c r="Q39" s="55">
        <f>$O$3*$O$3*$Q$3*EXP(-$O$3*B39)</f>
        <v>13.181933309609089</v>
      </c>
      <c r="R39" s="55">
        <f t="shared" si="2"/>
        <v>0.75828226934302023</v>
      </c>
      <c r="S39" s="55">
        <f t="shared" si="3"/>
        <v>4.5956501172304236</v>
      </c>
      <c r="T39" s="55">
        <f t="shared" si="9"/>
        <v>6.9631062382279127</v>
      </c>
    </row>
    <row r="40" spans="1:20" x14ac:dyDescent="0.25">
      <c r="A40" s="55">
        <v>-22</v>
      </c>
      <c r="B40" s="47">
        <f t="shared" si="10"/>
        <v>0.34000000000000014</v>
      </c>
      <c r="C40" s="55">
        <f t="shared" si="11"/>
        <v>3.8249999999999975</v>
      </c>
      <c r="D40" s="55">
        <f t="shared" si="12"/>
        <v>8.4727440107832788</v>
      </c>
      <c r="E40" s="55">
        <f t="shared" si="13"/>
        <v>11.600776083281847</v>
      </c>
      <c r="F40" s="55">
        <f t="shared" si="4"/>
        <v>1.3159321207032084E-2</v>
      </c>
      <c r="G40" s="55">
        <f t="shared" si="14"/>
        <v>0.65611700000000028</v>
      </c>
      <c r="H40" s="55">
        <f t="shared" si="5"/>
        <v>1.31594E-2</v>
      </c>
      <c r="I40" s="55">
        <f t="shared" si="6"/>
        <v>3.9060289904739154</v>
      </c>
      <c r="K40" s="47">
        <f t="shared" si="7"/>
        <v>0.34000000000000008</v>
      </c>
      <c r="L40" s="64">
        <f t="shared" si="15"/>
        <v>1.4778056177552565</v>
      </c>
      <c r="M40" s="34">
        <f t="shared" si="16"/>
        <v>7.105415381209137</v>
      </c>
      <c r="N40" s="65">
        <f t="shared" si="17"/>
        <v>10.301334774289897</v>
      </c>
      <c r="O40" s="55">
        <f t="shared" si="0"/>
        <v>1.6425816182813273</v>
      </c>
      <c r="P40" s="55">
        <f t="shared" si="1"/>
        <v>8.135230799358558</v>
      </c>
      <c r="Q40" s="55">
        <f>$O$3*$O$3*$Q$3*EXP(-$O$3*B40)</f>
        <v>12.743210498221007</v>
      </c>
      <c r="R40" s="55">
        <f t="shared" si="2"/>
        <v>0.79300945769896136</v>
      </c>
      <c r="S40" s="55">
        <f t="shared" si="3"/>
        <v>4.6647615158762417</v>
      </c>
      <c r="T40" s="55">
        <f t="shared" si="9"/>
        <v>6.8599434057003519</v>
      </c>
    </row>
    <row r="41" spans="1:20" x14ac:dyDescent="0.25">
      <c r="A41" s="55">
        <v>-20</v>
      </c>
      <c r="B41" s="47">
        <f t="shared" si="10"/>
        <v>0.35000000000000014</v>
      </c>
      <c r="C41" s="55">
        <f t="shared" si="11"/>
        <v>3.9374999999999973</v>
      </c>
      <c r="D41" s="55">
        <f t="shared" si="12"/>
        <v>8.5490731801486994</v>
      </c>
      <c r="E41" s="55">
        <f t="shared" si="13"/>
        <v>11.342412656325372</v>
      </c>
      <c r="F41" s="55">
        <f t="shared" si="4"/>
        <v>1.304640964003255E-2</v>
      </c>
      <c r="G41" s="55">
        <f t="shared" si="14"/>
        <v>0.6691634000000003</v>
      </c>
      <c r="H41" s="55">
        <f t="shared" si="5"/>
        <v>1.30464E-2</v>
      </c>
      <c r="I41" s="55">
        <f t="shared" si="6"/>
        <v>3.8754157833833207</v>
      </c>
      <c r="K41" s="47">
        <f t="shared" si="7"/>
        <v>0.35000000000000014</v>
      </c>
      <c r="L41" s="64">
        <f t="shared" si="15"/>
        <v>1.5493693639200199</v>
      </c>
      <c r="M41" s="34">
        <f t="shared" si="16"/>
        <v>7.2067922315896666</v>
      </c>
      <c r="N41" s="65">
        <f t="shared" si="17"/>
        <v>9.9763503136839802</v>
      </c>
      <c r="O41" s="55">
        <f t="shared" si="0"/>
        <v>1.7245639582308563</v>
      </c>
      <c r="P41" s="55">
        <f t="shared" si="1"/>
        <v>8.2605303354083013</v>
      </c>
      <c r="Q41" s="55">
        <f>$O$3*$O$3*$Q$3*EXP(-$O$3*B41)</f>
        <v>12.319089316253399</v>
      </c>
      <c r="R41" s="55">
        <f t="shared" si="2"/>
        <v>0.82825116963394674</v>
      </c>
      <c r="S41" s="55">
        <f t="shared" si="3"/>
        <v>4.7328638264796936</v>
      </c>
      <c r="T41" s="55">
        <f t="shared" si="9"/>
        <v>6.7612340378281317</v>
      </c>
    </row>
    <row r="42" spans="1:20" x14ac:dyDescent="0.25">
      <c r="A42" s="55">
        <v>-18</v>
      </c>
      <c r="B42" s="47">
        <f t="shared" si="10"/>
        <v>0.36000000000000015</v>
      </c>
      <c r="C42" s="55">
        <f t="shared" si="11"/>
        <v>4.0499999999999972</v>
      </c>
      <c r="D42" s="55">
        <f t="shared" si="12"/>
        <v>8.6230620610590698</v>
      </c>
      <c r="E42" s="55">
        <f t="shared" si="13"/>
        <v>11.091970774308272</v>
      </c>
      <c r="F42" s="55">
        <f t="shared" si="4"/>
        <v>1.2938738068624262E-2</v>
      </c>
      <c r="G42" s="55">
        <f t="shared" si="14"/>
        <v>0.68210220000000032</v>
      </c>
      <c r="H42" s="55">
        <f t="shared" si="5"/>
        <v>1.2938799999999999E-2</v>
      </c>
      <c r="I42" s="55">
        <f t="shared" si="6"/>
        <v>3.8383147773299178</v>
      </c>
      <c r="K42" s="47">
        <f t="shared" si="7"/>
        <v>0.36000000000000015</v>
      </c>
      <c r="L42" s="64">
        <f t="shared" si="15"/>
        <v>1.6219308578267051</v>
      </c>
      <c r="M42" s="34">
        <f t="shared" si="16"/>
        <v>7.3049874742509173</v>
      </c>
      <c r="N42" s="65">
        <f t="shared" si="17"/>
        <v>9.6648934116773759</v>
      </c>
      <c r="O42" s="55">
        <f t="shared" si="0"/>
        <v>1.8077783247357395</v>
      </c>
      <c r="P42" s="55">
        <f t="shared" si="1"/>
        <v>8.3816596360737332</v>
      </c>
      <c r="Q42" s="55">
        <f>$O$3*$O$3*$Q$3*EXP(-$O$3*B42)</f>
        <v>11.909083790385063</v>
      </c>
      <c r="R42" s="55">
        <f t="shared" si="2"/>
        <v>0.86400000000000055</v>
      </c>
      <c r="S42" s="55">
        <f t="shared" si="3"/>
        <v>4.8000000000000007</v>
      </c>
      <c r="T42" s="55">
        <f t="shared" si="9"/>
        <v>6.6666666666666661</v>
      </c>
    </row>
    <row r="43" spans="1:20" x14ac:dyDescent="0.25">
      <c r="A43" s="55">
        <v>-16</v>
      </c>
      <c r="B43" s="47">
        <f t="shared" si="10"/>
        <v>0.37000000000000016</v>
      </c>
      <c r="C43" s="55">
        <f t="shared" si="11"/>
        <v>4.162499999999997</v>
      </c>
      <c r="D43" s="55">
        <f t="shared" si="12"/>
        <v>8.6948201133158722</v>
      </c>
      <c r="E43" s="55">
        <f t="shared" si="13"/>
        <v>10.849079931306534</v>
      </c>
      <c r="F43" s="55">
        <f t="shared" si="4"/>
        <v>1.2835946356744935E-2</v>
      </c>
      <c r="G43" s="55">
        <f t="shared" si="14"/>
        <v>0.69493820000000028</v>
      </c>
      <c r="H43" s="55">
        <f t="shared" si="5"/>
        <v>1.2836E-2</v>
      </c>
      <c r="I43" s="55">
        <f t="shared" si="6"/>
        <v>3.7945486366916086</v>
      </c>
      <c r="K43" s="47">
        <f t="shared" si="7"/>
        <v>0.37000000000000022</v>
      </c>
      <c r="L43" s="64">
        <f t="shared" si="15"/>
        <v>1.6954589479814872</v>
      </c>
      <c r="M43" s="34">
        <f t="shared" si="16"/>
        <v>7.4001328649596889</v>
      </c>
      <c r="N43" s="65">
        <f t="shared" si="17"/>
        <v>9.3662674697619046</v>
      </c>
      <c r="O43" s="55">
        <f t="shared" si="0"/>
        <v>1.8921837133286239</v>
      </c>
      <c r="P43" s="55">
        <f t="shared" si="1"/>
        <v>8.4987574956689329</v>
      </c>
      <c r="Q43" s="55">
        <f>$O$3*$O$3*$Q$3*EXP(-$O$3*B43)</f>
        <v>11.512724121521826</v>
      </c>
      <c r="R43" s="55">
        <f t="shared" si="2"/>
        <v>0.90024885448413716</v>
      </c>
      <c r="S43" s="55">
        <f t="shared" si="3"/>
        <v>4.8662100242385771</v>
      </c>
      <c r="T43" s="55">
        <f t="shared" si="9"/>
        <v>6.5759594922142899</v>
      </c>
    </row>
    <row r="44" spans="1:20" x14ac:dyDescent="0.25">
      <c r="A44" s="55">
        <v>-14</v>
      </c>
      <c r="B44" s="47">
        <f t="shared" si="10"/>
        <v>0.38000000000000017</v>
      </c>
      <c r="C44" s="55">
        <f t="shared" si="11"/>
        <v>4.2749999999999968</v>
      </c>
      <c r="D44" s="55">
        <f t="shared" si="12"/>
        <v>8.7644492173250921</v>
      </c>
      <c r="E44" s="55">
        <f t="shared" si="13"/>
        <v>10.613395276576348</v>
      </c>
      <c r="F44" s="55">
        <f t="shared" si="4"/>
        <v>1.2737707732056692E-2</v>
      </c>
      <c r="G44" s="55">
        <f t="shared" si="14"/>
        <v>0.7076760000000003</v>
      </c>
      <c r="H44" s="55">
        <f t="shared" si="5"/>
        <v>1.2737799999999999E-2</v>
      </c>
      <c r="I44" s="55">
        <f t="shared" si="6"/>
        <v>3.7439050259549376</v>
      </c>
      <c r="K44" s="47">
        <f t="shared" si="7"/>
        <v>0.38000000000000012</v>
      </c>
      <c r="L44" s="64">
        <f t="shared" si="15"/>
        <v>1.7699237663414871</v>
      </c>
      <c r="M44" s="34">
        <f t="shared" si="16"/>
        <v>7.4923534091412565</v>
      </c>
      <c r="N44" s="65">
        <f t="shared" si="17"/>
        <v>9.079818495303563</v>
      </c>
      <c r="O44" s="55">
        <f t="shared" si="0"/>
        <v>1.9777404842581445</v>
      </c>
      <c r="P44" s="55">
        <f t="shared" si="1"/>
        <v>8.6119580891376479</v>
      </c>
      <c r="Q44" s="55">
        <f>$O$3*$O$3*$Q$3*EXP(-$O$3*B44)</f>
        <v>11.129556146483784</v>
      </c>
      <c r="R44" s="55">
        <f t="shared" si="2"/>
        <v>0.93699092845128507</v>
      </c>
      <c r="S44" s="55">
        <f t="shared" si="3"/>
        <v>4.9315312023751821</v>
      </c>
      <c r="T44" s="55">
        <f t="shared" si="9"/>
        <v>6.4888568452305</v>
      </c>
    </row>
    <row r="45" spans="1:20" x14ac:dyDescent="0.25">
      <c r="A45" s="55">
        <v>-12</v>
      </c>
      <c r="B45" s="47">
        <f t="shared" si="10"/>
        <v>0.39000000000000018</v>
      </c>
      <c r="C45" s="55">
        <f t="shared" si="11"/>
        <v>4.3874999999999966</v>
      </c>
      <c r="D45" s="55">
        <f t="shared" si="12"/>
        <v>8.8320443808640601</v>
      </c>
      <c r="E45" s="55">
        <f t="shared" si="13"/>
        <v>10.384595222248457</v>
      </c>
      <c r="F45" s="55">
        <f t="shared" si="4"/>
        <v>1.2643724925008155E-2</v>
      </c>
      <c r="G45" s="55">
        <f t="shared" si="14"/>
        <v>0.72031980000000029</v>
      </c>
      <c r="H45" s="55">
        <f t="shared" si="5"/>
        <v>1.26438E-2</v>
      </c>
      <c r="I45" s="55">
        <f t="shared" si="6"/>
        <v>3.6861339677445875</v>
      </c>
      <c r="K45" s="47">
        <f t="shared" si="7"/>
        <v>0.39000000000000018</v>
      </c>
      <c r="L45" s="64">
        <f t="shared" si="15"/>
        <v>1.8452966628904444</v>
      </c>
      <c r="M45" s="34">
        <f t="shared" si="16"/>
        <v>7.5817677726807835</v>
      </c>
      <c r="N45" s="65">
        <f t="shared" si="17"/>
        <v>8.8049320920647247</v>
      </c>
      <c r="O45" s="55">
        <f t="shared" si="0"/>
        <v>2.0644103170682766</v>
      </c>
      <c r="P45" s="55">
        <f t="shared" si="1"/>
        <v>8.721391125795769</v>
      </c>
      <c r="Q45" s="55">
        <f>$O$3*$O$3*$Q$3*EXP(-$O$3*B45)</f>
        <v>10.759140817608806</v>
      </c>
      <c r="R45" s="55">
        <f t="shared" si="2"/>
        <v>0.97421968775015089</v>
      </c>
      <c r="S45" s="55">
        <f t="shared" si="3"/>
        <v>4.9959983987187195</v>
      </c>
      <c r="T45" s="55">
        <f t="shared" si="9"/>
        <v>6.4051261522034837</v>
      </c>
    </row>
    <row r="46" spans="1:20" x14ac:dyDescent="0.25">
      <c r="A46" s="55">
        <v>-10</v>
      </c>
      <c r="B46" s="47">
        <f t="shared" si="10"/>
        <v>0.40000000000000019</v>
      </c>
      <c r="C46" s="55">
        <f t="shared" si="11"/>
        <v>4.4999999999999964</v>
      </c>
      <c r="D46" s="55">
        <f t="shared" si="12"/>
        <v>8.8976943635878278</v>
      </c>
      <c r="E46" s="55">
        <f t="shared" si="13"/>
        <v>10.162379329462517</v>
      </c>
      <c r="F46" s="55">
        <f t="shared" si="4"/>
        <v>1.2553726839420118E-2</v>
      </c>
      <c r="G46" s="55">
        <f t="shared" si="14"/>
        <v>0.73287360000000024</v>
      </c>
      <c r="H46" s="55">
        <f t="shared" si="5"/>
        <v>1.2553799999999999E-2</v>
      </c>
      <c r="I46" s="55">
        <f t="shared" si="6"/>
        <v>3.620944656566794</v>
      </c>
      <c r="K46" s="47">
        <f t="shared" si="7"/>
        <v>0.40000000000000024</v>
      </c>
      <c r="L46" s="64">
        <f t="shared" si="15"/>
        <v>1.921550144176023</v>
      </c>
      <c r="M46" s="34">
        <f t="shared" si="16"/>
        <v>7.6684886638512797</v>
      </c>
      <c r="N46" s="65">
        <f t="shared" si="17"/>
        <v>8.5410306912384897</v>
      </c>
      <c r="O46" s="55">
        <f t="shared" si="0"/>
        <v>2.1521561666893758</v>
      </c>
      <c r="P46" s="55">
        <f t="shared" si="1"/>
        <v>8.8271819979569432</v>
      </c>
      <c r="Q46" s="55">
        <f>$O$3*$O$3*$Q$3*EXP(-$O$3*B46)</f>
        <v>10.401053699675909</v>
      </c>
      <c r="R46" s="55">
        <f t="shared" si="2"/>
        <v>1.011928851253882</v>
      </c>
      <c r="S46" s="55">
        <f t="shared" si="3"/>
        <v>5.0596442562694079</v>
      </c>
      <c r="T46" s="55">
        <f t="shared" si="9"/>
        <v>6.3245553203367573</v>
      </c>
    </row>
    <row r="47" spans="1:20" x14ac:dyDescent="0.25">
      <c r="A47" s="55">
        <v>-8</v>
      </c>
      <c r="B47" s="47">
        <f t="shared" si="10"/>
        <v>0.4100000000000002</v>
      </c>
      <c r="C47" s="55">
        <f t="shared" si="11"/>
        <v>4.6124999999999963</v>
      </c>
      <c r="D47" s="55">
        <f t="shared" si="12"/>
        <v>8.9614822306581754</v>
      </c>
      <c r="E47" s="55">
        <f t="shared" si="13"/>
        <v>9.9464664344113451</v>
      </c>
      <c r="F47" s="55">
        <f t="shared" si="4"/>
        <v>1.2467465670324814E-2</v>
      </c>
      <c r="G47" s="55">
        <f t="shared" si="14"/>
        <v>0.74534100000000025</v>
      </c>
      <c r="H47" s="55">
        <f t="shared" si="5"/>
        <v>1.24674E-2</v>
      </c>
      <c r="I47" s="55">
        <f t="shared" si="6"/>
        <v>3.5480016500844438</v>
      </c>
      <c r="K47" s="47">
        <f t="shared" si="7"/>
        <v>0.4100000000000002</v>
      </c>
      <c r="L47" s="64">
        <f t="shared" si="15"/>
        <v>1.9986578155316908</v>
      </c>
      <c r="M47" s="34">
        <f t="shared" si="16"/>
        <v>7.7526231886643719</v>
      </c>
      <c r="N47" s="65">
        <f t="shared" si="17"/>
        <v>8.2875710015855386</v>
      </c>
      <c r="O47" s="55">
        <f t="shared" si="0"/>
        <v>2.2409422209906018</v>
      </c>
      <c r="P47" s="55">
        <f t="shared" si="1"/>
        <v>8.9294519246115946</v>
      </c>
      <c r="Q47" s="55">
        <f>$O$3*$O$3*$Q$3*EXP(-$O$3*B47)</f>
        <v>10.054884483572089</v>
      </c>
      <c r="R47" s="55">
        <f t="shared" si="2"/>
        <v>1.050112374938988</v>
      </c>
      <c r="S47" s="55">
        <f t="shared" si="3"/>
        <v>5.1224993899462801</v>
      </c>
      <c r="T47" s="55">
        <f t="shared" si="9"/>
        <v>6.2469504755442413</v>
      </c>
    </row>
    <row r="48" spans="1:20" x14ac:dyDescent="0.25">
      <c r="A48" s="55">
        <v>-6</v>
      </c>
      <c r="B48" s="47">
        <f t="shared" si="10"/>
        <v>0.42000000000000021</v>
      </c>
      <c r="C48" s="55">
        <f t="shared" si="11"/>
        <v>4.7249999999999961</v>
      </c>
      <c r="D48" s="55">
        <f t="shared" si="12"/>
        <v>9.0234858450642168</v>
      </c>
      <c r="E48" s="55">
        <f t="shared" si="13"/>
        <v>9.7365929819053854</v>
      </c>
      <c r="F48" s="55">
        <f t="shared" si="4"/>
        <v>1.2384714399821454E-2</v>
      </c>
      <c r="G48" s="55">
        <f t="shared" si="14"/>
        <v>0.75772580000000023</v>
      </c>
      <c r="H48" s="55">
        <f t="shared" si="5"/>
        <v>1.23848E-2</v>
      </c>
      <c r="I48" s="55">
        <f t="shared" si="6"/>
        <v>3.4669203412957614</v>
      </c>
      <c r="K48" s="47">
        <f t="shared" si="7"/>
        <v>0.42000000000000015</v>
      </c>
      <c r="L48" s="64">
        <f t="shared" si="15"/>
        <v>2.0765943267280216</v>
      </c>
      <c r="M48" s="34">
        <f t="shared" si="16"/>
        <v>7.834273181736644</v>
      </c>
      <c r="N48" s="65">
        <f t="shared" si="17"/>
        <v>8.0440416593605555</v>
      </c>
      <c r="O48" s="55">
        <f t="shared" si="0"/>
        <v>2.330733859745092</v>
      </c>
      <c r="P48" s="55">
        <f t="shared" si="1"/>
        <v>9.0283180903240137</v>
      </c>
      <c r="Q48" s="55">
        <f>$O$3*$O$3*$Q$3*EXP(-$O$3*B48)</f>
        <v>9.7202365161453788</v>
      </c>
      <c r="R48" s="55">
        <f t="shared" si="2"/>
        <v>1.0887644373325214</v>
      </c>
      <c r="S48" s="55">
        <f t="shared" si="3"/>
        <v>5.1845925587262895</v>
      </c>
      <c r="T48" s="55">
        <f t="shared" si="9"/>
        <v>6.1721339984836749</v>
      </c>
    </row>
    <row r="49" spans="1:20" x14ac:dyDescent="0.25">
      <c r="A49" s="55">
        <v>-4</v>
      </c>
      <c r="B49" s="47">
        <f t="shared" si="10"/>
        <v>0.43000000000000022</v>
      </c>
      <c r="C49" s="55">
        <f t="shared" si="11"/>
        <v>4.8374999999999959</v>
      </c>
      <c r="D49" s="55">
        <f t="shared" si="12"/>
        <v>9.08377830671831</v>
      </c>
      <c r="E49" s="55">
        <f t="shared" si="13"/>
        <v>9.5325115390952604</v>
      </c>
      <c r="F49" s="55">
        <f t="shared" si="4"/>
        <v>1.2305264613784743E-2</v>
      </c>
      <c r="G49" s="55">
        <f t="shared" si="14"/>
        <v>0.77003100000000024</v>
      </c>
      <c r="H49" s="55">
        <f t="shared" si="5"/>
        <v>1.2305199999999999E-2</v>
      </c>
      <c r="I49" s="55">
        <f t="shared" si="6"/>
        <v>3.3772615924681242</v>
      </c>
      <c r="K49" s="47">
        <f t="shared" si="7"/>
        <v>0.43000000000000016</v>
      </c>
      <c r="L49" s="64">
        <f t="shared" si="15"/>
        <v>2.1553353208182586</v>
      </c>
      <c r="M49" s="34">
        <f t="shared" si="16"/>
        <v>7.9135355145808122</v>
      </c>
      <c r="N49" s="65">
        <f t="shared" si="17"/>
        <v>7.8099610605883276</v>
      </c>
      <c r="O49" s="55">
        <f t="shared" si="0"/>
        <v>2.4214976149608534</v>
      </c>
      <c r="P49" s="55">
        <f t="shared" si="1"/>
        <v>9.123893779506643</v>
      </c>
      <c r="Q49" s="55">
        <f>$O$3*$O$3*$Q$3*EXP(-$O$3*B49)</f>
        <v>9.3967263457053747</v>
      </c>
      <c r="R49" s="55">
        <f t="shared" si="2"/>
        <v>1.127879426179945</v>
      </c>
      <c r="S49" s="55">
        <f t="shared" si="3"/>
        <v>5.2459508194416022</v>
      </c>
      <c r="T49" s="55">
        <f t="shared" si="9"/>
        <v>6.0999428133041844</v>
      </c>
    </row>
    <row r="50" spans="1:20" x14ac:dyDescent="0.25">
      <c r="A50" s="55">
        <v>-2</v>
      </c>
      <c r="B50" s="47">
        <f t="shared" si="10"/>
        <v>0.44000000000000022</v>
      </c>
      <c r="C50" s="55">
        <f t="shared" si="11"/>
        <v>4.9499999999999957</v>
      </c>
      <c r="D50" s="55">
        <f t="shared" si="12"/>
        <v>9.142428345179507</v>
      </c>
      <c r="E50" s="55">
        <f t="shared" si="13"/>
        <v>9.3339894661585063</v>
      </c>
      <c r="F50" s="55">
        <f t="shared" si="4"/>
        <v>1.2228924591999627E-2</v>
      </c>
      <c r="G50" s="55">
        <f t="shared" si="14"/>
        <v>0.78226000000000029</v>
      </c>
      <c r="H50" s="55">
        <f t="shared" si="5"/>
        <v>1.2229E-2</v>
      </c>
      <c r="I50" s="55">
        <f t="shared" si="6"/>
        <v>3.2785253839226289</v>
      </c>
      <c r="K50" s="47">
        <f t="shared" si="7"/>
        <v>0.44000000000000028</v>
      </c>
      <c r="L50" s="64">
        <f t="shared" si="15"/>
        <v>2.2348573859612508</v>
      </c>
      <c r="M50" s="34">
        <f t="shared" si="16"/>
        <v>7.9905023830650812</v>
      </c>
      <c r="N50" s="65">
        <f t="shared" si="17"/>
        <v>7.5848753599250864</v>
      </c>
      <c r="O50" s="55">
        <f t="shared" si="0"/>
        <v>2.5132011325319414</v>
      </c>
      <c r="P50" s="55">
        <f t="shared" si="1"/>
        <v>9.2162885062254425</v>
      </c>
      <c r="Q50" s="55">
        <f>$O$3*$O$3*$Q$3*EXP(-$O$3*B50)</f>
        <v>9.0839832826504949</v>
      </c>
      <c r="R50" s="55">
        <f t="shared" si="2"/>
        <v>1.1674519262051015</v>
      </c>
      <c r="S50" s="55">
        <f t="shared" si="3"/>
        <v>5.3065996645686413</v>
      </c>
      <c r="T50" s="55">
        <f t="shared" si="9"/>
        <v>6.0302268915552704</v>
      </c>
    </row>
    <row r="51" spans="1:20" x14ac:dyDescent="0.25">
      <c r="A51" s="55">
        <v>0</v>
      </c>
      <c r="B51" s="47">
        <f t="shared" si="10"/>
        <v>0.45000000000000023</v>
      </c>
      <c r="C51" s="55">
        <f t="shared" si="11"/>
        <v>5.0624999999999956</v>
      </c>
      <c r="D51" s="55">
        <f t="shared" si="12"/>
        <v>9.1995006718415322</v>
      </c>
      <c r="E51" s="55">
        <f t="shared" si="13"/>
        <v>9.1408077241931558</v>
      </c>
      <c r="F51" s="55">
        <f t="shared" si="4"/>
        <v>1.2155517632199759E-2</v>
      </c>
      <c r="G51" s="55">
        <f t="shared" si="14"/>
        <v>0.79441560000000033</v>
      </c>
      <c r="H51" s="55">
        <f t="shared" si="5"/>
        <v>1.2155599999999999E-2</v>
      </c>
      <c r="I51" s="55">
        <f t="shared" si="6"/>
        <v>3.170143296263471</v>
      </c>
      <c r="K51" s="47">
        <f t="shared" si="7"/>
        <v>0.45000000000000029</v>
      </c>
      <c r="L51" s="64">
        <f t="shared" si="15"/>
        <v>2.3151380100215126</v>
      </c>
      <c r="M51" s="34">
        <f t="shared" si="16"/>
        <v>8.0652615756339969</v>
      </c>
      <c r="N51" s="65">
        <f t="shared" si="17"/>
        <v>7.3683566218402188</v>
      </c>
      <c r="O51" s="55">
        <f t="shared" si="0"/>
        <v>2.6058131351659521</v>
      </c>
      <c r="P51" s="55">
        <f t="shared" si="1"/>
        <v>9.3056081396850505</v>
      </c>
      <c r="Q51" s="55">
        <f>$O$3*$O$3*$Q$3*EXP(-$O$3*B51)</f>
        <v>8.7816489747184683</v>
      </c>
      <c r="R51" s="55">
        <f t="shared" si="2"/>
        <v>1.2074767078498874</v>
      </c>
      <c r="S51" s="55">
        <f t="shared" si="3"/>
        <v>5.3665631459994962</v>
      </c>
      <c r="T51" s="55">
        <f t="shared" si="9"/>
        <v>5.9628479399994383</v>
      </c>
    </row>
    <row r="52" spans="1:20" x14ac:dyDescent="0.25">
      <c r="A52" s="55">
        <v>1</v>
      </c>
      <c r="B52" s="47">
        <f t="shared" si="10"/>
        <v>0.46000000000000024</v>
      </c>
      <c r="C52" s="55">
        <f t="shared" si="11"/>
        <v>5.1749999999999954</v>
      </c>
      <c r="D52" s="55">
        <f t="shared" si="12"/>
        <v>9.2550562965734517</v>
      </c>
      <c r="E52" s="55">
        <f t="shared" si="13"/>
        <v>8.9527598034339206</v>
      </c>
      <c r="F52" s="55">
        <f t="shared" si="4"/>
        <v>1.2084880574928738E-2</v>
      </c>
      <c r="G52" s="55">
        <f t="shared" si="14"/>
        <v>0.80650040000000034</v>
      </c>
      <c r="H52" s="55">
        <f t="shared" si="5"/>
        <v>1.20848E-2</v>
      </c>
      <c r="I52" s="55">
        <f t="shared" si="6"/>
        <v>3.0514696014181562</v>
      </c>
      <c r="K52" s="47">
        <f t="shared" si="7"/>
        <v>0.46000000000000019</v>
      </c>
      <c r="L52" s="64">
        <f t="shared" si="15"/>
        <v>2.3961555377614356</v>
      </c>
      <c r="M52" s="34">
        <f t="shared" si="16"/>
        <v>8.1378967237483888</v>
      </c>
      <c r="N52" s="65">
        <f t="shared" si="17"/>
        <v>7.1600011111981763</v>
      </c>
      <c r="O52" s="55">
        <f t="shared" si="0"/>
        <v>2.6993033865453766</v>
      </c>
      <c r="P52" s="55">
        <f t="shared" si="1"/>
        <v>9.3919550255375235</v>
      </c>
      <c r="Q52" s="55">
        <f>$O$3*$O$3*$Q$3*EXP(-$O$3*B52)</f>
        <v>8.4893769963734371</v>
      </c>
      <c r="R52" s="55">
        <f t="shared" si="2"/>
        <v>1.2479487168950503</v>
      </c>
      <c r="S52" s="55">
        <f t="shared" si="3"/>
        <v>5.4258639865002163</v>
      </c>
      <c r="T52" s="55">
        <f t="shared" si="9"/>
        <v>5.8976782461958832</v>
      </c>
    </row>
    <row r="53" spans="1:20" x14ac:dyDescent="0.25">
      <c r="A53" s="55">
        <v>2</v>
      </c>
      <c r="B53" s="47">
        <f t="shared" si="10"/>
        <v>0.47000000000000025</v>
      </c>
      <c r="C53" s="55">
        <f t="shared" si="11"/>
        <v>5.2874999999999952</v>
      </c>
      <c r="D53" s="55">
        <f t="shared" si="12"/>
        <v>9.3091528130937604</v>
      </c>
      <c r="E53" s="55">
        <f t="shared" si="13"/>
        <v>8.7696507573013385</v>
      </c>
      <c r="F53" s="55">
        <f t="shared" si="4"/>
        <v>1.2016862501424251E-2</v>
      </c>
      <c r="G53" s="55">
        <f t="shared" si="14"/>
        <v>0.81851720000000039</v>
      </c>
      <c r="H53" s="55">
        <f t="shared" si="5"/>
        <v>1.2016799999999999E-2</v>
      </c>
      <c r="I53" s="55">
        <f t="shared" si="6"/>
        <v>2.9217706832785528</v>
      </c>
      <c r="K53" s="47">
        <f t="shared" si="7"/>
        <v>0.47000000000000025</v>
      </c>
      <c r="L53" s="64">
        <f t="shared" si="15"/>
        <v>2.4778891304545945</v>
      </c>
      <c r="M53" s="34">
        <f t="shared" si="16"/>
        <v>8.2084875358788363</v>
      </c>
      <c r="N53" s="65">
        <f t="shared" si="17"/>
        <v>6.9594277115265468</v>
      </c>
      <c r="O53" s="55">
        <f t="shared" si="0"/>
        <v>2.7936426566817434</v>
      </c>
      <c r="P53" s="55">
        <f t="shared" si="1"/>
        <v>9.4754281031536749</v>
      </c>
      <c r="Q53" s="55">
        <f>$O$3*$O$3*$Q$3*EXP(-$O$3*B53)</f>
        <v>8.2068324518590678</v>
      </c>
      <c r="R53" s="55">
        <f t="shared" si="2"/>
        <v>1.2888630648753974</v>
      </c>
      <c r="S53" s="55">
        <f t="shared" si="3"/>
        <v>5.4845236803208364</v>
      </c>
      <c r="T53" s="55">
        <f t="shared" si="9"/>
        <v>5.8345996599157814</v>
      </c>
    </row>
    <row r="54" spans="1:20" x14ac:dyDescent="0.25">
      <c r="A54" s="55">
        <v>3</v>
      </c>
      <c r="B54" s="47">
        <f t="shared" si="10"/>
        <v>0.48000000000000026</v>
      </c>
      <c r="C54" s="55">
        <f t="shared" si="11"/>
        <v>5.399999999999995</v>
      </c>
      <c r="D54" s="55">
        <f t="shared" si="12"/>
        <v>9.3618446567618125</v>
      </c>
      <c r="E54" s="55">
        <f t="shared" si="13"/>
        <v>8.5912963298142699</v>
      </c>
      <c r="F54" s="55">
        <f t="shared" si="4"/>
        <v>1.1951323581066995E-2</v>
      </c>
      <c r="G54" s="55">
        <f t="shared" si="14"/>
        <v>0.83046860000000033</v>
      </c>
      <c r="H54" s="55">
        <f t="shared" si="5"/>
        <v>1.1951399999999999E-2</v>
      </c>
      <c r="I54" s="55">
        <f t="shared" si="6"/>
        <v>2.7802124393119279</v>
      </c>
      <c r="K54" s="47">
        <f t="shared" si="7"/>
        <v>0.48000000000000026</v>
      </c>
      <c r="L54" s="64">
        <f t="shared" si="15"/>
        <v>2.5603187277618997</v>
      </c>
      <c r="M54" s="34">
        <f t="shared" si="16"/>
        <v>8.2771100162755378</v>
      </c>
      <c r="N54" s="65">
        <f t="shared" si="17"/>
        <v>6.7662764603398795</v>
      </c>
      <c r="O54" s="55">
        <f t="shared" si="0"/>
        <v>2.8888026884228419</v>
      </c>
      <c r="P54" s="55">
        <f t="shared" si="1"/>
        <v>9.5561230189913644</v>
      </c>
      <c r="Q54" s="55">
        <f>$O$3*$O$3*$Q$3*EXP(-$O$3*B54)</f>
        <v>7.9336915914629769</v>
      </c>
      <c r="R54" s="55">
        <f t="shared" si="2"/>
        <v>1.3302150202128988</v>
      </c>
      <c r="S54" s="55">
        <f t="shared" si="3"/>
        <v>5.5425625842204091</v>
      </c>
      <c r="T54" s="55">
        <f t="shared" si="9"/>
        <v>5.7735026918962555</v>
      </c>
    </row>
    <row r="55" spans="1:20" x14ac:dyDescent="0.25">
      <c r="A55" s="55">
        <v>4</v>
      </c>
      <c r="B55" s="47">
        <f t="shared" si="10"/>
        <v>0.49000000000000027</v>
      </c>
      <c r="C55" s="55">
        <f t="shared" si="11"/>
        <v>5.5124999999999948</v>
      </c>
      <c r="D55" s="55">
        <f t="shared" si="12"/>
        <v>9.4131833379710219</v>
      </c>
      <c r="E55" s="55">
        <f t="shared" si="13"/>
        <v>8.4175221655870054</v>
      </c>
      <c r="F55" s="55">
        <f t="shared" si="4"/>
        <v>1.188813404853043E-2</v>
      </c>
      <c r="G55" s="55">
        <f t="shared" si="14"/>
        <v>0.84235680000000035</v>
      </c>
      <c r="H55" s="55">
        <f t="shared" si="5"/>
        <v>1.18882E-2</v>
      </c>
      <c r="I55" s="55">
        <f t="shared" si="6"/>
        <v>2.6258452255393507</v>
      </c>
      <c r="K55" s="47">
        <f t="shared" si="7"/>
        <v>0.49000000000000027</v>
      </c>
      <c r="L55" s="64">
        <f t="shared" si="15"/>
        <v>2.6434250117240419</v>
      </c>
      <c r="M55" s="34">
        <f t="shared" si="16"/>
        <v>8.3438366696360813</v>
      </c>
      <c r="N55" s="65">
        <f t="shared" si="17"/>
        <v>6.5802071918632192</v>
      </c>
      <c r="O55" s="55">
        <f t="shared" si="0"/>
        <v>2.9847561650746601</v>
      </c>
      <c r="P55" s="55">
        <f t="shared" si="1"/>
        <v>9.6341322361906609</v>
      </c>
      <c r="Q55" s="55">
        <f>$O$3*$O$3*$Q$3*EXP(-$O$3*B55)</f>
        <v>7.6696414405526134</v>
      </c>
      <c r="R55" s="55">
        <f t="shared" si="2"/>
        <v>1.372000000000001</v>
      </c>
      <c r="S55" s="55">
        <f t="shared" si="3"/>
        <v>5.6000000000000014</v>
      </c>
      <c r="T55" s="55">
        <f t="shared" si="9"/>
        <v>5.7142857142857126</v>
      </c>
    </row>
    <row r="56" spans="1:20" x14ac:dyDescent="0.25">
      <c r="A56" s="55">
        <v>5</v>
      </c>
      <c r="B56" s="47">
        <f t="shared" si="10"/>
        <v>0.50000000000000022</v>
      </c>
      <c r="C56" s="55">
        <f t="shared" si="11"/>
        <v>5.6249999999999947</v>
      </c>
      <c r="D56" s="55">
        <f t="shared" si="12"/>
        <v>9.4632176539014434</v>
      </c>
      <c r="E56" s="55">
        <f t="shared" si="13"/>
        <v>8.2481630930767409</v>
      </c>
      <c r="F56" s="55">
        <f t="shared" si="4"/>
        <v>1.1827173293746914E-2</v>
      </c>
      <c r="G56" s="55">
        <f t="shared" si="14"/>
        <v>0.85418400000000039</v>
      </c>
      <c r="H56" s="55">
        <f t="shared" si="5"/>
        <v>1.18272E-2</v>
      </c>
      <c r="I56" s="55">
        <f t="shared" si="6"/>
        <v>2.457585792369485</v>
      </c>
      <c r="K56" s="47">
        <f t="shared" si="7"/>
        <v>0.50000000000000033</v>
      </c>
      <c r="L56" s="64">
        <f t="shared" si="15"/>
        <v>2.7271893727344292</v>
      </c>
      <c r="M56" s="34">
        <f t="shared" si="16"/>
        <v>8.4087366927005345</v>
      </c>
      <c r="N56" s="65">
        <f t="shared" si="17"/>
        <v>6.400898278376304</v>
      </c>
      <c r="O56" s="55">
        <f t="shared" si="0"/>
        <v>3.0814766791009318</v>
      </c>
      <c r="P56" s="55">
        <f t="shared" si="1"/>
        <v>9.7095451405214241</v>
      </c>
      <c r="Q56" s="55">
        <f>$O$3*$O$3*$Q$3*EXP(-$O$3*B56)</f>
        <v>7.4143794409576893</v>
      </c>
      <c r="R56" s="55">
        <f t="shared" si="2"/>
        <v>1.414213562373096</v>
      </c>
      <c r="S56" s="55">
        <f t="shared" si="3"/>
        <v>5.6568542494923815</v>
      </c>
      <c r="T56" s="55">
        <f t="shared" si="9"/>
        <v>5.6568542494923788</v>
      </c>
    </row>
    <row r="57" spans="1:20" x14ac:dyDescent="0.25">
      <c r="A57" s="55">
        <v>6</v>
      </c>
      <c r="B57" s="47">
        <f t="shared" si="10"/>
        <v>0.51000000000000023</v>
      </c>
      <c r="C57" s="55">
        <f t="shared" si="11"/>
        <v>5.7374999999999945</v>
      </c>
      <c r="D57" s="55">
        <f t="shared" si="12"/>
        <v>9.5119938810298255</v>
      </c>
      <c r="E57" s="55">
        <f t="shared" si="13"/>
        <v>8.083062472964329</v>
      </c>
      <c r="F57" s="55">
        <f t="shared" si="4"/>
        <v>1.1768329050290323E-2</v>
      </c>
      <c r="G57" s="55">
        <f t="shared" si="14"/>
        <v>0.8659524000000004</v>
      </c>
      <c r="H57" s="55">
        <f t="shared" si="5"/>
        <v>1.17684E-2</v>
      </c>
      <c r="I57" s="55">
        <f t="shared" si="6"/>
        <v>2.2741955091803185</v>
      </c>
      <c r="K57" s="47">
        <f t="shared" si="7"/>
        <v>0.51000000000000023</v>
      </c>
      <c r="L57" s="64">
        <f t="shared" si="15"/>
        <v>2.8115938773666822</v>
      </c>
      <c r="M57" s="34">
        <f t="shared" si="16"/>
        <v>8.4718761537194709</v>
      </c>
      <c r="N57" s="65">
        <f t="shared" si="17"/>
        <v>6.2280454621894297</v>
      </c>
      <c r="O57" s="55">
        <f t="shared" si="0"/>
        <v>3.1789387018644346</v>
      </c>
      <c r="P57" s="55">
        <f t="shared" si="1"/>
        <v>9.7824481428047534</v>
      </c>
      <c r="Q57" s="55">
        <f>$O$3*$O$3*$Q$3*EXP(-$O$3*B57)</f>
        <v>7.1676131042881082</v>
      </c>
      <c r="R57" s="55">
        <f t="shared" si="2"/>
        <v>1.4568513994227423</v>
      </c>
      <c r="S57" s="55">
        <f t="shared" si="3"/>
        <v>5.7131427428342816</v>
      </c>
      <c r="T57" s="55">
        <f t="shared" si="9"/>
        <v>5.6011203361120376</v>
      </c>
    </row>
    <row r="58" spans="1:20" x14ac:dyDescent="0.25">
      <c r="A58" s="55">
        <v>7</v>
      </c>
      <c r="B58" s="47">
        <f t="shared" si="10"/>
        <v>0.52000000000000024</v>
      </c>
      <c r="C58" s="55">
        <f t="shared" si="11"/>
        <v>5.8499999999999943</v>
      </c>
      <c r="D58" s="55">
        <f t="shared" si="12"/>
        <v>9.5595559504876899</v>
      </c>
      <c r="E58" s="55">
        <f t="shared" si="13"/>
        <v>7.9220716045920199</v>
      </c>
      <c r="F58" s="55">
        <f t="shared" si="4"/>
        <v>1.1711496669853176E-2</v>
      </c>
      <c r="G58" s="55">
        <f t="shared" si="14"/>
        <v>0.87766380000000044</v>
      </c>
      <c r="H58" s="55">
        <f t="shared" si="5"/>
        <v>1.17114E-2</v>
      </c>
      <c r="I58" s="55">
        <f t="shared" si="6"/>
        <v>2.0742539791636392</v>
      </c>
      <c r="K58" s="47">
        <f t="shared" si="7"/>
        <v>0.52000000000000024</v>
      </c>
      <c r="L58" s="64">
        <f t="shared" si="15"/>
        <v>2.8966212379398351</v>
      </c>
      <c r="M58" s="34">
        <f t="shared" si="16"/>
        <v>8.53331816066434</v>
      </c>
      <c r="N58" s="65">
        <f t="shared" si="17"/>
        <v>6.0613607709748489</v>
      </c>
      <c r="O58" s="55">
        <f t="shared" si="0"/>
        <v>3.2771175543753559</v>
      </c>
      <c r="P58" s="55">
        <f t="shared" si="1"/>
        <v>9.8529247779256064</v>
      </c>
      <c r="Q58" s="55">
        <f>$O$3*$O$3*$Q$3*EXP(-$O$3*B58)</f>
        <v>6.9290596767902599</v>
      </c>
      <c r="R58" s="55">
        <f t="shared" si="2"/>
        <v>1.4999093305930207</v>
      </c>
      <c r="S58" s="55">
        <f t="shared" si="3"/>
        <v>5.7688820407423842</v>
      </c>
      <c r="T58" s="55">
        <f t="shared" si="9"/>
        <v>5.5470019622522901</v>
      </c>
    </row>
    <row r="59" spans="1:20" x14ac:dyDescent="0.25">
      <c r="A59" s="55">
        <v>8</v>
      </c>
      <c r="B59" s="47">
        <f t="shared" si="10"/>
        <v>0.53000000000000025</v>
      </c>
      <c r="C59" s="55">
        <f t="shared" si="11"/>
        <v>5.9624999999999941</v>
      </c>
      <c r="D59" s="55">
        <f t="shared" si="12"/>
        <v>9.6059456080953982</v>
      </c>
      <c r="E59" s="55">
        <f t="shared" si="13"/>
        <v>7.765049184270822</v>
      </c>
      <c r="F59" s="55">
        <f t="shared" si="4"/>
        <v>1.1656578472241982E-2</v>
      </c>
      <c r="G59" s="55">
        <f t="shared" si="14"/>
        <v>0.88932040000000045</v>
      </c>
      <c r="H59" s="55">
        <f t="shared" si="5"/>
        <v>1.16566E-2</v>
      </c>
      <c r="I59" s="55">
        <f t="shared" si="6"/>
        <v>1.8561268858913236</v>
      </c>
      <c r="K59" s="47">
        <f t="shared" si="7"/>
        <v>0.53000000000000025</v>
      </c>
      <c r="L59" s="64">
        <f t="shared" si="15"/>
        <v>2.9822547837126963</v>
      </c>
      <c r="M59" s="34">
        <f t="shared" si="16"/>
        <v>8.5931230189800125</v>
      </c>
      <c r="N59" s="65">
        <f t="shared" si="17"/>
        <v>5.9005715098206215</v>
      </c>
      <c r="O59" s="55">
        <f t="shared" si="0"/>
        <v>3.3759893790132174</v>
      </c>
      <c r="P59" s="55">
        <f t="shared" si="1"/>
        <v>9.9210558005500857</v>
      </c>
      <c r="Q59" s="55">
        <f>$O$3*$O$3*$Q$3*EXP(-$O$3*B59)</f>
        <v>6.6984458153575641</v>
      </c>
      <c r="R59" s="55">
        <f t="shared" si="2"/>
        <v>1.543383296527471</v>
      </c>
      <c r="S59" s="55">
        <f t="shared" si="3"/>
        <v>5.8240879114244164</v>
      </c>
      <c r="T59" s="55">
        <f t="shared" si="9"/>
        <v>5.4944225579475594</v>
      </c>
    </row>
    <row r="60" spans="1:20" x14ac:dyDescent="0.25">
      <c r="A60" s="55">
        <v>9</v>
      </c>
      <c r="B60" s="47">
        <f t="shared" si="10"/>
        <v>0.54000000000000026</v>
      </c>
      <c r="C60" s="55">
        <f t="shared" si="11"/>
        <v>6.074999999999994</v>
      </c>
      <c r="D60" s="55">
        <f t="shared" si="12"/>
        <v>9.651202560674065</v>
      </c>
      <c r="E60" s="55">
        <f t="shared" si="13"/>
        <v>7.611860810035374</v>
      </c>
      <c r="F60" s="55">
        <f t="shared" si="4"/>
        <v>1.1603483161784115E-2</v>
      </c>
      <c r="G60" s="55">
        <f t="shared" si="14"/>
        <v>0.9009238000000005</v>
      </c>
      <c r="H60" s="55">
        <f t="shared" si="5"/>
        <v>1.16034E-2</v>
      </c>
      <c r="I60" s="55">
        <f t="shared" si="6"/>
        <v>1.6179265654792625</v>
      </c>
      <c r="K60" s="47">
        <f t="shared" si="7"/>
        <v>0.54000000000000026</v>
      </c>
      <c r="L60" s="64">
        <f t="shared" si="15"/>
        <v>3.0684784336065589</v>
      </c>
      <c r="M60" s="34">
        <f t="shared" si="16"/>
        <v>8.6513483796160635</v>
      </c>
      <c r="N60" s="65">
        <f t="shared" si="17"/>
        <v>5.745419323955403</v>
      </c>
      <c r="O60" s="55">
        <f t="shared" si="0"/>
        <v>3.475531112189953</v>
      </c>
      <c r="P60" s="55">
        <f t="shared" si="1"/>
        <v>9.9869192776570372</v>
      </c>
      <c r="Q60" s="55">
        <f>$O$3*$O$3*$Q$3*EXP(-$O$3*B60)</f>
        <v>6.4755072743241211</v>
      </c>
      <c r="R60" s="55">
        <f t="shared" si="2"/>
        <v>1.5872693533235007</v>
      </c>
      <c r="S60" s="55">
        <f t="shared" si="3"/>
        <v>5.8787753826796285</v>
      </c>
      <c r="T60" s="55">
        <f t="shared" si="9"/>
        <v>5.4433105395181727</v>
      </c>
    </row>
    <row r="61" spans="1:20" x14ac:dyDescent="0.25">
      <c r="A61" s="55">
        <v>10</v>
      </c>
      <c r="B61" s="47">
        <f t="shared" si="10"/>
        <v>0.55000000000000027</v>
      </c>
      <c r="C61" s="55">
        <f t="shared" si="11"/>
        <v>6.1874999999999938</v>
      </c>
      <c r="D61" s="55">
        <f t="shared" si="12"/>
        <v>9.6953646100437272</v>
      </c>
      <c r="E61" s="55">
        <f t="shared" si="13"/>
        <v>7.4623785280791353</v>
      </c>
      <c r="F61" s="55">
        <f t="shared" si="4"/>
        <v>1.1552125302282914E-2</v>
      </c>
      <c r="G61" s="55">
        <f t="shared" si="14"/>
        <v>0.91247600000000051</v>
      </c>
      <c r="H61" s="55">
        <f t="shared" si="5"/>
        <v>1.15522E-2</v>
      </c>
      <c r="I61" s="55">
        <f t="shared" si="6"/>
        <v>1.3574633290627336</v>
      </c>
      <c r="K61" s="47">
        <f t="shared" si="7"/>
        <v>0.55000000000000027</v>
      </c>
      <c r="L61" s="64">
        <f t="shared" si="15"/>
        <v>3.1552766703624515</v>
      </c>
      <c r="M61" s="34">
        <f t="shared" si="16"/>
        <v>8.7080493780153958</v>
      </c>
      <c r="N61" s="65">
        <f t="shared" si="17"/>
        <v>5.5956593266181986</v>
      </c>
      <c r="O61" s="55">
        <f t="shared" si="0"/>
        <v>3.5757204579228241</v>
      </c>
      <c r="P61" s="55">
        <f t="shared" si="1"/>
        <v>10.050590677990009</v>
      </c>
      <c r="Q61" s="55">
        <f>$O$3*$O$3*$Q$3*EXP(-$O$3*B61)</f>
        <v>6.2599886026824949</v>
      </c>
      <c r="R61" s="55">
        <f t="shared" si="2"/>
        <v>1.6315636671610469</v>
      </c>
      <c r="S61" s="55">
        <f t="shared" si="3"/>
        <v>5.9329587896765315</v>
      </c>
      <c r="T61" s="55">
        <f t="shared" si="9"/>
        <v>5.3935988997059354</v>
      </c>
    </row>
    <row r="62" spans="1:20" x14ac:dyDescent="0.25">
      <c r="A62" s="55">
        <v>11</v>
      </c>
      <c r="B62" s="47">
        <f t="shared" si="10"/>
        <v>0.56000000000000028</v>
      </c>
      <c r="C62" s="55">
        <f t="shared" si="11"/>
        <v>6.2999999999999936</v>
      </c>
      <c r="D62" s="55">
        <f t="shared" si="12"/>
        <v>9.7384677759483722</v>
      </c>
      <c r="E62" s="55">
        <f t="shared" si="13"/>
        <v>7.3164804166705935</v>
      </c>
      <c r="F62" s="55">
        <f t="shared" si="4"/>
        <v>1.1502424843710359E-2</v>
      </c>
      <c r="G62" s="55">
        <f t="shared" si="14"/>
        <v>0.92397840000000053</v>
      </c>
      <c r="H62" s="55">
        <f t="shared" si="5"/>
        <v>1.1502399999999999E-2</v>
      </c>
      <c r="I62" s="55">
        <f t="shared" si="6"/>
        <v>1.0721849203519191</v>
      </c>
      <c r="K62" s="47">
        <f t="shared" si="7"/>
        <v>0.56000000000000028</v>
      </c>
      <c r="L62" s="64">
        <f t="shared" si="15"/>
        <v>3.2426345160456975</v>
      </c>
      <c r="M62" s="34">
        <f t="shared" si="16"/>
        <v>8.7632787646860884</v>
      </c>
      <c r="N62" s="65">
        <f t="shared" si="17"/>
        <v>5.4510592870232273</v>
      </c>
      <c r="O62" s="55">
        <f t="shared" si="0"/>
        <v>3.6765358622868765</v>
      </c>
      <c r="P62" s="55">
        <f t="shared" si="1"/>
        <v>10.112142958532051</v>
      </c>
      <c r="Q62" s="55">
        <f>$O$3*$O$3*$Q$3*EXP(-$O$3*B62)</f>
        <v>6.0516428513787632</v>
      </c>
      <c r="R62" s="55">
        <f t="shared" si="2"/>
        <v>1.676262509274727</v>
      </c>
      <c r="S62" s="55">
        <f t="shared" si="3"/>
        <v>5.9866518188383075</v>
      </c>
      <c r="T62" s="55">
        <f t="shared" si="9"/>
        <v>5.3452248382484866</v>
      </c>
    </row>
    <row r="63" spans="1:20" x14ac:dyDescent="0.25">
      <c r="A63" s="55">
        <v>12</v>
      </c>
      <c r="B63" s="47">
        <f t="shared" si="10"/>
        <v>0.57000000000000028</v>
      </c>
      <c r="C63" s="55">
        <f t="shared" si="11"/>
        <v>6.4124999999999934</v>
      </c>
      <c r="D63" s="55">
        <f t="shared" si="12"/>
        <v>9.7805464090048915</v>
      </c>
      <c r="E63" s="55">
        <f t="shared" si="13"/>
        <v>7.1740502038370266</v>
      </c>
      <c r="F63" s="55">
        <f t="shared" si="4"/>
        <v>1.1454306694727469E-2</v>
      </c>
      <c r="G63" s="55">
        <f t="shared" si="14"/>
        <v>0.93543280000000051</v>
      </c>
      <c r="H63" s="55">
        <f t="shared" si="5"/>
        <v>1.14544E-2</v>
      </c>
      <c r="I63" s="55">
        <f t="shared" si="6"/>
        <v>0.75910061028003406</v>
      </c>
      <c r="K63" s="47">
        <f t="shared" si="7"/>
        <v>0.57000000000000017</v>
      </c>
      <c r="L63" s="64">
        <f t="shared" si="15"/>
        <v>3.3305375088165374</v>
      </c>
      <c r="M63" s="34">
        <f t="shared" si="16"/>
        <v>8.8170870279339386</v>
      </c>
      <c r="N63" s="65">
        <f t="shared" si="17"/>
        <v>5.3113988738011573</v>
      </c>
      <c r="O63" s="55">
        <f t="shared" si="0"/>
        <v>3.7779564887176744</v>
      </c>
      <c r="P63" s="55">
        <f t="shared" si="1"/>
        <v>10.17164664810246</v>
      </c>
      <c r="Q63" s="55">
        <f>$O$3*$O$3*$Q$3*EXP(-$O$3*B63)</f>
        <v>5.850231290349388</v>
      </c>
      <c r="R63" s="55">
        <f t="shared" si="2"/>
        <v>1.7213622512417321</v>
      </c>
      <c r="S63" s="55">
        <f t="shared" si="3"/>
        <v>6.0398675482166011</v>
      </c>
      <c r="T63" s="55">
        <f t="shared" si="9"/>
        <v>5.2981294282601743</v>
      </c>
    </row>
    <row r="64" spans="1:20" x14ac:dyDescent="0.25">
      <c r="A64" s="55">
        <v>13</v>
      </c>
      <c r="B64" s="47">
        <f t="shared" si="10"/>
        <v>0.58000000000000029</v>
      </c>
      <c r="C64" s="55">
        <f t="shared" si="11"/>
        <v>6.5249999999999932</v>
      </c>
      <c r="D64" s="55">
        <f t="shared" si="12"/>
        <v>9.821633294644089</v>
      </c>
      <c r="E64" s="55">
        <f t="shared" si="13"/>
        <v>7.0349769155389197</v>
      </c>
      <c r="F64" s="55">
        <f t="shared" si="4"/>
        <v>1.1407700335884704E-2</v>
      </c>
      <c r="G64" s="55">
        <f t="shared" si="14"/>
        <v>0.94684060000000048</v>
      </c>
      <c r="H64" s="55">
        <f t="shared" si="5"/>
        <v>1.1407799999999999E-2</v>
      </c>
      <c r="I64" s="55">
        <f t="shared" si="6"/>
        <v>0.41468519828148914</v>
      </c>
      <c r="K64" s="47">
        <f t="shared" si="7"/>
        <v>0.5800000000000004</v>
      </c>
      <c r="L64" s="64">
        <f t="shared" si="15"/>
        <v>3.4189716808911124</v>
      </c>
      <c r="M64" s="34">
        <f t="shared" si="16"/>
        <v>8.8695225092890375</v>
      </c>
      <c r="N64" s="65">
        <f t="shared" si="17"/>
        <v>5.1764689496891103</v>
      </c>
      <c r="O64" s="55">
        <f t="shared" si="0"/>
        <v>3.8799621941360214</v>
      </c>
      <c r="P64" s="55">
        <f t="shared" si="1"/>
        <v>10.229169928171229</v>
      </c>
      <c r="Q64" s="55">
        <f>$O$3*$O$3*$Q$3*EXP(-$O$3*B64)</f>
        <v>5.6555231349757271</v>
      </c>
      <c r="R64" s="55">
        <f t="shared" si="2"/>
        <v>1.7668593605604281</v>
      </c>
      <c r="S64" s="55">
        <f t="shared" si="3"/>
        <v>6.092618484691128</v>
      </c>
      <c r="T64" s="55">
        <f t="shared" si="9"/>
        <v>5.2522573143889009</v>
      </c>
    </row>
    <row r="65" spans="1:20" x14ac:dyDescent="0.25">
      <c r="A65" s="55">
        <v>14</v>
      </c>
      <c r="B65" s="47">
        <f t="shared" si="10"/>
        <v>0.5900000000000003</v>
      </c>
      <c r="C65" s="55">
        <f t="shared" si="11"/>
        <v>6.6374999999999931</v>
      </c>
      <c r="D65" s="55">
        <f t="shared" si="12"/>
        <v>9.8617597489051914</v>
      </c>
      <c r="E65" s="55">
        <f t="shared" si="13"/>
        <v>6.8991545514191372</v>
      </c>
      <c r="F65" s="55">
        <f t="shared" si="4"/>
        <v>1.1362539469007527E-2</v>
      </c>
      <c r="G65" s="55">
        <f t="shared" si="14"/>
        <v>0.95820320000000048</v>
      </c>
      <c r="H65" s="55">
        <f t="shared" si="5"/>
        <v>1.1362599999999999E-2</v>
      </c>
      <c r="I65" s="55">
        <f t="shared" si="6"/>
        <v>3.475644647783771E-2</v>
      </c>
      <c r="K65" s="47">
        <f t="shared" si="7"/>
        <v>0.5900000000000003</v>
      </c>
      <c r="L65" s="64">
        <f t="shared" si="15"/>
        <v>3.5079235376222573</v>
      </c>
      <c r="M65" s="34">
        <f t="shared" si="16"/>
        <v>8.9206315121192041</v>
      </c>
      <c r="N65" s="65">
        <f t="shared" si="17"/>
        <v>5.0460709135967701</v>
      </c>
      <c r="O65" s="55">
        <f t="shared" si="0"/>
        <v>3.982533505867289</v>
      </c>
      <c r="P65" s="55">
        <f t="shared" si="1"/>
        <v>10.284778710983847</v>
      </c>
      <c r="Q65" s="55">
        <f>$O$3*$O$3*$Q$3*EXP(-$O$3*B65)</f>
        <v>5.4672952816426967</v>
      </c>
      <c r="R65" s="55">
        <f t="shared" si="2"/>
        <v>1.8127503964969929</v>
      </c>
      <c r="S65" s="55">
        <f t="shared" si="3"/>
        <v>6.1449165982948877</v>
      </c>
      <c r="T65" s="55">
        <f t="shared" si="9"/>
        <v>5.2075564392329534</v>
      </c>
    </row>
    <row r="66" spans="1:20" x14ac:dyDescent="0.25">
      <c r="A66" s="55">
        <v>15</v>
      </c>
      <c r="B66" s="47">
        <f t="shared" si="10"/>
        <v>0.60000000000000031</v>
      </c>
      <c r="C66" s="55">
        <f t="shared" si="11"/>
        <v>6.7499999999999929</v>
      </c>
      <c r="D66" s="55">
        <f t="shared" si="12"/>
        <v>9.9009557068518976</v>
      </c>
      <c r="E66" s="55">
        <f t="shared" si="13"/>
        <v>6.7664817855270911</v>
      </c>
      <c r="F66" s="55">
        <f t="shared" si="4"/>
        <v>1.1318761698843344E-2</v>
      </c>
      <c r="G66" s="55">
        <f t="shared" si="14"/>
        <v>0.96952200000000044</v>
      </c>
      <c r="H66" s="55">
        <f t="shared" si="5"/>
        <v>1.1318799999999999E-2</v>
      </c>
      <c r="I66" s="55">
        <f t="shared" si="6"/>
        <v>-0.38568302759168371</v>
      </c>
      <c r="K66" s="47">
        <f t="shared" si="7"/>
        <v>0.60000000000000031</v>
      </c>
      <c r="L66" s="64">
        <f t="shared" si="15"/>
        <v>3.5973800376342782</v>
      </c>
      <c r="M66" s="34">
        <f t="shared" si="16"/>
        <v>8.9704584038860595</v>
      </c>
      <c r="N66" s="65">
        <f t="shared" si="17"/>
        <v>4.9200160864983866</v>
      </c>
      <c r="O66" s="55">
        <f t="shared" si="0"/>
        <v>4.0856515993289308</v>
      </c>
      <c r="P66" s="55">
        <f t="shared" si="1"/>
        <v>10.338536715085908</v>
      </c>
      <c r="Q66" s="55">
        <f>$O$3*$O$3*$Q$3*EXP(-$O$3*B66)</f>
        <v>5.2853320520986218</v>
      </c>
      <c r="R66" s="55">
        <f t="shared" si="2"/>
        <v>1.8590320061795615</v>
      </c>
      <c r="S66" s="55">
        <f t="shared" si="3"/>
        <v>6.196773353931869</v>
      </c>
      <c r="T66" s="55">
        <f t="shared" si="9"/>
        <v>5.1639777949432206</v>
      </c>
    </row>
    <row r="67" spans="1:20" x14ac:dyDescent="0.25">
      <c r="A67" s="55">
        <v>16</v>
      </c>
      <c r="B67" s="47">
        <f t="shared" si="10"/>
        <v>0.61000000000000032</v>
      </c>
      <c r="C67" s="55">
        <f t="shared" si="11"/>
        <v>6.8624999999999927</v>
      </c>
      <c r="D67" s="55">
        <f t="shared" si="12"/>
        <v>9.9392498042870088</v>
      </c>
      <c r="E67" s="55">
        <f t="shared" si="13"/>
        <v>6.6368616897263024</v>
      </c>
      <c r="F67" s="55">
        <f t="shared" si="4"/>
        <v>1.1276308243519309E-2</v>
      </c>
      <c r="G67" s="55">
        <f t="shared" si="14"/>
        <v>0.9807984000000004</v>
      </c>
      <c r="H67" s="55">
        <f t="shared" si="5"/>
        <v>1.1276399999999999E-2</v>
      </c>
      <c r="I67" s="55">
        <f t="shared" si="6"/>
        <v>-0.85265201627398735</v>
      </c>
      <c r="K67" s="47">
        <f t="shared" si="7"/>
        <v>0.61000000000000032</v>
      </c>
      <c r="L67" s="64">
        <f t="shared" si="15"/>
        <v>3.687328573950265</v>
      </c>
      <c r="M67" s="34">
        <f t="shared" si="16"/>
        <v>9.0190457124654397</v>
      </c>
      <c r="N67" s="65">
        <f t="shared" si="17"/>
        <v>4.7981251378935843</v>
      </c>
      <c r="O67" s="55">
        <f t="shared" si="0"/>
        <v>4.1892982764605877</v>
      </c>
      <c r="P67" s="55">
        <f t="shared" si="1"/>
        <v>10.390505538334118</v>
      </c>
      <c r="Q67" s="55">
        <f>$O$3*$O$3*$Q$3*EXP(-$O$3*B67)</f>
        <v>5.1094249463233314</v>
      </c>
      <c r="R67" s="55">
        <f t="shared" si="2"/>
        <v>1.9057009209212252</v>
      </c>
      <c r="S67" s="55">
        <f t="shared" si="3"/>
        <v>6.2481997407253251</v>
      </c>
      <c r="T67" s="55">
        <f t="shared" si="9"/>
        <v>5.1214751973158377</v>
      </c>
    </row>
    <row r="68" spans="1:20" x14ac:dyDescent="0.25">
      <c r="A68" s="55">
        <v>17</v>
      </c>
      <c r="B68" s="47">
        <f t="shared" si="10"/>
        <v>0.62000000000000033</v>
      </c>
      <c r="C68" s="55">
        <f t="shared" si="11"/>
        <v>6.9749999999999925</v>
      </c>
      <c r="D68" s="55">
        <f t="shared" si="12"/>
        <v>9.976669453378566</v>
      </c>
      <c r="E68" s="55">
        <f t="shared" si="13"/>
        <v>6.5102014777106376</v>
      </c>
      <c r="F68" s="55">
        <f t="shared" si="4"/>
        <v>1.1235123670784851E-2</v>
      </c>
      <c r="G68" s="55">
        <f t="shared" si="14"/>
        <v>0.9920336000000004</v>
      </c>
      <c r="H68" s="55">
        <f t="shared" si="5"/>
        <v>1.1235199999999999E-2</v>
      </c>
      <c r="I68" s="55">
        <f t="shared" si="6"/>
        <v>-1.3734631555297894</v>
      </c>
      <c r="K68" s="47">
        <f t="shared" si="7"/>
        <v>0.62000000000000022</v>
      </c>
      <c r="L68" s="64">
        <f t="shared" si="15"/>
        <v>3.7777569560545841</v>
      </c>
      <c r="M68" s="34">
        <f t="shared" si="16"/>
        <v>9.0664342169227226</v>
      </c>
      <c r="N68" s="65">
        <f t="shared" si="17"/>
        <v>4.6802275498467205</v>
      </c>
      <c r="O68" s="55">
        <f t="shared" si="0"/>
        <v>4.2934559448721075</v>
      </c>
      <c r="P68" s="55">
        <f t="shared" si="1"/>
        <v>10.440744728477346</v>
      </c>
      <c r="Q68" s="55">
        <f>$O$3*$O$3*$Q$3*EXP(-$O$3*B68)</f>
        <v>4.93937240362132</v>
      </c>
      <c r="R68" s="55">
        <f t="shared" si="2"/>
        <v>1.9527539527549307</v>
      </c>
      <c r="S68" s="55">
        <f t="shared" si="3"/>
        <v>6.2992062992094509</v>
      </c>
      <c r="T68" s="55">
        <f t="shared" si="9"/>
        <v>5.0800050800076182</v>
      </c>
    </row>
    <row r="69" spans="1:20" x14ac:dyDescent="0.25">
      <c r="A69" s="55">
        <v>18</v>
      </c>
      <c r="B69" s="47">
        <f t="shared" si="10"/>
        <v>0.63000000000000034</v>
      </c>
      <c r="C69" s="55">
        <f t="shared" si="11"/>
        <v>7.0874999999999924</v>
      </c>
      <c r="D69" s="55">
        <f t="shared" si="12"/>
        <v>10.013240912740313</v>
      </c>
      <c r="E69" s="55">
        <f t="shared" si="13"/>
        <v>6.3864122677918829</v>
      </c>
      <c r="F69" s="55">
        <f t="shared" si="4"/>
        <v>1.1195155657370934E-2</v>
      </c>
      <c r="G69" s="55">
        <f t="shared" si="14"/>
        <v>1.0032288000000005</v>
      </c>
      <c r="H69" s="55">
        <f t="shared" si="5"/>
        <v>1.1195199999999999E-2</v>
      </c>
      <c r="I69" s="55">
        <f t="shared" si="6"/>
        <v>-1.9570876717110213</v>
      </c>
      <c r="K69" s="47">
        <f t="shared" si="7"/>
        <v>0.63000000000000034</v>
      </c>
      <c r="L69" s="64">
        <f t="shared" si="15"/>
        <v>3.8686533928369062</v>
      </c>
      <c r="M69" s="34">
        <f t="shared" si="16"/>
        <v>9.1126630331048943</v>
      </c>
      <c r="N69" s="65">
        <f t="shared" si="17"/>
        <v>4.566161115857339</v>
      </c>
      <c r="O69" s="55">
        <f t="shared" si="0"/>
        <v>4.398107597685545</v>
      </c>
      <c r="P69" s="55">
        <f t="shared" si="1"/>
        <v>10.489311851388566</v>
      </c>
      <c r="Q69" s="55">
        <f>$O$3*$O$3*$Q$3*EXP(-$O$3*B69)</f>
        <v>4.7749795716662549</v>
      </c>
      <c r="R69" s="55">
        <f t="shared" si="2"/>
        <v>2.0001879911648319</v>
      </c>
      <c r="S69" s="55">
        <f t="shared" si="3"/>
        <v>6.3498031465550193</v>
      </c>
      <c r="T69" s="55">
        <f t="shared" si="9"/>
        <v>5.0395263067896945</v>
      </c>
    </row>
    <row r="70" spans="1:20" x14ac:dyDescent="0.25">
      <c r="A70" s="55">
        <v>19</v>
      </c>
      <c r="B70" s="47">
        <f t="shared" si="10"/>
        <v>0.64000000000000035</v>
      </c>
      <c r="C70" s="55">
        <f t="shared" si="11"/>
        <v>7.1999999999999922</v>
      </c>
      <c r="D70" s="55">
        <f t="shared" si="12"/>
        <v>10.04898935245528</v>
      </c>
      <c r="E70" s="55">
        <f t="shared" si="13"/>
        <v>6.2654088628040867</v>
      </c>
      <c r="F70" s="55">
        <f t="shared" si="4"/>
        <v>1.1156354769114142E-2</v>
      </c>
      <c r="G70" s="55">
        <f t="shared" si="14"/>
        <v>1.0143852000000004</v>
      </c>
      <c r="H70" s="55">
        <f t="shared" si="5"/>
        <v>1.11564E-2</v>
      </c>
      <c r="I70" s="55">
        <f t="shared" si="6"/>
        <v>-2.6146511002912618</v>
      </c>
      <c r="K70" s="47">
        <f t="shared" si="7"/>
        <v>0.64000000000000035</v>
      </c>
      <c r="L70" s="64">
        <f t="shared" ref="L70:L101" si="18">($M$3*B70*B70)/(1-$L$3*B70)</f>
        <v>3.9600064763676484</v>
      </c>
      <c r="M70" s="34">
        <f t="shared" ref="M70:M101" si="19">$M$3*B70*(2-$L$3*B70)/((1-$L$3*B70)*(1-$L$3*B70))</f>
        <v>9.1577696943848217</v>
      </c>
      <c r="N70" s="65">
        <f t="shared" ref="N70:N101" si="20">$M$3*2/((1-$L$3*B70)*(1-$L$3*B70)*(1-$L$3*B70))</f>
        <v>4.4557714720357309</v>
      </c>
      <c r="O70" s="55">
        <f t="shared" ref="O70:O133" si="21">$Q$3*EXP(-$O$3*B70)+$R$3+$C$3*B70/$O$3</f>
        <v>4.5032367940480658</v>
      </c>
      <c r="P70" s="55">
        <f t="shared" ref="P70:P133" si="22">-$O$3*$Q$3*EXP(-$O$3*B70)+$C$3/$O$3</f>
        <v>10.536262557025918</v>
      </c>
      <c r="Q70" s="55">
        <f t="shared" ref="Q70:Q133" si="23">$O$3*$O$3*$Q$3*EXP(-$O$3*B70)</f>
        <v>4.6160580832321569</v>
      </c>
      <c r="R70" s="55">
        <f t="shared" ref="R70:R133" si="24">$S$3*SQRT((B70+$T$3)*(B70+$T$3)*(B70+$T$3))/2</f>
        <v>2.0480000000000018</v>
      </c>
      <c r="S70" s="55">
        <f t="shared" ref="S70:S133" si="25">$S$3*SQRT(B70+$T$3)</f>
        <v>6.4000000000000021</v>
      </c>
      <c r="T70" s="55">
        <f t="shared" si="9"/>
        <v>4.9999999999999982</v>
      </c>
    </row>
    <row r="71" spans="1:20" x14ac:dyDescent="0.25">
      <c r="A71" s="55">
        <v>20</v>
      </c>
      <c r="B71" s="47">
        <f t="shared" si="10"/>
        <v>0.65000000000000036</v>
      </c>
      <c r="C71" s="55">
        <f t="shared" si="11"/>
        <v>7.312499999999992</v>
      </c>
      <c r="D71" s="55">
        <f t="shared" si="12"/>
        <v>10.083938914478688</v>
      </c>
      <c r="E71" s="55">
        <f t="shared" si="13"/>
        <v>6.1471095456483269</v>
      </c>
      <c r="F71" s="55">
        <f t="shared" ref="F71:F134" si="26">(-D71+SQRT(D71*D71 + 2 *E71*$F$3))/E71</f>
        <v>1.1118674259760306E-2</v>
      </c>
      <c r="G71" s="55">
        <f t="shared" si="14"/>
        <v>1.0255038000000005</v>
      </c>
      <c r="H71" s="55">
        <f t="shared" ref="H71:H134" si="27">ROUND(F71/$G$3,0)*$G$3</f>
        <v>1.1118599999999999E-2</v>
      </c>
      <c r="I71" s="55">
        <f t="shared" ref="I71:I134" si="28">($C$3*B71*($B$3*B71+2))/(2-$B$3*B71*(B71*$B$3+2))</f>
        <v>-3.3601183171440123</v>
      </c>
      <c r="K71" s="47">
        <f t="shared" ref="K71:K134" si="29">(-$L$3*L71+SQRT($L$3*L71*$L$3*L71+4*$M$3*L71))/(2*$M$3)</f>
        <v>0.65000000000000013</v>
      </c>
      <c r="L71" s="64">
        <f t="shared" si="18"/>
        <v>4.0518051664579309</v>
      </c>
      <c r="M71" s="34">
        <f t="shared" si="19"/>
        <v>9.2017902278691253</v>
      </c>
      <c r="N71" s="65">
        <f t="shared" si="20"/>
        <v>4.3489116582595146</v>
      </c>
      <c r="O71" s="55">
        <f t="shared" si="21"/>
        <v>4.6088276402934323</v>
      </c>
      <c r="P71" s="55">
        <f t="shared" si="22"/>
        <v>10.581650643198426</v>
      </c>
      <c r="Q71" s="55">
        <f t="shared" si="23"/>
        <v>4.4624258403554604</v>
      </c>
      <c r="R71" s="55">
        <f t="shared" si="24"/>
        <v>2.0961870145576245</v>
      </c>
      <c r="S71" s="55">
        <f t="shared" si="25"/>
        <v>6.4498061986388411</v>
      </c>
      <c r="T71" s="55">
        <f t="shared" ref="T71:T134" si="30">$S$3/(2*SQRT(B71+$T$3))</f>
        <v>4.9613893835683376</v>
      </c>
    </row>
    <row r="72" spans="1:20" x14ac:dyDescent="0.25">
      <c r="A72" s="55">
        <v>21</v>
      </c>
      <c r="B72" s="47">
        <f t="shared" ref="B72:B135" si="31">B71+$B$4</f>
        <v>0.66000000000000036</v>
      </c>
      <c r="C72" s="55">
        <f t="shared" ref="C72:C135" si="32">C71+$F$3</f>
        <v>7.4249999999999918</v>
      </c>
      <c r="D72" s="55">
        <f t="shared" ref="D72:D135" si="33">$F$3/F71</f>
        <v>10.118112768817211</v>
      </c>
      <c r="E72" s="55">
        <f t="shared" ref="E72:E135" si="34">$B$3*D72+$C$3</f>
        <v>6.0314358891338387</v>
      </c>
      <c r="F72" s="55">
        <f t="shared" si="26"/>
        <v>1.1082069886605503E-2</v>
      </c>
      <c r="G72" s="55">
        <f t="shared" ref="G72:G135" si="35">H72+G71</f>
        <v>1.0365858000000006</v>
      </c>
      <c r="H72" s="55">
        <f t="shared" si="27"/>
        <v>1.1082E-2</v>
      </c>
      <c r="I72" s="55">
        <f t="shared" si="28"/>
        <v>-4.2112579432639405</v>
      </c>
      <c r="K72" s="47">
        <f t="shared" si="29"/>
        <v>0.66000000000000036</v>
      </c>
      <c r="L72" s="64">
        <f t="shared" si="18"/>
        <v>4.1440387759601451</v>
      </c>
      <c r="M72" s="34">
        <f t="shared" si="19"/>
        <v>9.244759226358445</v>
      </c>
      <c r="N72" s="65">
        <f t="shared" si="20"/>
        <v>4.2454417071714126</v>
      </c>
      <c r="O72" s="55">
        <f t="shared" si="21"/>
        <v>4.7148647717304604</v>
      </c>
      <c r="P72" s="55">
        <f t="shared" si="22"/>
        <v>10.625528117209466</v>
      </c>
      <c r="Q72" s="55">
        <f t="shared" si="23"/>
        <v>4.3139068056805971</v>
      </c>
      <c r="R72" s="55">
        <f t="shared" si="24"/>
        <v>2.1447461388238951</v>
      </c>
      <c r="S72" s="55">
        <f t="shared" si="25"/>
        <v>6.4992307237087701</v>
      </c>
      <c r="T72" s="55">
        <f t="shared" si="30"/>
        <v>4.9236596391733078</v>
      </c>
    </row>
    <row r="73" spans="1:20" x14ac:dyDescent="0.25">
      <c r="A73" s="55">
        <v>22</v>
      </c>
      <c r="B73" s="47">
        <f t="shared" si="31"/>
        <v>0.67000000000000037</v>
      </c>
      <c r="C73" s="55">
        <f t="shared" si="32"/>
        <v>7.5374999999999917</v>
      </c>
      <c r="D73" s="55">
        <f t="shared" si="33"/>
        <v>10.151533165837069</v>
      </c>
      <c r="E73" s="55">
        <f t="shared" si="34"/>
        <v>5.9183125789225173</v>
      </c>
      <c r="F73" s="55">
        <f t="shared" si="26"/>
        <v>1.1046499741334388E-2</v>
      </c>
      <c r="G73" s="55">
        <f t="shared" si="35"/>
        <v>1.0476322000000005</v>
      </c>
      <c r="H73" s="55">
        <f t="shared" si="27"/>
        <v>1.10464E-2</v>
      </c>
      <c r="I73" s="55">
        <f t="shared" si="28"/>
        <v>-5.1910287211444368</v>
      </c>
      <c r="K73" s="47">
        <f t="shared" si="29"/>
        <v>0.67000000000000037</v>
      </c>
      <c r="L73" s="64">
        <f t="shared" si="18"/>
        <v>4.2366969567679993</v>
      </c>
      <c r="M73" s="34">
        <f t="shared" si="19"/>
        <v>9.2867099163286699</v>
      </c>
      <c r="N73" s="65">
        <f t="shared" si="20"/>
        <v>4.1452282590467897</v>
      </c>
      <c r="O73" s="55">
        <f t="shared" si="21"/>
        <v>4.8213333350376129</v>
      </c>
      <c r="P73" s="55">
        <f t="shared" si="22"/>
        <v>10.667945255448615</v>
      </c>
      <c r="Q73" s="55">
        <f t="shared" si="23"/>
        <v>4.170330800750067</v>
      </c>
      <c r="R73" s="55">
        <f t="shared" si="24"/>
        <v>2.1936745428618183</v>
      </c>
      <c r="S73" s="55">
        <f t="shared" si="25"/>
        <v>6.5482822174979614</v>
      </c>
      <c r="T73" s="55">
        <f t="shared" si="30"/>
        <v>4.8867777742522076</v>
      </c>
    </row>
    <row r="74" spans="1:20" x14ac:dyDescent="0.25">
      <c r="A74" s="55">
        <v>23</v>
      </c>
      <c r="B74" s="47">
        <f t="shared" si="31"/>
        <v>0.68000000000000038</v>
      </c>
      <c r="C74" s="55">
        <f t="shared" si="32"/>
        <v>7.6499999999999915</v>
      </c>
      <c r="D74" s="55">
        <f t="shared" si="33"/>
        <v>10.184221485023119</v>
      </c>
      <c r="E74" s="55">
        <f t="shared" si="34"/>
        <v>5.8076672484863536</v>
      </c>
      <c r="F74" s="55">
        <f t="shared" si="26"/>
        <v>1.1011924094600911E-2</v>
      </c>
      <c r="G74" s="55">
        <f t="shared" si="35"/>
        <v>1.0586442000000005</v>
      </c>
      <c r="H74" s="55">
        <f t="shared" si="27"/>
        <v>1.1011999999999999E-2</v>
      </c>
      <c r="I74" s="55">
        <f t="shared" si="28"/>
        <v>-6.3296201888130783</v>
      </c>
      <c r="K74" s="47">
        <f t="shared" si="29"/>
        <v>0.68000000000000038</v>
      </c>
      <c r="L74" s="64">
        <f t="shared" si="18"/>
        <v>4.3297696864775457</v>
      </c>
      <c r="M74" s="34">
        <f t="shared" si="19"/>
        <v>9.3276742221825319</v>
      </c>
      <c r="N74" s="65">
        <f t="shared" si="20"/>
        <v>4.048144200713427</v>
      </c>
      <c r="O74" s="55">
        <f t="shared" si="21"/>
        <v>4.9282189712435169</v>
      </c>
      <c r="P74" s="55">
        <f t="shared" si="22"/>
        <v>10.708950661000134</v>
      </c>
      <c r="Q74" s="55">
        <f t="shared" si="23"/>
        <v>4.0315333110078262</v>
      </c>
      <c r="R74" s="55">
        <f t="shared" si="24"/>
        <v>2.2429694603360093</v>
      </c>
      <c r="S74" s="55">
        <f t="shared" si="25"/>
        <v>6.5969690009882589</v>
      </c>
      <c r="T74" s="55">
        <f t="shared" si="30"/>
        <v>4.850712500726658</v>
      </c>
    </row>
    <row r="75" spans="1:20" x14ac:dyDescent="0.25">
      <c r="A75" s="55">
        <v>24</v>
      </c>
      <c r="B75" s="47">
        <f t="shared" si="31"/>
        <v>0.69000000000000039</v>
      </c>
      <c r="C75" s="55">
        <f t="shared" si="32"/>
        <v>7.7624999999999913</v>
      </c>
      <c r="D75" s="55">
        <f t="shared" si="33"/>
        <v>10.216198280476538</v>
      </c>
      <c r="E75" s="55">
        <f t="shared" si="34"/>
        <v>5.69943032510416</v>
      </c>
      <c r="F75" s="55">
        <f t="shared" si="26"/>
        <v>1.0978305253050682E-2</v>
      </c>
      <c r="G75" s="55">
        <f t="shared" si="35"/>
        <v>1.0696226000000004</v>
      </c>
      <c r="H75" s="55">
        <f t="shared" si="27"/>
        <v>1.0978399999999999E-2</v>
      </c>
      <c r="I75" s="55">
        <f t="shared" si="28"/>
        <v>-7.6675386448251119</v>
      </c>
      <c r="K75" s="47">
        <f t="shared" si="29"/>
        <v>0.69000000000000039</v>
      </c>
      <c r="L75" s="64">
        <f t="shared" si="18"/>
        <v>4.4232472556730382</v>
      </c>
      <c r="M75" s="34">
        <f t="shared" si="19"/>
        <v>9.3676828270036392</v>
      </c>
      <c r="N75" s="65">
        <f t="shared" si="20"/>
        <v>3.9540683268467518</v>
      </c>
      <c r="O75" s="55">
        <f t="shared" si="21"/>
        <v>5.0355077992739536</v>
      </c>
      <c r="P75" s="55">
        <f t="shared" si="22"/>
        <v>10.748591319334146</v>
      </c>
      <c r="Q75" s="55">
        <f t="shared" si="23"/>
        <v>3.8973552972925889</v>
      </c>
      <c r="R75" s="55">
        <f t="shared" si="24"/>
        <v>2.2926281861653908</v>
      </c>
      <c r="S75" s="55">
        <f t="shared" si="25"/>
        <v>6.6452990903344622</v>
      </c>
      <c r="T75" s="55">
        <f t="shared" si="30"/>
        <v>4.8154341234307667</v>
      </c>
    </row>
    <row r="76" spans="1:20" x14ac:dyDescent="0.25">
      <c r="A76" s="55">
        <v>25</v>
      </c>
      <c r="B76" s="47">
        <f t="shared" si="31"/>
        <v>0.7000000000000004</v>
      </c>
      <c r="C76" s="55">
        <f t="shared" si="32"/>
        <v>7.8749999999999911</v>
      </c>
      <c r="D76" s="55">
        <f t="shared" si="33"/>
        <v>10.24748332341535</v>
      </c>
      <c r="E76" s="55">
        <f t="shared" si="34"/>
        <v>5.59353488600334</v>
      </c>
      <c r="F76" s="55">
        <f t="shared" si="26"/>
        <v>1.0945607427628918E-2</v>
      </c>
      <c r="G76" s="55">
        <f t="shared" si="35"/>
        <v>1.0805682000000005</v>
      </c>
      <c r="H76" s="55">
        <f t="shared" si="27"/>
        <v>1.09456E-2</v>
      </c>
      <c r="I76" s="55">
        <f t="shared" si="28"/>
        <v>-9.2604213502556423</v>
      </c>
      <c r="K76" s="47">
        <f t="shared" si="29"/>
        <v>0.70000000000000051</v>
      </c>
      <c r="L76" s="64">
        <f t="shared" si="18"/>
        <v>4.5171202558037562</v>
      </c>
      <c r="M76" s="34">
        <f t="shared" si="19"/>
        <v>9.4067652300288067</v>
      </c>
      <c r="N76" s="65">
        <f t="shared" si="20"/>
        <v>3.862885022092641</v>
      </c>
      <c r="O76" s="55">
        <f t="shared" si="21"/>
        <v>5.1431864000464023</v>
      </c>
      <c r="P76" s="55">
        <f t="shared" si="22"/>
        <v>10.786912652144268</v>
      </c>
      <c r="Q76" s="55">
        <f t="shared" si="23"/>
        <v>3.767643013605035</v>
      </c>
      <c r="R76" s="55">
        <f t="shared" si="24"/>
        <v>2.3426480742954134</v>
      </c>
      <c r="S76" s="55">
        <f t="shared" si="25"/>
        <v>6.6932802122726063</v>
      </c>
      <c r="T76" s="55">
        <f t="shared" si="30"/>
        <v>4.7809144373375734</v>
      </c>
    </row>
    <row r="77" spans="1:20" x14ac:dyDescent="0.25">
      <c r="A77" s="55">
        <v>26</v>
      </c>
      <c r="B77" s="47">
        <f t="shared" si="31"/>
        <v>0.71000000000000041</v>
      </c>
      <c r="C77" s="55">
        <f t="shared" si="32"/>
        <v>7.9874999999999909</v>
      </c>
      <c r="D77" s="55">
        <f t="shared" si="33"/>
        <v>10.278095641912694</v>
      </c>
      <c r="E77" s="55">
        <f t="shared" si="34"/>
        <v>5.4899165238514769</v>
      </c>
      <c r="F77" s="55">
        <f t="shared" si="26"/>
        <v>1.0913796612133741E-2</v>
      </c>
      <c r="G77" s="55">
        <f t="shared" si="35"/>
        <v>1.0914820000000005</v>
      </c>
      <c r="H77" s="55">
        <f t="shared" si="27"/>
        <v>1.09138E-2</v>
      </c>
      <c r="I77" s="55">
        <f t="shared" si="28"/>
        <v>-11.186824363127764</v>
      </c>
      <c r="K77" s="47">
        <f t="shared" si="29"/>
        <v>0.7100000000000003</v>
      </c>
      <c r="L77" s="64">
        <f t="shared" si="18"/>
        <v>4.6113795676199718</v>
      </c>
      <c r="M77" s="34">
        <f t="shared" si="19"/>
        <v>9.4449498010397601</v>
      </c>
      <c r="N77" s="65">
        <f t="shared" si="20"/>
        <v>3.774483962587984</v>
      </c>
      <c r="O77" s="55">
        <f t="shared" si="21"/>
        <v>5.2512418010939932</v>
      </c>
      <c r="P77" s="55">
        <f t="shared" si="22"/>
        <v>10.823958569393431</v>
      </c>
      <c r="Q77" s="55">
        <f t="shared" si="23"/>
        <v>3.642247830940097</v>
      </c>
      <c r="R77" s="55">
        <f t="shared" si="24"/>
        <v>2.3930265355820879</v>
      </c>
      <c r="S77" s="55">
        <f t="shared" si="25"/>
        <v>6.740919818541089</v>
      </c>
      <c r="T77" s="55">
        <f t="shared" si="30"/>
        <v>4.7471266327754122</v>
      </c>
    </row>
    <row r="78" spans="1:20" x14ac:dyDescent="0.25">
      <c r="A78" s="55">
        <v>27</v>
      </c>
      <c r="B78" s="47">
        <f t="shared" si="31"/>
        <v>0.72000000000000042</v>
      </c>
      <c r="C78" s="55">
        <f t="shared" si="32"/>
        <v>8.0999999999999908</v>
      </c>
      <c r="D78" s="55">
        <f t="shared" si="33"/>
        <v>10.308053558092217</v>
      </c>
      <c r="E78" s="55">
        <f t="shared" si="34"/>
        <v>5.3885132208551951</v>
      </c>
      <c r="F78" s="55">
        <f t="shared" si="26"/>
        <v>1.0882840471092024E-2</v>
      </c>
      <c r="G78" s="55">
        <f t="shared" si="35"/>
        <v>1.1023648000000006</v>
      </c>
      <c r="H78" s="55">
        <f t="shared" si="27"/>
        <v>1.08828E-2</v>
      </c>
      <c r="I78" s="55">
        <f t="shared" si="28"/>
        <v>-13.561372766909722</v>
      </c>
      <c r="K78" s="47">
        <f t="shared" si="29"/>
        <v>0.72000000000000031</v>
      </c>
      <c r="L78" s="64">
        <f t="shared" si="18"/>
        <v>4.7060163501382393</v>
      </c>
      <c r="M78" s="34">
        <f t="shared" si="19"/>
        <v>9.4822638318615144</v>
      </c>
      <c r="N78" s="65">
        <f t="shared" si="20"/>
        <v>3.6887598355574598</v>
      </c>
      <c r="O78" s="55">
        <f t="shared" si="21"/>
        <v>5.359661461701176</v>
      </c>
      <c r="P78" s="55">
        <f t="shared" si="22"/>
        <v>10.859771519627495</v>
      </c>
      <c r="Q78" s="55">
        <f t="shared" si="23"/>
        <v>3.5210260669825035</v>
      </c>
      <c r="R78" s="55">
        <f t="shared" si="24"/>
        <v>2.4437610357807107</v>
      </c>
      <c r="S78" s="55">
        <f t="shared" si="25"/>
        <v>6.7882250993908579</v>
      </c>
      <c r="T78" s="55">
        <f t="shared" si="30"/>
        <v>4.7140452079103152</v>
      </c>
    </row>
    <row r="79" spans="1:20" x14ac:dyDescent="0.25">
      <c r="A79" s="55">
        <v>28</v>
      </c>
      <c r="B79" s="47">
        <f t="shared" si="31"/>
        <v>0.73000000000000043</v>
      </c>
      <c r="C79" s="55">
        <f t="shared" si="32"/>
        <v>8.2124999999999915</v>
      </c>
      <c r="D79" s="55">
        <f t="shared" si="33"/>
        <v>10.33737472297169</v>
      </c>
      <c r="E79" s="55">
        <f t="shared" si="34"/>
        <v>5.2892652308194386</v>
      </c>
      <c r="F79" s="55">
        <f t="shared" si="26"/>
        <v>1.0852708236119913E-2</v>
      </c>
      <c r="G79" s="55">
        <f t="shared" si="35"/>
        <v>1.1132176000000007</v>
      </c>
      <c r="H79" s="55">
        <f t="shared" si="27"/>
        <v>1.0852799999999999E-2</v>
      </c>
      <c r="I79" s="55">
        <f t="shared" si="28"/>
        <v>-16.558139416771031</v>
      </c>
      <c r="K79" s="47">
        <f t="shared" si="29"/>
        <v>0.73000000000000054</v>
      </c>
      <c r="L79" s="64">
        <f t="shared" si="18"/>
        <v>4.8010220301079167</v>
      </c>
      <c r="M79" s="34">
        <f t="shared" si="19"/>
        <v>9.518733585141927</v>
      </c>
      <c r="N79" s="65">
        <f t="shared" si="20"/>
        <v>3.6056120757641947</v>
      </c>
      <c r="O79" s="55">
        <f t="shared" si="21"/>
        <v>5.468433258534116</v>
      </c>
      <c r="P79" s="55">
        <f t="shared" si="22"/>
        <v>10.894392538614316</v>
      </c>
      <c r="Q79" s="55">
        <f t="shared" si="23"/>
        <v>3.4038388214704027</v>
      </c>
      <c r="R79" s="55">
        <f t="shared" si="24"/>
        <v>2.4948490936327214</v>
      </c>
      <c r="S79" s="55">
        <f t="shared" si="25"/>
        <v>6.8352029962540266</v>
      </c>
      <c r="T79" s="55">
        <f t="shared" si="30"/>
        <v>4.6816458878452218</v>
      </c>
    </row>
    <row r="80" spans="1:20" x14ac:dyDescent="0.25">
      <c r="A80" s="55">
        <v>29</v>
      </c>
      <c r="B80" s="47">
        <f t="shared" si="31"/>
        <v>0.74000000000000044</v>
      </c>
      <c r="C80" s="55">
        <f t="shared" si="32"/>
        <v>8.3249999999999922</v>
      </c>
      <c r="D80" s="55">
        <f t="shared" si="33"/>
        <v>10.366076149138355</v>
      </c>
      <c r="E80" s="55">
        <f t="shared" si="34"/>
        <v>5.1921149685460932</v>
      </c>
      <c r="F80" s="55">
        <f t="shared" si="26"/>
        <v>1.0823370610023522E-2</v>
      </c>
      <c r="G80" s="55">
        <f t="shared" si="35"/>
        <v>1.1240410000000007</v>
      </c>
      <c r="H80" s="55">
        <f t="shared" si="27"/>
        <v>1.0823399999999999E-2</v>
      </c>
      <c r="I80" s="55">
        <f t="shared" si="28"/>
        <v>-20.454916605045092</v>
      </c>
      <c r="K80" s="47">
        <f t="shared" si="29"/>
        <v>0.74000000000000032</v>
      </c>
      <c r="L80" s="64">
        <f t="shared" si="18"/>
        <v>4.8963882919525723</v>
      </c>
      <c r="M80" s="34">
        <f t="shared" si="19"/>
        <v>9.5543843405752931</v>
      </c>
      <c r="N80" s="65">
        <f t="shared" si="20"/>
        <v>3.5249446176831958</v>
      </c>
      <c r="O80" s="55">
        <f t="shared" si="21"/>
        <v>5.5775454717493513</v>
      </c>
      <c r="P80" s="55">
        <f t="shared" si="22"/>
        <v>10.927861296364011</v>
      </c>
      <c r="Q80" s="55">
        <f t="shared" si="23"/>
        <v>3.2905518170384509</v>
      </c>
      <c r="R80" s="55">
        <f t="shared" si="24"/>
        <v>2.5462882790446195</v>
      </c>
      <c r="S80" s="55">
        <f t="shared" si="25"/>
        <v>6.8818602136341038</v>
      </c>
      <c r="T80" s="55">
        <f t="shared" si="30"/>
        <v>4.6499055497527699</v>
      </c>
    </row>
    <row r="81" spans="1:20" x14ac:dyDescent="0.25">
      <c r="A81" s="55">
        <v>30</v>
      </c>
      <c r="B81" s="47">
        <f t="shared" si="31"/>
        <v>0.75000000000000044</v>
      </c>
      <c r="C81" s="55">
        <f t="shared" si="32"/>
        <v>8.4374999999999929</v>
      </c>
      <c r="D81" s="55">
        <f t="shared" si="33"/>
        <v>10.394174241415495</v>
      </c>
      <c r="E81" s="55">
        <f t="shared" si="34"/>
        <v>5.0970069060319148</v>
      </c>
      <c r="F81" s="55">
        <f t="shared" si="26"/>
        <v>1.0794799677966153E-2</v>
      </c>
      <c r="G81" s="55">
        <f t="shared" si="35"/>
        <v>1.1348358000000007</v>
      </c>
      <c r="H81" s="55">
        <f t="shared" si="27"/>
        <v>1.07948E-2</v>
      </c>
      <c r="I81" s="55">
        <f t="shared" si="28"/>
        <v>-25.723976247119118</v>
      </c>
      <c r="K81" s="47">
        <f t="shared" si="29"/>
        <v>0.75000000000000056</v>
      </c>
      <c r="L81" s="64">
        <f t="shared" si="18"/>
        <v>4.9921070681615021</v>
      </c>
      <c r="M81" s="34">
        <f t="shared" si="19"/>
        <v>9.5892404387219052</v>
      </c>
      <c r="N81" s="65">
        <f t="shared" si="20"/>
        <v>3.4466656623501408</v>
      </c>
      <c r="O81" s="55">
        <f t="shared" si="21"/>
        <v>5.6869867715647633</v>
      </c>
      <c r="P81" s="55">
        <f t="shared" si="22"/>
        <v>10.960216142584288</v>
      </c>
      <c r="Q81" s="55">
        <f t="shared" si="23"/>
        <v>3.1810352453579589</v>
      </c>
      <c r="R81" s="55">
        <f t="shared" si="24"/>
        <v>2.5980762113533182</v>
      </c>
      <c r="S81" s="55">
        <f t="shared" si="25"/>
        <v>6.9282032302755114</v>
      </c>
      <c r="T81" s="55">
        <f t="shared" si="30"/>
        <v>4.618802153517005</v>
      </c>
    </row>
    <row r="82" spans="1:20" x14ac:dyDescent="0.25">
      <c r="A82" s="55">
        <v>31</v>
      </c>
      <c r="B82" s="47">
        <f t="shared" si="31"/>
        <v>0.76000000000000045</v>
      </c>
      <c r="C82" s="55">
        <f t="shared" si="32"/>
        <v>8.5499999999999936</v>
      </c>
      <c r="D82" s="55">
        <f t="shared" si="33"/>
        <v>10.421684825669328</v>
      </c>
      <c r="E82" s="55">
        <f t="shared" si="34"/>
        <v>5.003887474961374</v>
      </c>
      <c r="F82" s="55">
        <f t="shared" si="26"/>
        <v>1.0766968825094656E-2</v>
      </c>
      <c r="G82" s="55">
        <f t="shared" si="35"/>
        <v>1.1456028000000007</v>
      </c>
      <c r="H82" s="55">
        <f t="shared" si="27"/>
        <v>1.0766999999999999E-2</v>
      </c>
      <c r="I82" s="55">
        <f t="shared" si="28"/>
        <v>-33.238352807376991</v>
      </c>
      <c r="K82" s="47">
        <f t="shared" si="29"/>
        <v>0.76000000000000045</v>
      </c>
      <c r="L82" s="64">
        <f t="shared" si="18"/>
        <v>5.0881705301079911</v>
      </c>
      <c r="M82" s="34">
        <f t="shared" si="19"/>
        <v>9.6233253225653943</v>
      </c>
      <c r="N82" s="65">
        <f t="shared" si="20"/>
        <v>3.370687457915067</v>
      </c>
      <c r="O82" s="55">
        <f t="shared" si="21"/>
        <v>5.7967462052775103</v>
      </c>
      <c r="P82" s="55">
        <f t="shared" si="22"/>
        <v>10.991494150622913</v>
      </c>
      <c r="Q82" s="55">
        <f t="shared" si="23"/>
        <v>3.075163618397847</v>
      </c>
      <c r="R82" s="55">
        <f t="shared" si="24"/>
        <v>2.6502105576727319</v>
      </c>
      <c r="S82" s="55">
        <f t="shared" si="25"/>
        <v>6.97423830966508</v>
      </c>
      <c r="T82" s="55">
        <f t="shared" si="30"/>
        <v>4.5883146774112342</v>
      </c>
    </row>
    <row r="83" spans="1:20" x14ac:dyDescent="0.25">
      <c r="A83" s="55">
        <v>32</v>
      </c>
      <c r="B83" s="47">
        <f t="shared" si="31"/>
        <v>0.77000000000000046</v>
      </c>
      <c r="C83" s="55">
        <f t="shared" si="32"/>
        <v>8.6624999999999943</v>
      </c>
      <c r="D83" s="55">
        <f t="shared" si="33"/>
        <v>10.448623175892866</v>
      </c>
      <c r="E83" s="55">
        <f t="shared" si="34"/>
        <v>4.9127049750315379</v>
      </c>
      <c r="F83" s="55">
        <f t="shared" si="26"/>
        <v>1.0739852660078814E-2</v>
      </c>
      <c r="G83" s="55">
        <f t="shared" si="35"/>
        <v>1.1563426000000008</v>
      </c>
      <c r="H83" s="55">
        <f t="shared" si="27"/>
        <v>1.0739799999999999E-2</v>
      </c>
      <c r="I83" s="55">
        <f t="shared" si="28"/>
        <v>-44.811388169540479</v>
      </c>
      <c r="K83" s="47">
        <f t="shared" si="29"/>
        <v>0.77000000000000035</v>
      </c>
      <c r="L83" s="64">
        <f t="shared" si="18"/>
        <v>5.1845710792724145</v>
      </c>
      <c r="M83" s="34">
        <f t="shared" si="19"/>
        <v>9.656661576940337</v>
      </c>
      <c r="N83" s="65">
        <f t="shared" si="20"/>
        <v>3.2969260930012712</v>
      </c>
      <c r="O83" s="55">
        <f t="shared" si="21"/>
        <v>5.9068131847140251</v>
      </c>
      <c r="P83" s="55">
        <f t="shared" si="22"/>
        <v>11.02173115994769</v>
      </c>
      <c r="Q83" s="55">
        <f t="shared" si="23"/>
        <v>2.9728156246359307</v>
      </c>
      <c r="R83" s="55">
        <f t="shared" si="24"/>
        <v>2.7026890313167762</v>
      </c>
      <c r="S83" s="55">
        <f t="shared" si="25"/>
        <v>7.0199715099136997</v>
      </c>
      <c r="T83" s="55">
        <f t="shared" si="30"/>
        <v>4.5584230583855163</v>
      </c>
    </row>
    <row r="84" spans="1:20" x14ac:dyDescent="0.25">
      <c r="A84" s="55">
        <v>33</v>
      </c>
      <c r="B84" s="47">
        <f t="shared" si="31"/>
        <v>0.78000000000000047</v>
      </c>
      <c r="C84" s="55">
        <f t="shared" si="32"/>
        <v>8.774999999999995</v>
      </c>
      <c r="D84" s="55">
        <f t="shared" si="33"/>
        <v>10.47500403968991</v>
      </c>
      <c r="E84" s="55">
        <f t="shared" si="34"/>
        <v>4.8234094876924019</v>
      </c>
      <c r="F84" s="55">
        <f t="shared" si="26"/>
        <v>1.0713426944068308E-2</v>
      </c>
      <c r="G84" s="55">
        <f t="shared" si="35"/>
        <v>1.1670560000000008</v>
      </c>
      <c r="H84" s="55">
        <f t="shared" si="27"/>
        <v>1.07134E-2</v>
      </c>
      <c r="I84" s="55">
        <f t="shared" si="28"/>
        <v>-64.929129200081604</v>
      </c>
      <c r="K84" s="47">
        <f t="shared" si="29"/>
        <v>0.78000000000000036</v>
      </c>
      <c r="L84" s="64">
        <f t="shared" si="18"/>
        <v>5.2813013388494801</v>
      </c>
      <c r="M84" s="34">
        <f t="shared" si="19"/>
        <v>9.6892709659540124</v>
      </c>
      <c r="N84" s="65">
        <f t="shared" si="20"/>
        <v>3.2253013020349495</v>
      </c>
      <c r="O84" s="55">
        <f t="shared" si="21"/>
        <v>6.0171774740977035</v>
      </c>
      <c r="P84" s="55">
        <f t="shared" si="22"/>
        <v>11.050961817212615</v>
      </c>
      <c r="Q84" s="55">
        <f t="shared" si="23"/>
        <v>2.8738739900558241</v>
      </c>
      <c r="R84" s="55">
        <f t="shared" si="24"/>
        <v>2.7555093902942907</v>
      </c>
      <c r="S84" s="55">
        <f t="shared" si="25"/>
        <v>7.0654086930622793</v>
      </c>
      <c r="T84" s="55">
        <f t="shared" si="30"/>
        <v>4.5291081365783823</v>
      </c>
    </row>
    <row r="85" spans="1:20" x14ac:dyDescent="0.25">
      <c r="A85" s="55">
        <v>34</v>
      </c>
      <c r="B85" s="47">
        <f t="shared" si="31"/>
        <v>0.79000000000000048</v>
      </c>
      <c r="C85" s="55">
        <f t="shared" si="32"/>
        <v>8.8874999999999957</v>
      </c>
      <c r="D85" s="55">
        <f t="shared" si="33"/>
        <v>10.500841662273878</v>
      </c>
      <c r="E85" s="55">
        <f t="shared" si="34"/>
        <v>4.7359527949142688</v>
      </c>
      <c r="F85" s="55">
        <f t="shared" si="26"/>
        <v>1.0687668524621701E-2</v>
      </c>
      <c r="G85" s="55">
        <f t="shared" si="35"/>
        <v>1.1777436000000008</v>
      </c>
      <c r="H85" s="55">
        <f t="shared" si="27"/>
        <v>1.06876E-2</v>
      </c>
      <c r="I85" s="55">
        <f t="shared" si="28"/>
        <v>-108.54752153810468</v>
      </c>
      <c r="K85" s="47">
        <f t="shared" si="29"/>
        <v>0.79000000000000048</v>
      </c>
      <c r="L85" s="64">
        <f t="shared" si="18"/>
        <v>5.3783541457201354</v>
      </c>
      <c r="M85" s="34">
        <f t="shared" si="19"/>
        <v>9.7211744685180257</v>
      </c>
      <c r="N85" s="65">
        <f t="shared" si="20"/>
        <v>3.1557362817709778</v>
      </c>
      <c r="O85" s="55">
        <f t="shared" si="21"/>
        <v>6.1278291783203871</v>
      </c>
      <c r="P85" s="55">
        <f t="shared" si="22"/>
        <v>11.079219615957264</v>
      </c>
      <c r="Q85" s="55">
        <f t="shared" si="23"/>
        <v>2.7782253437701323</v>
      </c>
      <c r="R85" s="55">
        <f t="shared" si="24"/>
        <v>2.8086694358717286</v>
      </c>
      <c r="S85" s="55">
        <f t="shared" si="25"/>
        <v>7.1105555338524731</v>
      </c>
      <c r="T85" s="55">
        <f t="shared" si="30"/>
        <v>4.500351603704094</v>
      </c>
    </row>
    <row r="86" spans="1:20" x14ac:dyDescent="0.25">
      <c r="A86" s="55">
        <v>35</v>
      </c>
      <c r="B86" s="47">
        <f t="shared" si="31"/>
        <v>0.80000000000000049</v>
      </c>
      <c r="C86" s="55">
        <f t="shared" si="32"/>
        <v>8.9999999999999964</v>
      </c>
      <c r="D86" s="55">
        <f t="shared" si="33"/>
        <v>10.52614980908402</v>
      </c>
      <c r="E86" s="55">
        <f t="shared" si="34"/>
        <v>4.6502883026350119</v>
      </c>
      <c r="F86" s="55">
        <f t="shared" si="26"/>
        <v>1.0662555274198904E-2</v>
      </c>
      <c r="G86" s="55">
        <f t="shared" si="35"/>
        <v>1.1884062000000009</v>
      </c>
      <c r="H86" s="55">
        <f t="shared" si="27"/>
        <v>1.06626E-2</v>
      </c>
      <c r="I86" s="55">
        <f t="shared" si="28"/>
        <v>-274.42245838347026</v>
      </c>
      <c r="K86" s="47">
        <f t="shared" si="29"/>
        <v>0.80000000000000049</v>
      </c>
      <c r="L86" s="64">
        <f t="shared" si="18"/>
        <v>5.4757225427698053</v>
      </c>
      <c r="M86" s="34">
        <f t="shared" si="19"/>
        <v>9.7523923120981681</v>
      </c>
      <c r="N86" s="65">
        <f t="shared" si="20"/>
        <v>3.0881575182956404</v>
      </c>
      <c r="O86" s="55">
        <f t="shared" si="21"/>
        <v>6.2387587316041815</v>
      </c>
      <c r="P86" s="55">
        <f t="shared" si="22"/>
        <v>11.106536934984884</v>
      </c>
      <c r="Q86" s="55">
        <f t="shared" si="23"/>
        <v>2.6857600881160217</v>
      </c>
      <c r="R86" s="55">
        <f t="shared" si="24"/>
        <v>2.8621670111997335</v>
      </c>
      <c r="S86" s="55">
        <f t="shared" si="25"/>
        <v>7.1554175279993295</v>
      </c>
      <c r="T86" s="55">
        <f t="shared" si="30"/>
        <v>4.4721359549995778</v>
      </c>
    </row>
    <row r="87" spans="1:20" x14ac:dyDescent="0.25">
      <c r="A87" s="55">
        <v>36</v>
      </c>
      <c r="B87" s="47">
        <f t="shared" si="31"/>
        <v>0.8100000000000005</v>
      </c>
      <c r="C87" s="55">
        <f t="shared" si="32"/>
        <v>9.1124999999999972</v>
      </c>
      <c r="D87" s="55">
        <f t="shared" si="33"/>
        <v>10.550941787117941</v>
      </c>
      <c r="E87" s="55">
        <f t="shared" si="34"/>
        <v>4.5663709685525689</v>
      </c>
      <c r="F87" s="55">
        <f t="shared" si="26"/>
        <v>1.0638066032852934E-2</v>
      </c>
      <c r="G87" s="55">
        <f t="shared" si="35"/>
        <v>1.1990442000000008</v>
      </c>
      <c r="H87" s="55">
        <f t="shared" si="27"/>
        <v>1.0638E-2</v>
      </c>
      <c r="I87" s="55">
        <f t="shared" si="28"/>
        <v>719.35420973530643</v>
      </c>
      <c r="K87" s="47">
        <f t="shared" si="29"/>
        <v>0.81000000000000039</v>
      </c>
      <c r="L87" s="64">
        <f t="shared" si="18"/>
        <v>5.5733997715356409</v>
      </c>
      <c r="M87" s="34">
        <f t="shared" si="19"/>
        <v>9.7829440047838716</v>
      </c>
      <c r="N87" s="65">
        <f t="shared" si="20"/>
        <v>3.0224946238380093</v>
      </c>
      <c r="O87" s="55">
        <f t="shared" si="21"/>
        <v>6.3499568865406566</v>
      </c>
      <c r="P87" s="55">
        <f t="shared" si="22"/>
        <v>11.132945075463207</v>
      </c>
      <c r="Q87" s="55">
        <f t="shared" si="23"/>
        <v>2.5963722730742602</v>
      </c>
      <c r="R87" s="55">
        <f t="shared" si="24"/>
        <v>2.9160000000000026</v>
      </c>
      <c r="S87" s="55">
        <f t="shared" si="25"/>
        <v>7.200000000000002</v>
      </c>
      <c r="T87" s="55">
        <f t="shared" si="30"/>
        <v>4.4444444444444429</v>
      </c>
    </row>
    <row r="88" spans="1:20" x14ac:dyDescent="0.25">
      <c r="A88" s="55">
        <v>37</v>
      </c>
      <c r="B88" s="47">
        <f t="shared" si="31"/>
        <v>0.82000000000000051</v>
      </c>
      <c r="C88" s="55">
        <f t="shared" si="32"/>
        <v>9.2249999999999979</v>
      </c>
      <c r="D88" s="55">
        <f t="shared" si="33"/>
        <v>10.575230465065045</v>
      </c>
      <c r="E88" s="55">
        <f t="shared" si="34"/>
        <v>4.4841572339760347</v>
      </c>
      <c r="F88" s="55">
        <f t="shared" si="26"/>
        <v>1.0614180554785056E-2</v>
      </c>
      <c r="G88" s="55">
        <f t="shared" si="35"/>
        <v>1.2096584000000008</v>
      </c>
      <c r="H88" s="55">
        <f t="shared" si="27"/>
        <v>1.0614199999999999E-2</v>
      </c>
      <c r="I88" s="55">
        <f t="shared" si="28"/>
        <v>167.76318290146563</v>
      </c>
      <c r="K88" s="47">
        <f t="shared" si="29"/>
        <v>0.82000000000000051</v>
      </c>
      <c r="L88" s="64">
        <f t="shared" si="18"/>
        <v>5.6713792651664621</v>
      </c>
      <c r="M88" s="34">
        <f t="shared" si="19"/>
        <v>9.8128483657722452</v>
      </c>
      <c r="N88" s="65">
        <f t="shared" si="20"/>
        <v>2.9586801827687528</v>
      </c>
      <c r="O88" s="55">
        <f t="shared" si="21"/>
        <v>6.4614147034948273</v>
      </c>
      <c r="P88" s="55">
        <f t="shared" si="22"/>
        <v>11.158474296790441</v>
      </c>
      <c r="Q88" s="55">
        <f t="shared" si="23"/>
        <v>2.5099594748678808</v>
      </c>
      <c r="R88" s="55">
        <f t="shared" si="24"/>
        <v>2.9701663253090751</v>
      </c>
      <c r="S88" s="55">
        <f t="shared" si="25"/>
        <v>7.2443081105099356</v>
      </c>
      <c r="T88" s="55">
        <f t="shared" si="30"/>
        <v>4.4172610429938608</v>
      </c>
    </row>
    <row r="89" spans="1:20" x14ac:dyDescent="0.25">
      <c r="A89" s="55">
        <v>38</v>
      </c>
      <c r="B89" s="47">
        <f t="shared" si="31"/>
        <v>0.83000000000000052</v>
      </c>
      <c r="C89" s="55">
        <f t="shared" si="32"/>
        <v>9.3374999999999986</v>
      </c>
      <c r="D89" s="55">
        <f t="shared" si="33"/>
        <v>10.599028292323807</v>
      </c>
      <c r="E89" s="55">
        <f t="shared" si="34"/>
        <v>4.403604959454924</v>
      </c>
      <c r="F89" s="55">
        <f t="shared" si="26"/>
        <v>1.0590879458459225E-2</v>
      </c>
      <c r="G89" s="55">
        <f t="shared" si="35"/>
        <v>1.2202492000000007</v>
      </c>
      <c r="H89" s="55">
        <f t="shared" si="27"/>
        <v>1.0590799999999999E-2</v>
      </c>
      <c r="I89" s="55">
        <f t="shared" si="28"/>
        <v>98.746813823808736</v>
      </c>
      <c r="K89" s="47">
        <f t="shared" si="29"/>
        <v>0.83000000000000074</v>
      </c>
      <c r="L89" s="64">
        <f t="shared" si="18"/>
        <v>5.7696546416799785</v>
      </c>
      <c r="M89" s="34">
        <f t="shared" si="19"/>
        <v>9.8421235543555561</v>
      </c>
      <c r="N89" s="65">
        <f t="shared" si="20"/>
        <v>2.8966496062085012</v>
      </c>
      <c r="O89" s="55">
        <f t="shared" si="21"/>
        <v>6.5731235403617934</v>
      </c>
      <c r="P89" s="55">
        <f t="shared" si="22"/>
        <v>11.183153851267589</v>
      </c>
      <c r="Q89" s="55">
        <f t="shared" si="23"/>
        <v>2.4264226786013219</v>
      </c>
      <c r="R89" s="55">
        <f t="shared" si="24"/>
        <v>3.0246639482759101</v>
      </c>
      <c r="S89" s="55">
        <f t="shared" si="25"/>
        <v>7.2883468633154411</v>
      </c>
      <c r="T89" s="55">
        <f t="shared" si="30"/>
        <v>4.3905703995876131</v>
      </c>
    </row>
    <row r="90" spans="1:20" x14ac:dyDescent="0.25">
      <c r="A90" s="55">
        <v>39</v>
      </c>
      <c r="B90" s="47">
        <f t="shared" si="31"/>
        <v>0.84000000000000052</v>
      </c>
      <c r="C90" s="55">
        <f t="shared" si="32"/>
        <v>9.4499999999999993</v>
      </c>
      <c r="D90" s="55">
        <f t="shared" si="33"/>
        <v>10.622347316977834</v>
      </c>
      <c r="E90" s="55">
        <f t="shared" si="34"/>
        <v>4.3246733639327175</v>
      </c>
      <c r="F90" s="55">
        <f t="shared" si="26"/>
        <v>1.0568144180000153E-2</v>
      </c>
      <c r="G90" s="55">
        <f t="shared" si="35"/>
        <v>1.2308174000000007</v>
      </c>
      <c r="H90" s="55">
        <f t="shared" si="27"/>
        <v>1.05682E-2</v>
      </c>
      <c r="I90" s="55">
        <f t="shared" si="28"/>
        <v>71.74637221765532</v>
      </c>
      <c r="K90" s="47">
        <f t="shared" si="29"/>
        <v>0.84000000000000052</v>
      </c>
      <c r="L90" s="64">
        <f t="shared" si="18"/>
        <v>5.8682196975027558</v>
      </c>
      <c r="M90" s="34">
        <f t="shared" si="19"/>
        <v>9.8707870974956329</v>
      </c>
      <c r="N90" s="65">
        <f t="shared" si="20"/>
        <v>2.8363409947080869</v>
      </c>
      <c r="O90" s="55">
        <f t="shared" si="21"/>
        <v>6.6850750426643133</v>
      </c>
      <c r="P90" s="55">
        <f t="shared" si="22"/>
        <v>11.20701201761678</v>
      </c>
      <c r="Q90" s="55">
        <f t="shared" si="23"/>
        <v>2.3456661648055972</v>
      </c>
      <c r="R90" s="55">
        <f t="shared" si="24"/>
        <v>3.0794908670103274</v>
      </c>
      <c r="S90" s="55">
        <f t="shared" si="25"/>
        <v>7.3321211119293466</v>
      </c>
      <c r="T90" s="55">
        <f t="shared" si="30"/>
        <v>4.3643578047198464</v>
      </c>
    </row>
    <row r="91" spans="1:20" x14ac:dyDescent="0.25">
      <c r="A91" s="55">
        <v>40</v>
      </c>
      <c r="B91" s="47">
        <f t="shared" si="31"/>
        <v>0.85000000000000053</v>
      </c>
      <c r="C91" s="55">
        <f t="shared" si="32"/>
        <v>9.5625</v>
      </c>
      <c r="D91" s="55">
        <f t="shared" si="33"/>
        <v>10.645199202798761</v>
      </c>
      <c r="E91" s="55">
        <f t="shared" si="34"/>
        <v>4.2473229671945134</v>
      </c>
      <c r="F91" s="55">
        <f t="shared" si="26"/>
        <v>1.0545956929624217E-2</v>
      </c>
      <c r="G91" s="55">
        <f t="shared" si="35"/>
        <v>1.2413634000000007</v>
      </c>
      <c r="H91" s="55">
        <f t="shared" si="27"/>
        <v>1.0546E-2</v>
      </c>
      <c r="I91" s="55">
        <f t="shared" si="28"/>
        <v>57.35319520151814</v>
      </c>
      <c r="K91" s="47">
        <f t="shared" si="29"/>
        <v>0.85000000000000031</v>
      </c>
      <c r="L91" s="64">
        <f t="shared" si="18"/>
        <v>5.9670684012792004</v>
      </c>
      <c r="M91" s="34">
        <f t="shared" si="19"/>
        <v>9.8988559160633294</v>
      </c>
      <c r="N91" s="65">
        <f t="shared" si="20"/>
        <v>2.7776950084999701</v>
      </c>
      <c r="O91" s="55">
        <f t="shared" si="21"/>
        <v>6.7972611339799363</v>
      </c>
      <c r="P91" s="55">
        <f t="shared" si="22"/>
        <v>11.230076133384056</v>
      </c>
      <c r="Q91" s="55">
        <f t="shared" si="23"/>
        <v>2.2675973997594827</v>
      </c>
      <c r="R91" s="55">
        <f t="shared" si="24"/>
        <v>3.1346451154795845</v>
      </c>
      <c r="S91" s="55">
        <f t="shared" si="25"/>
        <v>7.3756355658343118</v>
      </c>
      <c r="T91" s="55">
        <f t="shared" si="30"/>
        <v>4.3386091563731224</v>
      </c>
    </row>
    <row r="92" spans="1:20" x14ac:dyDescent="0.25">
      <c r="A92" s="55">
        <v>41</v>
      </c>
      <c r="B92" s="47">
        <f t="shared" si="31"/>
        <v>0.86000000000000054</v>
      </c>
      <c r="C92" s="55">
        <f t="shared" si="32"/>
        <v>9.6750000000000007</v>
      </c>
      <c r="D92" s="55">
        <f t="shared" si="33"/>
        <v>10.667595245338131</v>
      </c>
      <c r="E92" s="55">
        <f t="shared" si="34"/>
        <v>4.1715155353982496</v>
      </c>
      <c r="F92" s="55">
        <f t="shared" si="26"/>
        <v>1.052430065086985E-2</v>
      </c>
      <c r="G92" s="55">
        <f t="shared" si="35"/>
        <v>1.2518878000000007</v>
      </c>
      <c r="H92" s="55">
        <f t="shared" si="27"/>
        <v>1.05244E-2</v>
      </c>
      <c r="I92" s="55">
        <f t="shared" si="28"/>
        <v>48.412159818910354</v>
      </c>
      <c r="K92" s="47">
        <f t="shared" si="29"/>
        <v>0.86000000000000054</v>
      </c>
      <c r="L92" s="64">
        <f t="shared" si="18"/>
        <v>6.0661948879365513</v>
      </c>
      <c r="M92" s="34">
        <f t="shared" si="19"/>
        <v>9.9263463498163631</v>
      </c>
      <c r="N92" s="65">
        <f t="shared" si="20"/>
        <v>2.7206547448544285</v>
      </c>
      <c r="O92" s="55">
        <f t="shared" si="21"/>
        <v>6.9096740066867515</v>
      </c>
      <c r="P92" s="55">
        <f t="shared" si="22"/>
        <v>11.252372626263705</v>
      </c>
      <c r="Q92" s="55">
        <f t="shared" si="23"/>
        <v>2.1921269294610495</v>
      </c>
      <c r="R92" s="55">
        <f t="shared" si="24"/>
        <v>3.1901247624505249</v>
      </c>
      <c r="S92" s="55">
        <f t="shared" si="25"/>
        <v>7.4188947963965655</v>
      </c>
      <c r="T92" s="55">
        <f t="shared" si="30"/>
        <v>4.3133109281375352</v>
      </c>
    </row>
    <row r="93" spans="1:20" x14ac:dyDescent="0.25">
      <c r="A93" s="55">
        <v>42</v>
      </c>
      <c r="B93" s="47">
        <f t="shared" si="31"/>
        <v>0.87000000000000055</v>
      </c>
      <c r="C93" s="55">
        <f t="shared" si="32"/>
        <v>9.7875000000000014</v>
      </c>
      <c r="D93" s="55">
        <f t="shared" si="33"/>
        <v>10.689546387170315</v>
      </c>
      <c r="E93" s="55">
        <f t="shared" si="34"/>
        <v>4.0972140294795949</v>
      </c>
      <c r="F93" s="55">
        <f t="shared" si="26"/>
        <v>1.0503158982419269E-2</v>
      </c>
      <c r="G93" s="55">
        <f t="shared" si="35"/>
        <v>1.2623910000000007</v>
      </c>
      <c r="H93" s="55">
        <f t="shared" si="27"/>
        <v>1.0503199999999999E-2</v>
      </c>
      <c r="I93" s="55">
        <f t="shared" si="28"/>
        <v>42.321121341913553</v>
      </c>
      <c r="K93" s="47">
        <f t="shared" si="29"/>
        <v>0.87000000000000055</v>
      </c>
      <c r="L93" s="64">
        <f t="shared" si="18"/>
        <v>6.1655934529936394</v>
      </c>
      <c r="M93" s="34">
        <f t="shared" si="19"/>
        <v>9.9532741811844474</v>
      </c>
      <c r="N93" s="65">
        <f t="shared" si="20"/>
        <v>2.6651656221058366</v>
      </c>
      <c r="O93" s="55">
        <f t="shared" si="21"/>
        <v>7.0223061130171303</v>
      </c>
      <c r="P93" s="55">
        <f t="shared" si="22"/>
        <v>11.273927044380079</v>
      </c>
      <c r="Q93" s="55">
        <f t="shared" si="23"/>
        <v>2.1191682771280416</v>
      </c>
      <c r="R93" s="55">
        <f t="shared" si="24"/>
        <v>3.2459279104749106</v>
      </c>
      <c r="S93" s="55">
        <f t="shared" si="25"/>
        <v>7.4619032424710543</v>
      </c>
      <c r="T93" s="55">
        <f t="shared" si="30"/>
        <v>4.2884501393511778</v>
      </c>
    </row>
    <row r="94" spans="1:20" x14ac:dyDescent="0.25">
      <c r="A94" s="55">
        <v>43</v>
      </c>
      <c r="B94" s="47">
        <f t="shared" si="31"/>
        <v>0.88000000000000056</v>
      </c>
      <c r="C94" s="55">
        <f t="shared" si="32"/>
        <v>9.9000000000000021</v>
      </c>
      <c r="D94" s="55">
        <f t="shared" si="33"/>
        <v>10.711063232338796</v>
      </c>
      <c r="E94" s="55">
        <f t="shared" si="34"/>
        <v>4.0243825562533289</v>
      </c>
      <c r="F94" s="55">
        <f t="shared" si="26"/>
        <v>1.0482516222321048E-2</v>
      </c>
      <c r="G94" s="55">
        <f t="shared" si="35"/>
        <v>1.2728736000000007</v>
      </c>
      <c r="H94" s="55">
        <f t="shared" si="27"/>
        <v>1.04826E-2</v>
      </c>
      <c r="I94" s="55">
        <f t="shared" si="28"/>
        <v>37.906490410726406</v>
      </c>
      <c r="K94" s="47">
        <f t="shared" si="29"/>
        <v>0.88000000000000056</v>
      </c>
      <c r="L94" s="64">
        <f t="shared" si="18"/>
        <v>6.2652585471018147</v>
      </c>
      <c r="M94" s="34">
        <f t="shared" si="19"/>
        <v>9.9796546579263339</v>
      </c>
      <c r="N94" s="65">
        <f t="shared" si="20"/>
        <v>2.6111752699436965</v>
      </c>
      <c r="O94" s="55">
        <f t="shared" si="21"/>
        <v>7.1351501564092237</v>
      </c>
      <c r="P94" s="55">
        <f t="shared" si="22"/>
        <v>11.294764085561541</v>
      </c>
      <c r="Q94" s="55">
        <f t="shared" si="23"/>
        <v>2.0486378441096682</v>
      </c>
      <c r="R94" s="55">
        <f t="shared" si="24"/>
        <v>3.3020526949156976</v>
      </c>
      <c r="S94" s="55">
        <f t="shared" si="25"/>
        <v>7.5046652157174893</v>
      </c>
      <c r="T94" s="55">
        <f t="shared" si="30"/>
        <v>4.264014327112208</v>
      </c>
    </row>
    <row r="95" spans="1:20" x14ac:dyDescent="0.25">
      <c r="A95" s="55">
        <v>44</v>
      </c>
      <c r="B95" s="47">
        <f t="shared" si="31"/>
        <v>0.89000000000000057</v>
      </c>
      <c r="C95" s="55">
        <f t="shared" si="32"/>
        <v>10.012500000000003</v>
      </c>
      <c r="D95" s="55">
        <f t="shared" si="33"/>
        <v>10.732156060054267</v>
      </c>
      <c r="E95" s="55">
        <f t="shared" si="34"/>
        <v>3.9529863220472166</v>
      </c>
      <c r="F95" s="55">
        <f t="shared" si="26"/>
        <v>1.0462357294433797E-2</v>
      </c>
      <c r="G95" s="55">
        <f t="shared" si="35"/>
        <v>1.2833360000000007</v>
      </c>
      <c r="H95" s="55">
        <f t="shared" si="27"/>
        <v>1.04624E-2</v>
      </c>
      <c r="I95" s="55">
        <f t="shared" si="28"/>
        <v>34.561214878245174</v>
      </c>
      <c r="K95" s="47">
        <f t="shared" si="29"/>
        <v>0.89000000000000068</v>
      </c>
      <c r="L95" s="64">
        <f t="shared" si="18"/>
        <v>6.3651847708070468</v>
      </c>
      <c r="M95" s="34">
        <f t="shared" si="19"/>
        <v>10.005502514719502</v>
      </c>
      <c r="N95" s="65">
        <f t="shared" si="20"/>
        <v>2.5586334255902385</v>
      </c>
      <c r="O95" s="55">
        <f t="shared" si="21"/>
        <v>7.2481990831462983</v>
      </c>
      <c r="P95" s="55">
        <f t="shared" si="22"/>
        <v>11.314907625640137</v>
      </c>
      <c r="Q95" s="55">
        <f t="shared" si="23"/>
        <v>1.9804548140962612</v>
      </c>
      <c r="R95" s="55">
        <f t="shared" si="24"/>
        <v>3.3584972830121544</v>
      </c>
      <c r="S95" s="55">
        <f t="shared" si="25"/>
        <v>7.5471849056452855</v>
      </c>
      <c r="T95" s="55">
        <f t="shared" si="30"/>
        <v>4.2399915200254386</v>
      </c>
    </row>
    <row r="96" spans="1:20" x14ac:dyDescent="0.25">
      <c r="A96" s="55">
        <v>45</v>
      </c>
      <c r="B96" s="47">
        <f t="shared" si="31"/>
        <v>0.90000000000000058</v>
      </c>
      <c r="C96" s="55">
        <f t="shared" si="32"/>
        <v>10.125000000000004</v>
      </c>
      <c r="D96" s="55">
        <f t="shared" si="33"/>
        <v>10.752834837694987</v>
      </c>
      <c r="E96" s="55">
        <f t="shared" si="34"/>
        <v>3.8829915886976423</v>
      </c>
      <c r="F96" s="55">
        <f t="shared" si="26"/>
        <v>1.0442667716933052E-2</v>
      </c>
      <c r="G96" s="55">
        <f t="shared" si="35"/>
        <v>1.2937786000000007</v>
      </c>
      <c r="H96" s="55">
        <f t="shared" si="27"/>
        <v>1.04426E-2</v>
      </c>
      <c r="I96" s="55">
        <f t="shared" si="28"/>
        <v>31.939734195074696</v>
      </c>
      <c r="K96" s="47">
        <f t="shared" si="29"/>
        <v>0.90000000000000058</v>
      </c>
      <c r="L96" s="64">
        <f t="shared" si="18"/>
        <v>6.4653668695228248</v>
      </c>
      <c r="M96" s="34">
        <f t="shared" si="19"/>
        <v>10.030831993739548</v>
      </c>
      <c r="N96" s="65">
        <f t="shared" si="20"/>
        <v>2.5074918355116398</v>
      </c>
      <c r="O96" s="55">
        <f t="shared" si="21"/>
        <v>7.3614460742743395</v>
      </c>
      <c r="P96" s="55">
        <f t="shared" si="22"/>
        <v>11.334380745809373</v>
      </c>
      <c r="Q96" s="55">
        <f t="shared" si="23"/>
        <v>1.9145410605170341</v>
      </c>
      <c r="R96" s="55">
        <f t="shared" si="24"/>
        <v>3.4152598729818529</v>
      </c>
      <c r="S96" s="55">
        <f t="shared" si="25"/>
        <v>7.5894663844041128</v>
      </c>
      <c r="T96" s="55">
        <f t="shared" si="30"/>
        <v>4.2163702135578376</v>
      </c>
    </row>
    <row r="97" spans="1:20" x14ac:dyDescent="0.25">
      <c r="A97" s="55">
        <v>46</v>
      </c>
      <c r="B97" s="47">
        <f t="shared" si="31"/>
        <v>0.91000000000000059</v>
      </c>
      <c r="C97" s="55">
        <f t="shared" si="32"/>
        <v>10.237500000000004</v>
      </c>
      <c r="D97" s="55">
        <f t="shared" si="33"/>
        <v>10.773109233149148</v>
      </c>
      <c r="E97" s="55">
        <f t="shared" si="34"/>
        <v>3.8143656317724393</v>
      </c>
      <c r="F97" s="55">
        <f t="shared" si="26"/>
        <v>1.0423433572731162E-2</v>
      </c>
      <c r="G97" s="55">
        <f t="shared" si="35"/>
        <v>1.3042020000000007</v>
      </c>
      <c r="H97" s="55">
        <f t="shared" si="27"/>
        <v>1.0423399999999999E-2</v>
      </c>
      <c r="I97" s="55">
        <f t="shared" si="28"/>
        <v>29.830870209037432</v>
      </c>
      <c r="K97" s="47">
        <f t="shared" si="29"/>
        <v>0.91000000000000036</v>
      </c>
      <c r="L97" s="64">
        <f t="shared" si="18"/>
        <v>6.5657997287040324</v>
      </c>
      <c r="M97" s="34">
        <f t="shared" si="19"/>
        <v>10.055656864283021</v>
      </c>
      <c r="N97" s="65">
        <f t="shared" si="20"/>
        <v>2.4577041623332687</v>
      </c>
      <c r="O97" s="55">
        <f t="shared" si="21"/>
        <v>7.4748845377886326</v>
      </c>
      <c r="P97" s="55">
        <f t="shared" si="22"/>
        <v>11.353205759071491</v>
      </c>
      <c r="Q97" s="55">
        <f t="shared" si="23"/>
        <v>1.8508210570198489</v>
      </c>
      <c r="R97" s="55">
        <f t="shared" si="24"/>
        <v>3.4723386931576856</v>
      </c>
      <c r="S97" s="55">
        <f t="shared" si="25"/>
        <v>7.6315136113355679</v>
      </c>
      <c r="T97" s="55">
        <f t="shared" si="30"/>
        <v>4.1931393468876719</v>
      </c>
    </row>
    <row r="98" spans="1:20" x14ac:dyDescent="0.25">
      <c r="A98" s="55">
        <v>47</v>
      </c>
      <c r="B98" s="47">
        <f t="shared" si="31"/>
        <v>0.9200000000000006</v>
      </c>
      <c r="C98" s="55">
        <f t="shared" si="32"/>
        <v>10.350000000000005</v>
      </c>
      <c r="D98" s="55">
        <f t="shared" si="33"/>
        <v>10.792988626541666</v>
      </c>
      <c r="E98" s="55">
        <f t="shared" si="34"/>
        <v>3.7470767008773791</v>
      </c>
      <c r="F98" s="55">
        <f t="shared" si="26"/>
        <v>1.0404641481676628E-2</v>
      </c>
      <c r="G98" s="55">
        <f t="shared" si="35"/>
        <v>1.3146066000000007</v>
      </c>
      <c r="H98" s="55">
        <f t="shared" si="27"/>
        <v>1.04046E-2</v>
      </c>
      <c r="I98" s="55">
        <f t="shared" si="28"/>
        <v>28.098292637189076</v>
      </c>
      <c r="K98" s="47">
        <f t="shared" si="29"/>
        <v>0.92000000000000071</v>
      </c>
      <c r="L98" s="64">
        <f t="shared" si="18"/>
        <v>6.6664783692124781</v>
      </c>
      <c r="M98" s="34">
        <f t="shared" si="19"/>
        <v>10.079990441484101</v>
      </c>
      <c r="N98" s="65">
        <f t="shared" si="20"/>
        <v>2.4092258966509998</v>
      </c>
      <c r="O98" s="55">
        <f t="shared" si="21"/>
        <v>7.5885081010804285</v>
      </c>
      <c r="P98" s="55">
        <f t="shared" si="22"/>
        <v>11.371404235804498</v>
      </c>
      <c r="Q98" s="55">
        <f t="shared" si="23"/>
        <v>1.789221790930398</v>
      </c>
      <c r="R98" s="55">
        <f t="shared" si="24"/>
        <v>3.5297320011581648</v>
      </c>
      <c r="S98" s="55">
        <f t="shared" si="25"/>
        <v>7.6733304373003541</v>
      </c>
      <c r="T98" s="55">
        <f t="shared" si="30"/>
        <v>4.1702882811414934</v>
      </c>
    </row>
    <row r="99" spans="1:20" x14ac:dyDescent="0.25">
      <c r="A99" s="55">
        <v>48</v>
      </c>
      <c r="B99" s="47">
        <f t="shared" si="31"/>
        <v>0.9300000000000006</v>
      </c>
      <c r="C99" s="55">
        <f t="shared" si="32"/>
        <v>10.462500000000006</v>
      </c>
      <c r="D99" s="55">
        <f t="shared" si="33"/>
        <v>10.812482121380263</v>
      </c>
      <c r="E99" s="55">
        <f t="shared" si="34"/>
        <v>3.6810939819282638</v>
      </c>
      <c r="F99" s="55">
        <f t="shared" si="26"/>
        <v>1.038627857440607E-2</v>
      </c>
      <c r="G99" s="55">
        <f t="shared" si="35"/>
        <v>1.3249928000000006</v>
      </c>
      <c r="H99" s="55">
        <f t="shared" si="27"/>
        <v>1.03862E-2</v>
      </c>
      <c r="I99" s="55">
        <f t="shared" si="28"/>
        <v>26.65005860592121</v>
      </c>
      <c r="K99" s="47">
        <f t="shared" si="29"/>
        <v>0.93000000000000049</v>
      </c>
      <c r="L99" s="64">
        <f t="shared" si="18"/>
        <v>6.7673979428652489</v>
      </c>
      <c r="M99" s="34">
        <f t="shared" si="19"/>
        <v>10.103845604172687</v>
      </c>
      <c r="N99" s="65">
        <f t="shared" si="20"/>
        <v>2.3620142734507863</v>
      </c>
      <c r="O99" s="55">
        <f t="shared" si="21"/>
        <v>7.7023106036349613</v>
      </c>
      <c r="P99" s="55">
        <f t="shared" si="22"/>
        <v>11.388997028478288</v>
      </c>
      <c r="Q99" s="55">
        <f t="shared" si="23"/>
        <v>1.729672679591655</v>
      </c>
      <c r="R99" s="55">
        <f t="shared" si="24"/>
        <v>3.5874380830893826</v>
      </c>
      <c r="S99" s="55">
        <f t="shared" si="25"/>
        <v>7.7149206087943663</v>
      </c>
      <c r="T99" s="55">
        <f t="shared" si="30"/>
        <v>4.1478067789216997</v>
      </c>
    </row>
    <row r="100" spans="1:20" x14ac:dyDescent="0.25">
      <c r="A100" s="55">
        <v>49</v>
      </c>
      <c r="B100" s="47">
        <f t="shared" si="31"/>
        <v>0.94000000000000061</v>
      </c>
      <c r="C100" s="55">
        <f t="shared" si="32"/>
        <v>10.575000000000006</v>
      </c>
      <c r="D100" s="55">
        <f t="shared" si="33"/>
        <v>10.831598555157491</v>
      </c>
      <c r="E100" s="55">
        <f t="shared" si="34"/>
        <v>3.6163875612645455</v>
      </c>
      <c r="F100" s="55">
        <f t="shared" si="26"/>
        <v>1.0368332467733554E-2</v>
      </c>
      <c r="G100" s="55">
        <f t="shared" si="35"/>
        <v>1.3353612000000006</v>
      </c>
      <c r="H100" s="55">
        <f t="shared" si="27"/>
        <v>1.03684E-2</v>
      </c>
      <c r="I100" s="55">
        <f t="shared" si="28"/>
        <v>25.421908121600659</v>
      </c>
      <c r="K100" s="47">
        <f t="shared" si="29"/>
        <v>0.94000000000000039</v>
      </c>
      <c r="L100" s="64">
        <f t="shared" si="18"/>
        <v>6.868553728157555</v>
      </c>
      <c r="M100" s="34">
        <f t="shared" si="19"/>
        <v>10.127234811918559</v>
      </c>
      <c r="N100" s="65">
        <f t="shared" si="20"/>
        <v>2.3160281928673552</v>
      </c>
      <c r="O100" s="55">
        <f t="shared" si="21"/>
        <v>7.8162860899725164</v>
      </c>
      <c r="P100" s="55">
        <f t="shared" si="22"/>
        <v>11.406004295548152</v>
      </c>
      <c r="Q100" s="55">
        <f t="shared" si="23"/>
        <v>1.6721054894877236</v>
      </c>
      <c r="R100" s="55">
        <f t="shared" si="24"/>
        <v>3.6454552527770829</v>
      </c>
      <c r="S100" s="55">
        <f t="shared" si="25"/>
        <v>7.7562877718661287</v>
      </c>
      <c r="T100" s="55">
        <f t="shared" si="30"/>
        <v>4.1256849850351722</v>
      </c>
    </row>
    <row r="101" spans="1:20" x14ac:dyDescent="0.25">
      <c r="A101" s="55">
        <v>50</v>
      </c>
      <c r="B101" s="47">
        <f t="shared" si="31"/>
        <v>0.95000000000000062</v>
      </c>
      <c r="C101" s="55">
        <f t="shared" si="32"/>
        <v>10.687500000000007</v>
      </c>
      <c r="D101" s="55">
        <f t="shared" si="33"/>
        <v>10.850346509441332</v>
      </c>
      <c r="E101" s="55">
        <f t="shared" si="34"/>
        <v>3.5529283914941061</v>
      </c>
      <c r="F101" s="55">
        <f t="shared" si="26"/>
        <v>1.0350791241476361E-2</v>
      </c>
      <c r="G101" s="55">
        <f t="shared" si="35"/>
        <v>1.3457120000000007</v>
      </c>
      <c r="H101" s="55">
        <f t="shared" si="27"/>
        <v>1.03508E-2</v>
      </c>
      <c r="I101" s="55">
        <f t="shared" si="28"/>
        <v>24.367575252839355</v>
      </c>
      <c r="K101" s="47">
        <f t="shared" si="29"/>
        <v>0.95000000000000073</v>
      </c>
      <c r="L101" s="64">
        <f t="shared" si="18"/>
        <v>6.9699411261521256</v>
      </c>
      <c r="M101" s="34">
        <f t="shared" si="19"/>
        <v>10.150170121303828</v>
      </c>
      <c r="N101" s="65">
        <f t="shared" si="20"/>
        <v>2.2712281450302361</v>
      </c>
      <c r="O101" s="55">
        <f t="shared" si="21"/>
        <v>7.9304288028244301</v>
      </c>
      <c r="P101" s="55">
        <f t="shared" si="22"/>
        <v>11.422445524553064</v>
      </c>
      <c r="Q101" s="55">
        <f t="shared" si="23"/>
        <v>1.6164542580594217</v>
      </c>
      <c r="R101" s="55">
        <f t="shared" si="24"/>
        <v>3.7037818510274101</v>
      </c>
      <c r="S101" s="55">
        <f t="shared" si="25"/>
        <v>7.7974354758471733</v>
      </c>
      <c r="T101" s="55">
        <f t="shared" si="30"/>
        <v>4.103913408340615</v>
      </c>
    </row>
    <row r="102" spans="1:20" x14ac:dyDescent="0.25">
      <c r="A102" s="55">
        <v>51</v>
      </c>
      <c r="B102" s="47">
        <f t="shared" si="31"/>
        <v>0.96000000000000063</v>
      </c>
      <c r="C102" s="55">
        <f t="shared" si="32"/>
        <v>10.800000000000008</v>
      </c>
      <c r="D102" s="55">
        <f t="shared" si="33"/>
        <v>10.868734319479312</v>
      </c>
      <c r="E102" s="55">
        <f t="shared" si="34"/>
        <v>3.4906882589846973</v>
      </c>
      <c r="F102" s="55">
        <f t="shared" si="26"/>
        <v>1.0333643416611462E-2</v>
      </c>
      <c r="G102" s="55">
        <f t="shared" si="35"/>
        <v>1.3560456000000007</v>
      </c>
      <c r="H102" s="55">
        <f t="shared" si="27"/>
        <v>1.03336E-2</v>
      </c>
      <c r="I102" s="55">
        <f t="shared" si="28"/>
        <v>23.452902305082894</v>
      </c>
      <c r="K102" s="47">
        <f t="shared" si="29"/>
        <v>0.96000000000000074</v>
      </c>
      <c r="L102" s="64">
        <f t="shared" ref="L102:L133" si="36">($M$3*B102*B102)/(1-$L$3*B102)</f>
        <v>7.0715556565276065</v>
      </c>
      <c r="M102" s="34">
        <f t="shared" ref="M102:M133" si="37">$M$3*B102*(2-$L$3*B102)/((1-$L$3*B102)*(1-$L$3*B102))</f>
        <v>10.172663201463216</v>
      </c>
      <c r="N102" s="65">
        <f t="shared" ref="N102:N133" si="38">$M$3*2/((1-$L$3*B102)*(1-$L$3*B102)*(1-$L$3*B102))</f>
        <v>2.227576138761433</v>
      </c>
      <c r="O102" s="55">
        <f t="shared" si="21"/>
        <v>8.0447331765361962</v>
      </c>
      <c r="P102" s="55">
        <f t="shared" si="22"/>
        <v>11.438339554445198</v>
      </c>
      <c r="Q102" s="55">
        <f t="shared" si="23"/>
        <v>1.5626552181220021</v>
      </c>
      <c r="R102" s="55">
        <f t="shared" si="24"/>
        <v>3.7624162449149652</v>
      </c>
      <c r="S102" s="55">
        <f t="shared" si="25"/>
        <v>7.8383671769061722</v>
      </c>
      <c r="T102" s="55">
        <f t="shared" si="30"/>
        <v>4.0824829046386286</v>
      </c>
    </row>
    <row r="103" spans="1:20" x14ac:dyDescent="0.25">
      <c r="A103" s="55">
        <v>52</v>
      </c>
      <c r="B103" s="47">
        <f t="shared" si="31"/>
        <v>0.97000000000000064</v>
      </c>
      <c r="C103" s="55">
        <f t="shared" si="32"/>
        <v>10.912500000000009</v>
      </c>
      <c r="D103" s="55">
        <f t="shared" si="33"/>
        <v>10.886770083352676</v>
      </c>
      <c r="E103" s="55">
        <f t="shared" si="34"/>
        <v>3.4296397528783089</v>
      </c>
      <c r="F103" s="55">
        <f t="shared" si="26"/>
        <v>1.0316877934681121E-2</v>
      </c>
      <c r="G103" s="55">
        <f t="shared" si="35"/>
        <v>1.3663624000000008</v>
      </c>
      <c r="H103" s="55">
        <f t="shared" si="27"/>
        <v>1.0316799999999999E-2</v>
      </c>
      <c r="I103" s="55">
        <f t="shared" si="28"/>
        <v>22.652122407654719</v>
      </c>
      <c r="K103" s="47">
        <f t="shared" si="29"/>
        <v>0.97000000000000075</v>
      </c>
      <c r="L103" s="64">
        <f t="shared" si="36"/>
        <v>7.1733929537788965</v>
      </c>
      <c r="M103" s="34">
        <f t="shared" si="37"/>
        <v>10.194725348929717</v>
      </c>
      <c r="N103" s="65">
        <f t="shared" si="38"/>
        <v>2.1850356339041261</v>
      </c>
      <c r="O103" s="55">
        <f t="shared" si="21"/>
        <v>8.159193830690139</v>
      </c>
      <c r="P103" s="55">
        <f t="shared" si="22"/>
        <v>11.453704597176284</v>
      </c>
      <c r="Q103" s="55">
        <f t="shared" si="23"/>
        <v>1.5106467247984177</v>
      </c>
      <c r="R103" s="55">
        <f t="shared" si="24"/>
        <v>3.8213568270968925</v>
      </c>
      <c r="S103" s="55">
        <f t="shared" si="25"/>
        <v>7.8790862414368865</v>
      </c>
      <c r="T103" s="55">
        <f t="shared" si="30"/>
        <v>4.0613846605344746</v>
      </c>
    </row>
    <row r="104" spans="1:20" x14ac:dyDescent="0.25">
      <c r="A104" s="55">
        <v>53</v>
      </c>
      <c r="B104" s="47">
        <f t="shared" si="31"/>
        <v>0.98000000000000065</v>
      </c>
      <c r="C104" s="55">
        <f t="shared" si="32"/>
        <v>11.025000000000009</v>
      </c>
      <c r="D104" s="55">
        <f t="shared" si="33"/>
        <v>10.904461670697978</v>
      </c>
      <c r="E104" s="55">
        <f t="shared" si="34"/>
        <v>3.3697562355698807</v>
      </c>
      <c r="F104" s="55">
        <f t="shared" si="26"/>
        <v>1.0300484138359718E-2</v>
      </c>
      <c r="G104" s="55">
        <f t="shared" si="35"/>
        <v>1.3766628000000007</v>
      </c>
      <c r="H104" s="55">
        <f t="shared" si="27"/>
        <v>1.0300399999999999E-2</v>
      </c>
      <c r="I104" s="55">
        <f t="shared" si="28"/>
        <v>21.945432415800777</v>
      </c>
      <c r="K104" s="47">
        <f t="shared" si="29"/>
        <v>0.98000000000000076</v>
      </c>
      <c r="L104" s="64">
        <f t="shared" si="36"/>
        <v>7.2754487635625908</v>
      </c>
      <c r="M104" s="34">
        <f t="shared" si="37"/>
        <v>10.216367501820793</v>
      </c>
      <c r="N104" s="65">
        <f t="shared" si="38"/>
        <v>2.1435714770756755</v>
      </c>
      <c r="O104" s="55">
        <f t="shared" si="21"/>
        <v>8.2738055639403463</v>
      </c>
      <c r="P104" s="55">
        <f t="shared" si="22"/>
        <v>11.468558258565519</v>
      </c>
      <c r="Q104" s="55">
        <f t="shared" si="23"/>
        <v>1.460369184884402</v>
      </c>
      <c r="R104" s="55">
        <f t="shared" si="24"/>
        <v>3.8806020151517764</v>
      </c>
      <c r="S104" s="55">
        <f t="shared" si="25"/>
        <v>7.9195959492893353</v>
      </c>
      <c r="T104" s="55">
        <f t="shared" si="30"/>
        <v>4.0406101782088415</v>
      </c>
    </row>
    <row r="105" spans="1:20" x14ac:dyDescent="0.25">
      <c r="A105" s="55">
        <v>54</v>
      </c>
      <c r="B105" s="47">
        <f t="shared" si="31"/>
        <v>0.99000000000000066</v>
      </c>
      <c r="C105" s="55">
        <f t="shared" si="32"/>
        <v>11.13750000000001</v>
      </c>
      <c r="D105" s="55">
        <f t="shared" si="33"/>
        <v>10.921816731025505</v>
      </c>
      <c r="E105" s="55">
        <f t="shared" si="34"/>
        <v>3.3110118145505751</v>
      </c>
      <c r="F105" s="55">
        <f t="shared" si="26"/>
        <v>1.0284451753106764E-2</v>
      </c>
      <c r="G105" s="55">
        <f t="shared" si="35"/>
        <v>1.3869472000000007</v>
      </c>
      <c r="H105" s="55">
        <f t="shared" si="27"/>
        <v>1.0284399999999999E-2</v>
      </c>
      <c r="I105" s="55">
        <f t="shared" si="28"/>
        <v>21.31736218958687</v>
      </c>
      <c r="K105" s="47">
        <f t="shared" si="29"/>
        <v>0.99000000000000088</v>
      </c>
      <c r="L105" s="64">
        <f t="shared" si="36"/>
        <v>7.377718939181138</v>
      </c>
      <c r="M105" s="34">
        <f t="shared" si="37"/>
        <v>10.237600253398416</v>
      </c>
      <c r="N105" s="65">
        <f t="shared" si="38"/>
        <v>2.1031498406512159</v>
      </c>
      <c r="O105" s="55">
        <f t="shared" si="21"/>
        <v>8.3885633480527737</v>
      </c>
      <c r="P105" s="55">
        <f t="shared" si="22"/>
        <v>11.482917558472939</v>
      </c>
      <c r="Q105" s="55">
        <f t="shared" si="23"/>
        <v>1.411764988564431</v>
      </c>
      <c r="R105" s="55">
        <f t="shared" si="24"/>
        <v>3.940150250942219</v>
      </c>
      <c r="S105" s="55">
        <f t="shared" si="25"/>
        <v>7.9598994968529624</v>
      </c>
      <c r="T105" s="55">
        <f t="shared" si="30"/>
        <v>4.0201512610368466</v>
      </c>
    </row>
    <row r="106" spans="1:20" x14ac:dyDescent="0.25">
      <c r="A106" s="55">
        <v>55</v>
      </c>
      <c r="B106" s="47">
        <f t="shared" si="31"/>
        <v>1.0000000000000007</v>
      </c>
      <c r="C106" s="55">
        <f t="shared" si="32"/>
        <v>11.250000000000011</v>
      </c>
      <c r="D106" s="55">
        <f t="shared" si="33"/>
        <v>10.938842701655496</v>
      </c>
      <c r="E106" s="55">
        <f t="shared" si="34"/>
        <v>3.2533813155448144</v>
      </c>
      <c r="F106" s="55">
        <f t="shared" si="26"/>
        <v>1.0268770869832227E-2</v>
      </c>
      <c r="G106" s="55">
        <f t="shared" si="35"/>
        <v>1.3972160000000007</v>
      </c>
      <c r="H106" s="55">
        <f t="shared" si="27"/>
        <v>1.02688E-2</v>
      </c>
      <c r="I106" s="55">
        <f t="shared" si="28"/>
        <v>20.755651200153697</v>
      </c>
      <c r="K106" s="47">
        <f t="shared" si="29"/>
        <v>1.0000000000000007</v>
      </c>
      <c r="L106" s="64">
        <f t="shared" si="36"/>
        <v>7.4801994381995796</v>
      </c>
      <c r="M106" s="34">
        <f t="shared" si="37"/>
        <v>10.258433865034339</v>
      </c>
      <c r="N106" s="65">
        <f t="shared" si="38"/>
        <v>2.0637381647962312</v>
      </c>
      <c r="O106" s="55">
        <f t="shared" si="21"/>
        <v>8.5034623221437116</v>
      </c>
      <c r="P106" s="55">
        <f t="shared" si="22"/>
        <v>11.496798950301404</v>
      </c>
      <c r="Q106" s="55">
        <f t="shared" si="23"/>
        <v>1.3647784434003201</v>
      </c>
      <c r="R106" s="55">
        <f t="shared" si="24"/>
        <v>4.0000000000000036</v>
      </c>
      <c r="S106" s="55">
        <f t="shared" si="25"/>
        <v>8.0000000000000036</v>
      </c>
      <c r="T106" s="55">
        <f t="shared" si="30"/>
        <v>3.9999999999999982</v>
      </c>
    </row>
    <row r="107" spans="1:20" x14ac:dyDescent="0.25">
      <c r="A107" s="55">
        <v>56</v>
      </c>
      <c r="B107" s="47">
        <f t="shared" si="31"/>
        <v>1.0100000000000007</v>
      </c>
      <c r="C107" s="55">
        <f t="shared" si="32"/>
        <v>11.362500000000011</v>
      </c>
      <c r="D107" s="55">
        <f t="shared" si="33"/>
        <v>10.955546815296508</v>
      </c>
      <c r="E107" s="55">
        <f t="shared" si="34"/>
        <v>3.1968402568585716</v>
      </c>
      <c r="F107" s="55">
        <f t="shared" si="26"/>
        <v>1.0253431928517388E-2</v>
      </c>
      <c r="G107" s="55">
        <f t="shared" si="35"/>
        <v>1.4074694000000008</v>
      </c>
      <c r="H107" s="55">
        <f t="shared" si="27"/>
        <v>1.0253399999999999E-2</v>
      </c>
      <c r="I107" s="55">
        <f t="shared" si="28"/>
        <v>20.250457402963153</v>
      </c>
      <c r="K107" s="47">
        <f t="shared" si="29"/>
        <v>1.0100000000000007</v>
      </c>
      <c r="L107" s="64">
        <f t="shared" si="36"/>
        <v>7.5828863191891305</v>
      </c>
      <c r="M107" s="34">
        <f t="shared" si="37"/>
        <v>10.278878278610236</v>
      </c>
      <c r="N107" s="65">
        <f t="shared" si="38"/>
        <v>2.0253051023777959</v>
      </c>
      <c r="O107" s="55">
        <f t="shared" si="21"/>
        <v>8.6184977871100106</v>
      </c>
      <c r="P107" s="55">
        <f t="shared" si="22"/>
        <v>11.510218339849478</v>
      </c>
      <c r="Q107" s="55">
        <f t="shared" si="23"/>
        <v>1.3193557105168239</v>
      </c>
      <c r="R107" s="55">
        <f t="shared" si="24"/>
        <v>4.0601497509328439</v>
      </c>
      <c r="S107" s="55">
        <f t="shared" si="25"/>
        <v>8.0399004968967152</v>
      </c>
      <c r="T107" s="55">
        <f t="shared" si="30"/>
        <v>3.9801487608399553</v>
      </c>
    </row>
    <row r="108" spans="1:20" x14ac:dyDescent="0.25">
      <c r="A108" s="55">
        <v>57</v>
      </c>
      <c r="B108" s="47">
        <f t="shared" si="31"/>
        <v>1.0200000000000007</v>
      </c>
      <c r="C108" s="55">
        <f t="shared" si="32"/>
        <v>11.475000000000012</v>
      </c>
      <c r="D108" s="55">
        <f t="shared" si="33"/>
        <v>10.97193610727634</v>
      </c>
      <c r="E108" s="55">
        <f t="shared" si="34"/>
        <v>3.1413648249037465</v>
      </c>
      <c r="F108" s="55">
        <f t="shared" si="26"/>
        <v>1.0238425702716726E-2</v>
      </c>
      <c r="G108" s="55">
        <f t="shared" si="35"/>
        <v>1.4177078000000007</v>
      </c>
      <c r="H108" s="55">
        <f t="shared" si="27"/>
        <v>1.02384E-2</v>
      </c>
      <c r="I108" s="55">
        <f t="shared" si="28"/>
        <v>19.793789110949568</v>
      </c>
      <c r="K108" s="47">
        <f t="shared" si="29"/>
        <v>1.0200000000000007</v>
      </c>
      <c r="L108" s="64">
        <f t="shared" si="36"/>
        <v>7.6857757385920129</v>
      </c>
      <c r="M108" s="34">
        <f t="shared" si="37"/>
        <v>10.298943128380655</v>
      </c>
      <c r="N108" s="65">
        <f t="shared" si="38"/>
        <v>1.9878204665946182</v>
      </c>
      <c r="O108" s="55">
        <f t="shared" si="21"/>
        <v>8.7336652002446851</v>
      </c>
      <c r="P108" s="55">
        <f t="shared" si="22"/>
        <v>11.523191103536888</v>
      </c>
      <c r="Q108" s="55">
        <f t="shared" si="23"/>
        <v>1.2754447429111146</v>
      </c>
      <c r="R108" s="55">
        <f t="shared" si="24"/>
        <v>4.1205980148517316</v>
      </c>
      <c r="S108" s="55">
        <f t="shared" si="25"/>
        <v>8.0796039506896644</v>
      </c>
      <c r="T108" s="55">
        <f t="shared" si="30"/>
        <v>3.9605901719066963</v>
      </c>
    </row>
    <row r="109" spans="1:20" x14ac:dyDescent="0.25">
      <c r="A109" s="55">
        <v>58</v>
      </c>
      <c r="B109" s="47">
        <f t="shared" si="31"/>
        <v>1.0300000000000007</v>
      </c>
      <c r="C109" s="55">
        <f t="shared" si="32"/>
        <v>11.587500000000013</v>
      </c>
      <c r="D109" s="55">
        <f t="shared" si="33"/>
        <v>10.988017422458666</v>
      </c>
      <c r="E109" s="55">
        <f t="shared" si="34"/>
        <v>3.0869318507863142</v>
      </c>
      <c r="F109" s="55">
        <f t="shared" si="26"/>
        <v>1.0223743284897474E-2</v>
      </c>
      <c r="G109" s="55">
        <f t="shared" si="35"/>
        <v>1.4279316000000006</v>
      </c>
      <c r="H109" s="55">
        <f t="shared" si="27"/>
        <v>1.02238E-2</v>
      </c>
      <c r="I109" s="55">
        <f t="shared" si="28"/>
        <v>19.379089823880605</v>
      </c>
      <c r="K109" s="47">
        <f t="shared" si="29"/>
        <v>1.0300000000000007</v>
      </c>
      <c r="L109" s="64">
        <f t="shared" si="36"/>
        <v>7.7888639477023629</v>
      </c>
      <c r="M109" s="34">
        <f t="shared" si="37"/>
        <v>10.318637752325246</v>
      </c>
      <c r="N109" s="65">
        <f t="shared" si="38"/>
        <v>1.9512551811758783</v>
      </c>
      <c r="O109" s="55">
        <f t="shared" si="21"/>
        <v>8.8489601700317078</v>
      </c>
      <c r="P109" s="55">
        <f t="shared" si="22"/>
        <v>11.535732106023362</v>
      </c>
      <c r="Q109" s="55">
        <f t="shared" si="23"/>
        <v>1.2329952258154537</v>
      </c>
      <c r="R109" s="55">
        <f t="shared" si="24"/>
        <v>4.1813433248179983</v>
      </c>
      <c r="S109" s="55">
        <f t="shared" si="25"/>
        <v>8.1191132520737774</v>
      </c>
      <c r="T109" s="55">
        <f t="shared" si="30"/>
        <v>3.9413171126571718</v>
      </c>
    </row>
    <row r="110" spans="1:20" x14ac:dyDescent="0.25">
      <c r="A110" s="55">
        <v>59</v>
      </c>
      <c r="B110" s="47">
        <f t="shared" si="31"/>
        <v>1.0400000000000007</v>
      </c>
      <c r="C110" s="55">
        <f t="shared" si="32"/>
        <v>11.700000000000014</v>
      </c>
      <c r="D110" s="55">
        <f t="shared" si="33"/>
        <v>11.003797421848917</v>
      </c>
      <c r="E110" s="55">
        <f t="shared" si="34"/>
        <v>3.0335187879463632</v>
      </c>
      <c r="F110" s="55">
        <f t="shared" si="26"/>
        <v>1.0209376072557294E-2</v>
      </c>
      <c r="G110" s="55">
        <f t="shared" si="35"/>
        <v>1.4381410000000006</v>
      </c>
      <c r="H110" s="55">
        <f t="shared" si="27"/>
        <v>1.0209399999999999E-2</v>
      </c>
      <c r="I110" s="55">
        <f t="shared" si="28"/>
        <v>19.000930033919545</v>
      </c>
      <c r="K110" s="47">
        <f t="shared" si="29"/>
        <v>1.0400000000000007</v>
      </c>
      <c r="L110" s="64">
        <f t="shared" si="36"/>
        <v>7.8921472897582179</v>
      </c>
      <c r="M110" s="34">
        <f t="shared" si="37"/>
        <v>10.337971203015249</v>
      </c>
      <c r="N110" s="65">
        <f t="shared" si="38"/>
        <v>1.9155812330079747</v>
      </c>
      <c r="O110" s="55">
        <f t="shared" si="21"/>
        <v>8.9643784511140581</v>
      </c>
      <c r="P110" s="55">
        <f t="shared" si="22"/>
        <v>11.547855717241099</v>
      </c>
      <c r="Q110" s="55">
        <f t="shared" si="23"/>
        <v>1.1919585190447168</v>
      </c>
      <c r="R110" s="55">
        <f t="shared" si="24"/>
        <v>4.2423842353092009</v>
      </c>
      <c r="S110" s="55">
        <f t="shared" si="25"/>
        <v>8.158431221748458</v>
      </c>
      <c r="T110" s="55">
        <f t="shared" si="30"/>
        <v>3.9223227027636796</v>
      </c>
    </row>
    <row r="111" spans="1:20" x14ac:dyDescent="0.25">
      <c r="A111" s="55">
        <v>60</v>
      </c>
      <c r="B111" s="47">
        <f t="shared" si="31"/>
        <v>1.0500000000000007</v>
      </c>
      <c r="C111" s="55">
        <f t="shared" si="32"/>
        <v>11.812500000000014</v>
      </c>
      <c r="D111" s="55">
        <f t="shared" si="33"/>
        <v>11.019282588913434</v>
      </c>
      <c r="E111" s="55">
        <f t="shared" si="34"/>
        <v>2.9811036907686557</v>
      </c>
      <c r="F111" s="55">
        <f t="shared" si="26"/>
        <v>1.0195315755072442E-2</v>
      </c>
      <c r="G111" s="55">
        <f t="shared" si="35"/>
        <v>1.4483364000000005</v>
      </c>
      <c r="H111" s="55">
        <f t="shared" si="27"/>
        <v>1.01954E-2</v>
      </c>
      <c r="I111" s="55">
        <f t="shared" si="28"/>
        <v>18.654775173494603</v>
      </c>
      <c r="K111" s="47">
        <f t="shared" si="29"/>
        <v>1.0500000000000007</v>
      </c>
      <c r="L111" s="64">
        <f t="shared" si="36"/>
        <v>7.99562219713982</v>
      </c>
      <c r="M111" s="34">
        <f t="shared" si="37"/>
        <v>10.356952258017802</v>
      </c>
      <c r="N111" s="65">
        <f t="shared" si="38"/>
        <v>1.880771627056816</v>
      </c>
      <c r="O111" s="55">
        <f t="shared" si="21"/>
        <v>9.0799159394292346</v>
      </c>
      <c r="P111" s="55">
        <f t="shared" si="22"/>
        <v>11.559575828860357</v>
      </c>
      <c r="Q111" s="55">
        <f t="shared" si="23"/>
        <v>1.1522876012627199</v>
      </c>
      <c r="R111" s="55">
        <f t="shared" si="24"/>
        <v>4.3037193217030358</v>
      </c>
      <c r="S111" s="55">
        <f t="shared" si="25"/>
        <v>8.1975606127676812</v>
      </c>
      <c r="T111" s="55">
        <f t="shared" si="30"/>
        <v>3.9036002917941315</v>
      </c>
    </row>
    <row r="112" spans="1:20" x14ac:dyDescent="0.25">
      <c r="A112" s="55">
        <v>61</v>
      </c>
      <c r="B112" s="47">
        <f t="shared" si="31"/>
        <v>1.0600000000000007</v>
      </c>
      <c r="C112" s="55">
        <f t="shared" si="32"/>
        <v>11.925000000000015</v>
      </c>
      <c r="D112" s="55">
        <f t="shared" si="33"/>
        <v>11.034479235626248</v>
      </c>
      <c r="E112" s="55">
        <f t="shared" si="34"/>
        <v>2.929665194115131</v>
      </c>
      <c r="F112" s="55">
        <f t="shared" si="26"/>
        <v>1.0181554301233473E-2</v>
      </c>
      <c r="G112" s="55">
        <f t="shared" si="35"/>
        <v>1.4585180000000004</v>
      </c>
      <c r="H112" s="55">
        <f t="shared" si="27"/>
        <v>1.0181599999999999E-2</v>
      </c>
      <c r="I112" s="55">
        <f t="shared" si="28"/>
        <v>18.336808626788866</v>
      </c>
      <c r="K112" s="47">
        <f t="shared" si="29"/>
        <v>1.0600000000000007</v>
      </c>
      <c r="L112" s="64">
        <f t="shared" si="36"/>
        <v>8.099285188669759</v>
      </c>
      <c r="M112" s="34">
        <f t="shared" si="37"/>
        <v>10.375589429860449</v>
      </c>
      <c r="N112" s="65">
        <f t="shared" si="38"/>
        <v>1.8468003434612741</v>
      </c>
      <c r="O112" s="55">
        <f t="shared" si="21"/>
        <v>9.1955686675066772</v>
      </c>
      <c r="P112" s="55">
        <f t="shared" si="22"/>
        <v>11.570905870207021</v>
      </c>
      <c r="Q112" s="55">
        <f t="shared" si="23"/>
        <v>1.1139370161034778</v>
      </c>
      <c r="R112" s="55">
        <f t="shared" si="24"/>
        <v>4.3653471797784924</v>
      </c>
      <c r="S112" s="55">
        <f t="shared" si="25"/>
        <v>8.2365041127896035</v>
      </c>
      <c r="T112" s="55">
        <f t="shared" si="30"/>
        <v>3.8851434494290551</v>
      </c>
    </row>
    <row r="113" spans="1:20" x14ac:dyDescent="0.25">
      <c r="A113" s="55">
        <v>62</v>
      </c>
      <c r="B113" s="47">
        <f t="shared" si="31"/>
        <v>1.0700000000000007</v>
      </c>
      <c r="C113" s="55">
        <f t="shared" si="32"/>
        <v>12.037500000000016</v>
      </c>
      <c r="D113" s="55">
        <f t="shared" si="33"/>
        <v>11.0493935082555</v>
      </c>
      <c r="E113" s="55">
        <f t="shared" si="34"/>
        <v>2.8791824937386963</v>
      </c>
      <c r="F113" s="55">
        <f t="shared" si="26"/>
        <v>1.0168083947425995E-2</v>
      </c>
      <c r="G113" s="55">
        <f t="shared" si="35"/>
        <v>1.4686860000000004</v>
      </c>
      <c r="H113" s="55">
        <f t="shared" si="27"/>
        <v>1.0168E-2</v>
      </c>
      <c r="I113" s="55">
        <f t="shared" si="28"/>
        <v>18.04379514132448</v>
      </c>
      <c r="K113" s="47">
        <f t="shared" si="29"/>
        <v>1.0700000000000005</v>
      </c>
      <c r="L113" s="64">
        <f t="shared" si="36"/>
        <v>8.2031328670106411</v>
      </c>
      <c r="M113" s="34">
        <f t="shared" si="37"/>
        <v>10.393890975576944</v>
      </c>
      <c r="N113" s="65">
        <f t="shared" si="38"/>
        <v>1.813642296680871</v>
      </c>
      <c r="O113" s="55">
        <f t="shared" si="21"/>
        <v>9.3113327999216988</v>
      </c>
      <c r="P113" s="55">
        <f t="shared" si="22"/>
        <v>11.581858823650416</v>
      </c>
      <c r="Q113" s="55">
        <f t="shared" si="23"/>
        <v>1.0768628200856663</v>
      </c>
      <c r="R113" s="55">
        <f t="shared" si="24"/>
        <v>4.4272664252335252</v>
      </c>
      <c r="S113" s="55">
        <f t="shared" si="25"/>
        <v>8.2752643462308839</v>
      </c>
      <c r="T113" s="55">
        <f t="shared" si="30"/>
        <v>3.8669459561826529</v>
      </c>
    </row>
    <row r="114" spans="1:20" x14ac:dyDescent="0.25">
      <c r="A114" s="55">
        <v>63</v>
      </c>
      <c r="B114" s="47">
        <f t="shared" si="31"/>
        <v>1.0800000000000007</v>
      </c>
      <c r="C114" s="55">
        <f t="shared" si="32"/>
        <v>12.150000000000016</v>
      </c>
      <c r="D114" s="55">
        <f t="shared" si="33"/>
        <v>11.064031392903564</v>
      </c>
      <c r="E114" s="55">
        <f t="shared" si="34"/>
        <v>2.8296353275306956</v>
      </c>
      <c r="F114" s="55">
        <f t="shared" si="26"/>
        <v>1.0154897186414508E-2</v>
      </c>
      <c r="G114" s="55">
        <f t="shared" si="35"/>
        <v>1.4788408000000004</v>
      </c>
      <c r="H114" s="55">
        <f t="shared" si="27"/>
        <v>1.01548E-2</v>
      </c>
      <c r="I114" s="55">
        <f t="shared" si="28"/>
        <v>17.772974275309622</v>
      </c>
      <c r="K114" s="47">
        <f t="shared" si="29"/>
        <v>1.0800000000000007</v>
      </c>
      <c r="L114" s="64">
        <f t="shared" si="36"/>
        <v>8.3071619161562271</v>
      </c>
      <c r="M114" s="34">
        <f t="shared" si="37"/>
        <v>10.411864905854342</v>
      </c>
      <c r="N114" s="65">
        <f t="shared" si="38"/>
        <v>1.7812732965876987</v>
      </c>
      <c r="O114" s="55">
        <f t="shared" si="21"/>
        <v>9.4272046289007072</v>
      </c>
      <c r="P114" s="55">
        <f t="shared" si="22"/>
        <v>11.59244723947897</v>
      </c>
      <c r="Q114" s="55">
        <f t="shared" si="23"/>
        <v>1.0410225322605955</v>
      </c>
      <c r="R114" s="55">
        <f t="shared" si="24"/>
        <v>4.4894756932185347</v>
      </c>
      <c r="S114" s="55">
        <f t="shared" si="25"/>
        <v>8.3138438763306137</v>
      </c>
      <c r="T114" s="55">
        <f t="shared" si="30"/>
        <v>3.8490017945975037</v>
      </c>
    </row>
    <row r="115" spans="1:20" x14ac:dyDescent="0.25">
      <c r="A115" s="55">
        <v>64</v>
      </c>
      <c r="B115" s="47">
        <f t="shared" si="31"/>
        <v>1.0900000000000007</v>
      </c>
      <c r="C115" s="55">
        <f t="shared" si="32"/>
        <v>12.262500000000017</v>
      </c>
      <c r="D115" s="55">
        <f t="shared" si="33"/>
        <v>11.07839872081674</v>
      </c>
      <c r="E115" s="55">
        <f t="shared" si="34"/>
        <v>2.7810039575483358</v>
      </c>
      <c r="F115" s="55">
        <f t="shared" si="26"/>
        <v>1.0141986756698487E-2</v>
      </c>
      <c r="G115" s="55">
        <f t="shared" si="35"/>
        <v>1.4889828000000005</v>
      </c>
      <c r="H115" s="55">
        <f t="shared" si="27"/>
        <v>1.0142E-2</v>
      </c>
      <c r="I115" s="55">
        <f t="shared" si="28"/>
        <v>17.521976447705711</v>
      </c>
      <c r="K115" s="47">
        <f t="shared" si="29"/>
        <v>1.0900000000000007</v>
      </c>
      <c r="L115" s="64">
        <f t="shared" si="36"/>
        <v>8.4113690990120844</v>
      </c>
      <c r="M115" s="34">
        <f t="shared" si="37"/>
        <v>10.429518993800292</v>
      </c>
      <c r="N115" s="65">
        <f t="shared" si="38"/>
        <v>1.7496700113990959</v>
      </c>
      <c r="O115" s="55">
        <f t="shared" si="21"/>
        <v>9.5431805700727157</v>
      </c>
      <c r="P115" s="55">
        <f t="shared" si="22"/>
        <v>11.602683250280784</v>
      </c>
      <c r="Q115" s="55">
        <f t="shared" si="23"/>
        <v>1.006375085536011</v>
      </c>
      <c r="R115" s="55">
        <f t="shared" si="24"/>
        <v>4.5519736378850046</v>
      </c>
      <c r="S115" s="55">
        <f t="shared" si="25"/>
        <v>8.3522452071284423</v>
      </c>
      <c r="T115" s="55">
        <f t="shared" si="30"/>
        <v>3.8313051408846044</v>
      </c>
    </row>
    <row r="116" spans="1:20" x14ac:dyDescent="0.25">
      <c r="A116" s="55">
        <v>65</v>
      </c>
      <c r="B116" s="47">
        <f t="shared" si="31"/>
        <v>1.1000000000000008</v>
      </c>
      <c r="C116" s="55">
        <f t="shared" si="32"/>
        <v>12.375000000000018</v>
      </c>
      <c r="D116" s="55">
        <f t="shared" si="33"/>
        <v>11.092501173470476</v>
      </c>
      <c r="E116" s="55">
        <f t="shared" si="34"/>
        <v>2.7332691528019737</v>
      </c>
      <c r="F116" s="55">
        <f t="shared" si="26"/>
        <v>1.0129345632400614E-2</v>
      </c>
      <c r="G116" s="55">
        <f t="shared" si="35"/>
        <v>1.4991122000000006</v>
      </c>
      <c r="H116" s="55">
        <f t="shared" si="27"/>
        <v>1.01294E-2</v>
      </c>
      <c r="I116" s="55">
        <f t="shared" si="28"/>
        <v>17.288756188437233</v>
      </c>
      <c r="K116" s="47">
        <f t="shared" si="29"/>
        <v>1.1000000000000008</v>
      </c>
      <c r="L116" s="64">
        <f t="shared" si="36"/>
        <v>8.5157512550621366</v>
      </c>
      <c r="M116" s="34">
        <f t="shared" si="37"/>
        <v>10.446860783348452</v>
      </c>
      <c r="N116" s="65">
        <f t="shared" si="38"/>
        <v>1.7188099323536961</v>
      </c>
      <c r="O116" s="55">
        <f t="shared" si="21"/>
        <v>9.6592571583622338</v>
      </c>
      <c r="P116" s="55">
        <f t="shared" si="22"/>
        <v>11.612578584845593</v>
      </c>
      <c r="Q116" s="55">
        <f t="shared" si="23"/>
        <v>0.97288077961994102</v>
      </c>
      <c r="R116" s="55">
        <f t="shared" si="24"/>
        <v>4.6147589319486721</v>
      </c>
      <c r="S116" s="55">
        <f t="shared" si="25"/>
        <v>8.3904707853612148</v>
      </c>
      <c r="T116" s="55">
        <f t="shared" si="30"/>
        <v>3.8138503569823681</v>
      </c>
    </row>
    <row r="117" spans="1:20" x14ac:dyDescent="0.25">
      <c r="A117" s="55">
        <v>66</v>
      </c>
      <c r="B117" s="47">
        <f t="shared" si="31"/>
        <v>1.1100000000000008</v>
      </c>
      <c r="C117" s="55">
        <f t="shared" si="32"/>
        <v>12.487500000000018</v>
      </c>
      <c r="D117" s="55">
        <f t="shared" si="33"/>
        <v>11.106344287448108</v>
      </c>
      <c r="E117" s="55">
        <f t="shared" si="34"/>
        <v>2.6864121727412069</v>
      </c>
      <c r="F117" s="55">
        <f t="shared" si="26"/>
        <v>1.0116967013662295E-2</v>
      </c>
      <c r="G117" s="55">
        <f t="shared" si="35"/>
        <v>1.5092292000000005</v>
      </c>
      <c r="H117" s="55">
        <f t="shared" si="27"/>
        <v>1.0116999999999999E-2</v>
      </c>
      <c r="I117" s="55">
        <f t="shared" si="28"/>
        <v>17.071538613246883</v>
      </c>
      <c r="K117" s="47">
        <f t="shared" si="29"/>
        <v>1.1100000000000008</v>
      </c>
      <c r="L117" s="64">
        <f t="shared" si="36"/>
        <v>8.6203052981174988</v>
      </c>
      <c r="M117" s="34">
        <f t="shared" si="37"/>
        <v>10.463897597319013</v>
      </c>
      <c r="N117" s="65">
        <f t="shared" si="38"/>
        <v>1.6886713400391293</v>
      </c>
      <c r="O117" s="55">
        <f t="shared" si="21"/>
        <v>9.7754310440188643</v>
      </c>
      <c r="P117" s="55">
        <f t="shared" si="22"/>
        <v>11.622144581604031</v>
      </c>
      <c r="Q117" s="55">
        <f t="shared" si="23"/>
        <v>0.94050123553067189</v>
      </c>
      <c r="R117" s="55">
        <f t="shared" si="24"/>
        <v>4.6778302662666214</v>
      </c>
      <c r="S117" s="55">
        <f t="shared" si="25"/>
        <v>8.4285230022821942</v>
      </c>
      <c r="T117" s="55">
        <f t="shared" si="30"/>
        <v>3.7966319830099944</v>
      </c>
    </row>
    <row r="118" spans="1:20" x14ac:dyDescent="0.25">
      <c r="A118" s="55">
        <v>67</v>
      </c>
      <c r="B118" s="47">
        <f t="shared" si="31"/>
        <v>1.1200000000000008</v>
      </c>
      <c r="C118" s="55">
        <f t="shared" si="32"/>
        <v>12.600000000000019</v>
      </c>
      <c r="D118" s="55">
        <f t="shared" si="33"/>
        <v>11.119933459116373</v>
      </c>
      <c r="E118" s="55">
        <f t="shared" si="34"/>
        <v>2.6404147514289917</v>
      </c>
      <c r="F118" s="55">
        <f t="shared" si="26"/>
        <v>1.0104844317510082E-2</v>
      </c>
      <c r="G118" s="55">
        <f t="shared" si="35"/>
        <v>1.5193340000000004</v>
      </c>
      <c r="H118" s="55">
        <f t="shared" si="27"/>
        <v>1.0104799999999999E-2</v>
      </c>
      <c r="I118" s="55">
        <f t="shared" si="28"/>
        <v>16.868776164253973</v>
      </c>
      <c r="K118" s="47">
        <f t="shared" si="29"/>
        <v>1.1200000000000008</v>
      </c>
      <c r="L118" s="64">
        <f t="shared" si="36"/>
        <v>8.7250282141442685</v>
      </c>
      <c r="M118" s="34">
        <f t="shared" si="37"/>
        <v>10.480636545150386</v>
      </c>
      <c r="N118" s="65">
        <f t="shared" si="38"/>
        <v>1.6592332722850085</v>
      </c>
      <c r="O118" s="55">
        <f t="shared" si="21"/>
        <v>9.8916989887790336</v>
      </c>
      <c r="P118" s="55">
        <f t="shared" si="22"/>
        <v>11.631392201619621</v>
      </c>
      <c r="Q118" s="55">
        <f t="shared" si="23"/>
        <v>0.90919935162073018</v>
      </c>
      <c r="R118" s="55">
        <f t="shared" si="24"/>
        <v>4.7411863494277515</v>
      </c>
      <c r="S118" s="55">
        <f t="shared" si="25"/>
        <v>8.4664041954066924</v>
      </c>
      <c r="T118" s="55">
        <f t="shared" si="30"/>
        <v>3.7796447300922713</v>
      </c>
    </row>
    <row r="119" spans="1:20" x14ac:dyDescent="0.25">
      <c r="A119" s="55">
        <v>68</v>
      </c>
      <c r="B119" s="47">
        <f t="shared" si="31"/>
        <v>1.1300000000000008</v>
      </c>
      <c r="C119" s="55">
        <f t="shared" si="32"/>
        <v>12.71250000000002</v>
      </c>
      <c r="D119" s="55">
        <f t="shared" si="33"/>
        <v>11.133273949115223</v>
      </c>
      <c r="E119" s="55">
        <f t="shared" si="34"/>
        <v>2.5952590823442065</v>
      </c>
      <c r="F119" s="55">
        <f t="shared" si="26"/>
        <v>1.0092971169173596E-2</v>
      </c>
      <c r="G119" s="55">
        <f t="shared" si="35"/>
        <v>1.5294270000000003</v>
      </c>
      <c r="H119" s="55">
        <f t="shared" si="27"/>
        <v>1.0093E-2</v>
      </c>
      <c r="I119" s="55">
        <f t="shared" si="28"/>
        <v>16.679113390456425</v>
      </c>
      <c r="K119" s="47">
        <f t="shared" si="29"/>
        <v>1.1300000000000008</v>
      </c>
      <c r="L119" s="64">
        <f t="shared" si="36"/>
        <v>8.8299170591670482</v>
      </c>
      <c r="M119" s="34">
        <f t="shared" si="37"/>
        <v>10.497084530317272</v>
      </c>
      <c r="N119" s="65">
        <f t="shared" si="38"/>
        <v>1.6304754935398105</v>
      </c>
      <c r="O119" s="55">
        <f t="shared" si="21"/>
        <v>10.00805786215548</v>
      </c>
      <c r="P119" s="55">
        <f t="shared" si="22"/>
        <v>11.640332041148341</v>
      </c>
      <c r="Q119" s="55">
        <f t="shared" si="23"/>
        <v>0.87893926106447662</v>
      </c>
      <c r="R119" s="55">
        <f t="shared" si="24"/>
        <v>4.8048259073560668</v>
      </c>
      <c r="S119" s="55">
        <f t="shared" si="25"/>
        <v>8.5041166501877221</v>
      </c>
      <c r="T119" s="55">
        <f t="shared" si="30"/>
        <v>3.7628834735343881</v>
      </c>
    </row>
    <row r="120" spans="1:20" x14ac:dyDescent="0.25">
      <c r="A120" s="55">
        <v>69</v>
      </c>
      <c r="B120" s="47">
        <f t="shared" si="31"/>
        <v>1.1400000000000008</v>
      </c>
      <c r="C120" s="55">
        <f t="shared" si="32"/>
        <v>12.825000000000021</v>
      </c>
      <c r="D120" s="55">
        <f t="shared" si="33"/>
        <v>11.146370886662446</v>
      </c>
      <c r="E120" s="55">
        <f t="shared" si="34"/>
        <v>2.5509278038111489</v>
      </c>
      <c r="F120" s="55">
        <f t="shared" si="26"/>
        <v>1.0081341393819117E-2</v>
      </c>
      <c r="G120" s="55">
        <f t="shared" si="35"/>
        <v>1.5395084000000003</v>
      </c>
      <c r="H120" s="55">
        <f t="shared" si="27"/>
        <v>1.0081399999999999E-2</v>
      </c>
      <c r="I120" s="55">
        <f t="shared" si="28"/>
        <v>16.501358077359097</v>
      </c>
      <c r="K120" s="47">
        <f t="shared" si="29"/>
        <v>1.1400000000000008</v>
      </c>
      <c r="L120" s="64">
        <f t="shared" si="36"/>
        <v>8.9349689572451609</v>
      </c>
      <c r="M120" s="34">
        <f t="shared" si="37"/>
        <v>10.513248257449671</v>
      </c>
      <c r="N120" s="65">
        <f t="shared" si="38"/>
        <v>1.6023784656549511</v>
      </c>
      <c r="O120" s="55">
        <f t="shared" si="21"/>
        <v>10.124504637850221</v>
      </c>
      <c r="P120" s="55">
        <f t="shared" si="22"/>
        <v>11.648974343780214</v>
      </c>
      <c r="Q120" s="55">
        <f t="shared" si="23"/>
        <v>0.84968629076060809</v>
      </c>
      <c r="R120" s="55">
        <f t="shared" si="24"/>
        <v>4.8687476829262826</v>
      </c>
      <c r="S120" s="55">
        <f t="shared" si="25"/>
        <v>8.5416626016250525</v>
      </c>
      <c r="T120" s="55">
        <f t="shared" si="30"/>
        <v>3.7463432463267745</v>
      </c>
    </row>
    <row r="121" spans="1:20" x14ac:dyDescent="0.25">
      <c r="A121" s="55">
        <v>70</v>
      </c>
      <c r="B121" s="47">
        <f t="shared" si="31"/>
        <v>1.1500000000000008</v>
      </c>
      <c r="C121" s="55">
        <f t="shared" si="32"/>
        <v>12.937500000000021</v>
      </c>
      <c r="D121" s="55">
        <f t="shared" si="33"/>
        <v>11.159229273693072</v>
      </c>
      <c r="E121" s="55">
        <f t="shared" si="34"/>
        <v>2.5074039849882226</v>
      </c>
      <c r="F121" s="55">
        <f t="shared" si="26"/>
        <v>1.006994900868655E-2</v>
      </c>
      <c r="G121" s="55">
        <f t="shared" si="35"/>
        <v>1.5495784000000004</v>
      </c>
      <c r="H121" s="55">
        <f t="shared" si="27"/>
        <v>1.0069999999999999E-2</v>
      </c>
      <c r="I121" s="55">
        <f t="shared" si="28"/>
        <v>16.334457429432462</v>
      </c>
      <c r="K121" s="47">
        <f t="shared" si="29"/>
        <v>1.150000000000001</v>
      </c>
      <c r="L121" s="64">
        <f t="shared" si="36"/>
        <v>9.0401810985185946</v>
      </c>
      <c r="M121" s="34">
        <f t="shared" si="37"/>
        <v>10.5291342391664</v>
      </c>
      <c r="N121" s="65">
        <f t="shared" si="38"/>
        <v>1.5749233200037132</v>
      </c>
      <c r="O121" s="55">
        <f t="shared" si="21"/>
        <v>10.241036390286917</v>
      </c>
      <c r="P121" s="55">
        <f t="shared" si="22"/>
        <v>11.657329012176769</v>
      </c>
      <c r="Q121" s="55">
        <f t="shared" si="23"/>
        <v>0.82140692160246886</v>
      </c>
      <c r="R121" s="55">
        <f t="shared" si="24"/>
        <v>4.9329504355912652</v>
      </c>
      <c r="S121" s="55">
        <f t="shared" si="25"/>
        <v>8.5790442358108905</v>
      </c>
      <c r="T121" s="55">
        <f t="shared" si="30"/>
        <v>3.7300192329612534</v>
      </c>
    </row>
    <row r="122" spans="1:20" x14ac:dyDescent="0.25">
      <c r="A122" s="55">
        <v>71</v>
      </c>
      <c r="B122" s="47">
        <f t="shared" si="31"/>
        <v>1.1600000000000008</v>
      </c>
      <c r="C122" s="55">
        <f t="shared" si="32"/>
        <v>13.050000000000022</v>
      </c>
      <c r="D122" s="55">
        <f t="shared" si="33"/>
        <v>11.171853988829053</v>
      </c>
      <c r="E122" s="55">
        <f t="shared" si="34"/>
        <v>2.4646711124311267</v>
      </c>
      <c r="F122" s="55">
        <f t="shared" si="26"/>
        <v>1.0058788215595835E-2</v>
      </c>
      <c r="G122" s="55">
        <f t="shared" si="35"/>
        <v>1.5596372000000003</v>
      </c>
      <c r="H122" s="55">
        <f t="shared" si="27"/>
        <v>1.00588E-2</v>
      </c>
      <c r="I122" s="55">
        <f t="shared" si="28"/>
        <v>16.177478303001251</v>
      </c>
      <c r="K122" s="47">
        <f t="shared" si="29"/>
        <v>1.160000000000001</v>
      </c>
      <c r="L122" s="64">
        <f t="shared" si="36"/>
        <v>9.1455507373209048</v>
      </c>
      <c r="M122" s="34">
        <f t="shared" si="37"/>
        <v>10.544748802636201</v>
      </c>
      <c r="N122" s="65">
        <f t="shared" si="38"/>
        <v>1.5480918308668059</v>
      </c>
      <c r="O122" s="55">
        <f t="shared" si="21"/>
        <v>10.357650291258636</v>
      </c>
      <c r="P122" s="55">
        <f t="shared" si="22"/>
        <v>11.665405619417871</v>
      </c>
      <c r="Q122" s="55">
        <f t="shared" si="23"/>
        <v>0.79406875007065203</v>
      </c>
      <c r="R122" s="55">
        <f t="shared" si="24"/>
        <v>4.9974329410208256</v>
      </c>
      <c r="S122" s="55">
        <f t="shared" si="25"/>
        <v>8.6162636914152095</v>
      </c>
      <c r="T122" s="55">
        <f t="shared" si="30"/>
        <v>3.7139067635410359</v>
      </c>
    </row>
    <row r="123" spans="1:20" x14ac:dyDescent="0.25">
      <c r="A123" s="55">
        <v>72</v>
      </c>
      <c r="B123" s="47">
        <f t="shared" si="31"/>
        <v>1.1700000000000008</v>
      </c>
      <c r="C123" s="55">
        <f t="shared" si="32"/>
        <v>13.162500000000023</v>
      </c>
      <c r="D123" s="55">
        <f t="shared" si="33"/>
        <v>11.184249791199727</v>
      </c>
      <c r="E123" s="55">
        <f t="shared" si="34"/>
        <v>2.4227130771611414</v>
      </c>
      <c r="F123" s="55">
        <f t="shared" si="26"/>
        <v>1.0047853393813993E-2</v>
      </c>
      <c r="G123" s="55">
        <f t="shared" si="35"/>
        <v>1.5696850000000002</v>
      </c>
      <c r="H123" s="55">
        <f t="shared" si="27"/>
        <v>1.0047799999999999E-2</v>
      </c>
      <c r="I123" s="55">
        <f t="shared" si="28"/>
        <v>16.029590708163408</v>
      </c>
      <c r="K123" s="47">
        <f t="shared" si="29"/>
        <v>1.1700000000000006</v>
      </c>
      <c r="L123" s="64">
        <f t="shared" si="36"/>
        <v>9.2510751903564561</v>
      </c>
      <c r="M123" s="34">
        <f t="shared" si="37"/>
        <v>10.560098095878804</v>
      </c>
      <c r="N123" s="65">
        <f t="shared" si="38"/>
        <v>1.5218663900201983</v>
      </c>
      <c r="O123" s="55">
        <f t="shared" si="21"/>
        <v>10.474343606687199</v>
      </c>
      <c r="P123" s="55">
        <f t="shared" si="22"/>
        <v>11.673213419970907</v>
      </c>
      <c r="Q123" s="55">
        <f t="shared" si="23"/>
        <v>0.76764045110387891</v>
      </c>
      <c r="R123" s="55">
        <f t="shared" si="24"/>
        <v>5.0621939907514468</v>
      </c>
      <c r="S123" s="55">
        <f t="shared" si="25"/>
        <v>8.6533230611135767</v>
      </c>
      <c r="T123" s="55">
        <f t="shared" si="30"/>
        <v>3.6980013081681933</v>
      </c>
    </row>
    <row r="124" spans="1:20" x14ac:dyDescent="0.25">
      <c r="A124" s="55">
        <v>73</v>
      </c>
      <c r="B124" s="47">
        <f t="shared" si="31"/>
        <v>1.1800000000000008</v>
      </c>
      <c r="C124" s="55">
        <f t="shared" si="32"/>
        <v>13.275000000000023</v>
      </c>
      <c r="D124" s="55">
        <f t="shared" si="33"/>
        <v>11.196421324107012</v>
      </c>
      <c r="E124" s="55">
        <f t="shared" si="34"/>
        <v>2.3815141622589664</v>
      </c>
      <c r="F124" s="55">
        <f t="shared" si="26"/>
        <v>1.0037139093250056E-2</v>
      </c>
      <c r="G124" s="55">
        <f t="shared" si="35"/>
        <v>1.5797222000000002</v>
      </c>
      <c r="H124" s="55">
        <f t="shared" si="27"/>
        <v>1.00372E-2</v>
      </c>
      <c r="I124" s="55">
        <f t="shared" si="28"/>
        <v>15.890053965996117</v>
      </c>
      <c r="K124" s="47">
        <f t="shared" si="29"/>
        <v>1.180000000000001</v>
      </c>
      <c r="L124" s="64">
        <f t="shared" si="36"/>
        <v>9.3567518349393861</v>
      </c>
      <c r="M124" s="34">
        <f t="shared" si="37"/>
        <v>10.575188093817584</v>
      </c>
      <c r="N124" s="65">
        <f t="shared" si="38"/>
        <v>1.4962299824644543</v>
      </c>
      <c r="O124" s="55">
        <f t="shared" si="21"/>
        <v>10.591113693490371</v>
      </c>
      <c r="P124" s="55">
        <f t="shared" si="22"/>
        <v>11.680761360294873</v>
      </c>
      <c r="Q124" s="55">
        <f t="shared" si="23"/>
        <v>0.7420917422056168</v>
      </c>
      <c r="R124" s="55">
        <f t="shared" si="24"/>
        <v>5.1272323918465075</v>
      </c>
      <c r="S124" s="55">
        <f t="shared" si="25"/>
        <v>8.6902243929601752</v>
      </c>
      <c r="T124" s="55">
        <f t="shared" si="30"/>
        <v>3.6822984715932923</v>
      </c>
    </row>
    <row r="125" spans="1:20" x14ac:dyDescent="0.25">
      <c r="A125" s="55">
        <v>74</v>
      </c>
      <c r="B125" s="47">
        <f t="shared" si="31"/>
        <v>1.1900000000000008</v>
      </c>
      <c r="C125" s="55">
        <f t="shared" si="32"/>
        <v>13.387500000000024</v>
      </c>
      <c r="D125" s="55">
        <f t="shared" si="33"/>
        <v>11.20837311855685</v>
      </c>
      <c r="E125" s="55">
        <f t="shared" si="34"/>
        <v>2.3410590309112607</v>
      </c>
      <c r="F125" s="55">
        <f t="shared" si="26"/>
        <v>1.0026640027970799E-2</v>
      </c>
      <c r="G125" s="55">
        <f t="shared" si="35"/>
        <v>1.5897488000000002</v>
      </c>
      <c r="H125" s="55">
        <f t="shared" si="27"/>
        <v>1.00266E-2</v>
      </c>
      <c r="I125" s="55">
        <f t="shared" si="28"/>
        <v>15.7582050355504</v>
      </c>
      <c r="K125" s="47">
        <f t="shared" si="29"/>
        <v>1.1900000000000008</v>
      </c>
      <c r="L125" s="64">
        <f t="shared" si="36"/>
        <v>9.4625781072919004</v>
      </c>
      <c r="M125" s="34">
        <f t="shared" si="37"/>
        <v>10.590024604094996</v>
      </c>
      <c r="N125" s="65">
        <f t="shared" si="38"/>
        <v>1.4711661632382143</v>
      </c>
      <c r="O125" s="55">
        <f t="shared" si="21"/>
        <v>10.707957996553318</v>
      </c>
      <c r="P125" s="55">
        <f t="shared" si="22"/>
        <v>11.68805808909157</v>
      </c>
      <c r="Q125" s="55">
        <f t="shared" si="23"/>
        <v>0.7173933487453038</v>
      </c>
      <c r="R125" s="55">
        <f t="shared" si="24"/>
        <v>5.1925469665666055</v>
      </c>
      <c r="S125" s="55">
        <f t="shared" si="25"/>
        <v>8.7269696917085753</v>
      </c>
      <c r="T125" s="55">
        <f t="shared" si="30"/>
        <v>3.6667939881128437</v>
      </c>
    </row>
    <row r="126" spans="1:20" x14ac:dyDescent="0.25">
      <c r="A126" s="55">
        <v>75</v>
      </c>
      <c r="B126" s="47">
        <f t="shared" si="31"/>
        <v>1.2000000000000008</v>
      </c>
      <c r="C126" s="55">
        <f t="shared" si="32"/>
        <v>13.500000000000025</v>
      </c>
      <c r="D126" s="55">
        <f t="shared" si="33"/>
        <v>11.220109596650978</v>
      </c>
      <c r="E126" s="55">
        <f t="shared" si="34"/>
        <v>2.3013327149299911</v>
      </c>
      <c r="F126" s="55">
        <f t="shared" si="26"/>
        <v>1.0016351070013994E-2</v>
      </c>
      <c r="G126" s="55">
        <f t="shared" si="35"/>
        <v>1.5997652000000002</v>
      </c>
      <c r="H126" s="55">
        <f t="shared" si="27"/>
        <v>1.00164E-2</v>
      </c>
      <c r="I126" s="55">
        <f t="shared" si="28"/>
        <v>15.633448624001232</v>
      </c>
      <c r="K126" s="47">
        <f t="shared" si="29"/>
        <v>1.2000000000000011</v>
      </c>
      <c r="L126" s="64">
        <f t="shared" si="36"/>
        <v>9.5685515008996145</v>
      </c>
      <c r="M126" s="34">
        <f t="shared" si="37"/>
        <v>10.604613272661334</v>
      </c>
      <c r="N126" s="65">
        <f t="shared" si="38"/>
        <v>1.4466590352616482</v>
      </c>
      <c r="O126" s="55">
        <f t="shared" si="21"/>
        <v>10.824874045800874</v>
      </c>
      <c r="P126" s="55">
        <f t="shared" si="22"/>
        <v>11.695111967215571</v>
      </c>
      <c r="Q126" s="55">
        <f t="shared" si="23"/>
        <v>0.69351697041442473</v>
      </c>
      <c r="R126" s="55">
        <f t="shared" si="24"/>
        <v>5.2581365520496002</v>
      </c>
      <c r="S126" s="55">
        <f t="shared" si="25"/>
        <v>8.7635609200826607</v>
      </c>
      <c r="T126" s="55">
        <f t="shared" si="30"/>
        <v>3.6514837167011063</v>
      </c>
    </row>
    <row r="127" spans="1:20" x14ac:dyDescent="0.25">
      <c r="A127" s="55">
        <v>76</v>
      </c>
      <c r="B127" s="47">
        <f t="shared" si="31"/>
        <v>1.2100000000000009</v>
      </c>
      <c r="C127" s="55">
        <f t="shared" si="32"/>
        <v>13.612500000000026</v>
      </c>
      <c r="D127" s="55">
        <f t="shared" si="33"/>
        <v>11.231635074851946</v>
      </c>
      <c r="E127" s="55">
        <f t="shared" si="34"/>
        <v>2.2623206037008217</v>
      </c>
      <c r="F127" s="55">
        <f t="shared" si="26"/>
        <v>1.0006267243482858E-2</v>
      </c>
      <c r="G127" s="55">
        <f t="shared" si="35"/>
        <v>1.6097714000000003</v>
      </c>
      <c r="H127" s="55">
        <f t="shared" si="27"/>
        <v>1.00062E-2</v>
      </c>
      <c r="I127" s="55">
        <f t="shared" si="28"/>
        <v>15.515248770098513</v>
      </c>
      <c r="K127" s="47">
        <f t="shared" si="29"/>
        <v>1.2100000000000011</v>
      </c>
      <c r="L127" s="64">
        <f t="shared" si="36"/>
        <v>9.6746695649216505</v>
      </c>
      <c r="M127" s="34">
        <f t="shared" si="37"/>
        <v>10.618959589146879</v>
      </c>
      <c r="N127" s="65">
        <f t="shared" si="38"/>
        <v>1.422693228158683</v>
      </c>
      <c r="O127" s="55">
        <f t="shared" si="21"/>
        <v>10.941859453367231</v>
      </c>
      <c r="P127" s="55">
        <f t="shared" si="22"/>
        <v>11.701931077254418</v>
      </c>
      <c r="Q127" s="55">
        <f t="shared" si="23"/>
        <v>0.67043524879899441</v>
      </c>
      <c r="R127" s="55">
        <f t="shared" si="24"/>
        <v>5.3240000000000052</v>
      </c>
      <c r="S127" s="55">
        <f t="shared" si="25"/>
        <v>8.8000000000000025</v>
      </c>
      <c r="T127" s="55">
        <f t="shared" si="30"/>
        <v>3.6363636363636354</v>
      </c>
    </row>
    <row r="128" spans="1:20" x14ac:dyDescent="0.25">
      <c r="A128" s="55">
        <v>77</v>
      </c>
      <c r="B128" s="47">
        <f t="shared" si="31"/>
        <v>1.2200000000000009</v>
      </c>
      <c r="C128" s="55">
        <f t="shared" si="32"/>
        <v>13.725000000000026</v>
      </c>
      <c r="D128" s="55">
        <f t="shared" si="33"/>
        <v>11.24295376712749</v>
      </c>
      <c r="E128" s="55">
        <f t="shared" si="34"/>
        <v>2.2240084335398222</v>
      </c>
      <c r="F128" s="55">
        <f t="shared" si="26"/>
        <v>9.9963837189103889E-3</v>
      </c>
      <c r="G128" s="55">
        <f t="shared" si="35"/>
        <v>1.6197678000000002</v>
      </c>
      <c r="H128" s="55">
        <f t="shared" si="27"/>
        <v>9.996399999999999E-3</v>
      </c>
      <c r="I128" s="55">
        <f t="shared" si="28"/>
        <v>15.403121651106002</v>
      </c>
      <c r="K128" s="47">
        <f t="shared" si="29"/>
        <v>1.2200000000000006</v>
      </c>
      <c r="L128" s="64">
        <f t="shared" si="36"/>
        <v>9.7809299026534386</v>
      </c>
      <c r="M128" s="34">
        <f t="shared" si="37"/>
        <v>10.633068892026914</v>
      </c>
      <c r="N128" s="65">
        <f t="shared" si="38"/>
        <v>1.3992538780096402</v>
      </c>
      <c r="O128" s="55">
        <f t="shared" si="21"/>
        <v>11.058911910859841</v>
      </c>
      <c r="P128" s="55">
        <f t="shared" si="22"/>
        <v>11.708523232789918</v>
      </c>
      <c r="Q128" s="55">
        <f t="shared" si="23"/>
        <v>0.64812173603130718</v>
      </c>
      <c r="R128" s="55">
        <f t="shared" si="24"/>
        <v>5.3901361763873892</v>
      </c>
      <c r="S128" s="55">
        <f t="shared" si="25"/>
        <v>8.8362888137498121</v>
      </c>
      <c r="T128" s="55">
        <f t="shared" si="30"/>
        <v>3.6214298417007398</v>
      </c>
    </row>
    <row r="129" spans="1:20" x14ac:dyDescent="0.25">
      <c r="A129" s="55">
        <v>78</v>
      </c>
      <c r="B129" s="47">
        <f t="shared" si="31"/>
        <v>1.2300000000000009</v>
      </c>
      <c r="C129" s="55">
        <f t="shared" si="32"/>
        <v>13.837500000000027</v>
      </c>
      <c r="D129" s="55">
        <f t="shared" si="33"/>
        <v>11.254069787975542</v>
      </c>
      <c r="E129" s="55">
        <f t="shared" si="34"/>
        <v>2.1863822774542925</v>
      </c>
      <c r="F129" s="55">
        <f t="shared" si="26"/>
        <v>9.986695807876745E-3</v>
      </c>
      <c r="G129" s="55">
        <f t="shared" si="35"/>
        <v>1.6297544000000002</v>
      </c>
      <c r="H129" s="55">
        <f t="shared" si="27"/>
        <v>9.9866E-3</v>
      </c>
      <c r="I129" s="55">
        <f t="shared" si="28"/>
        <v>15.296629410677276</v>
      </c>
      <c r="K129" s="47">
        <f t="shared" si="29"/>
        <v>1.2300000000000009</v>
      </c>
      <c r="L129" s="64">
        <f t="shared" si="36"/>
        <v>9.8873301700401708</v>
      </c>
      <c r="M129" s="34">
        <f t="shared" si="37"/>
        <v>10.646946373588779</v>
      </c>
      <c r="N129" s="65">
        <f t="shared" si="38"/>
        <v>1.3763266079885434</v>
      </c>
      <c r="O129" s="55">
        <f t="shared" si="21"/>
        <v>11.176029186714377</v>
      </c>
      <c r="P129" s="55">
        <f t="shared" si="22"/>
        <v>11.714895987351245</v>
      </c>
      <c r="Q129" s="55">
        <f t="shared" si="23"/>
        <v>0.6265508644850144</v>
      </c>
      <c r="R129" s="55">
        <f t="shared" si="24"/>
        <v>5.4565439611534394</v>
      </c>
      <c r="S129" s="55">
        <f t="shared" si="25"/>
        <v>8.8724292051275366</v>
      </c>
      <c r="T129" s="55">
        <f t="shared" si="30"/>
        <v>3.606678538669728</v>
      </c>
    </row>
    <row r="130" spans="1:20" x14ac:dyDescent="0.25">
      <c r="A130" s="55">
        <v>79</v>
      </c>
      <c r="B130" s="47">
        <f t="shared" si="31"/>
        <v>1.2400000000000009</v>
      </c>
      <c r="C130" s="55">
        <f t="shared" si="32"/>
        <v>13.950000000000028</v>
      </c>
      <c r="D130" s="55">
        <f t="shared" si="33"/>
        <v>11.264987155338062</v>
      </c>
      <c r="E130" s="55">
        <f t="shared" si="34"/>
        <v>2.1494285352797888</v>
      </c>
      <c r="F130" s="55">
        <f t="shared" si="26"/>
        <v>9.9771989578658349E-3</v>
      </c>
      <c r="G130" s="55">
        <f t="shared" si="35"/>
        <v>1.6397316000000002</v>
      </c>
      <c r="H130" s="55">
        <f t="shared" si="27"/>
        <v>9.9772000000000003E-3</v>
      </c>
      <c r="I130" s="55">
        <f t="shared" si="28"/>
        <v>15.195374842553816</v>
      </c>
      <c r="K130" s="47">
        <f t="shared" si="29"/>
        <v>1.2400000000000009</v>
      </c>
      <c r="L130" s="64">
        <f t="shared" si="36"/>
        <v>9.9938680742389447</v>
      </c>
      <c r="M130" s="34">
        <f t="shared" si="37"/>
        <v>10.660597084709513</v>
      </c>
      <c r="N130" s="65">
        <f t="shared" si="38"/>
        <v>1.353897509841842</v>
      </c>
      <c r="O130" s="55">
        <f t="shared" si="21"/>
        <v>11.293209123637723</v>
      </c>
      <c r="P130" s="55">
        <f t="shared" si="22"/>
        <v>11.72105664307003</v>
      </c>
      <c r="Q130" s="55">
        <f t="shared" si="23"/>
        <v>0.6056979174788174</v>
      </c>
      <c r="R130" s="55">
        <f t="shared" si="24"/>
        <v>5.5232222479273876</v>
      </c>
      <c r="S130" s="55">
        <f t="shared" si="25"/>
        <v>8.908422980528039</v>
      </c>
      <c r="T130" s="55">
        <f t="shared" si="30"/>
        <v>3.5921060405354965</v>
      </c>
    </row>
    <row r="131" spans="1:20" x14ac:dyDescent="0.25">
      <c r="A131" s="55">
        <v>80</v>
      </c>
      <c r="B131" s="47">
        <f t="shared" si="31"/>
        <v>1.2500000000000009</v>
      </c>
      <c r="C131" s="55">
        <f t="shared" si="32"/>
        <v>14.062500000000028</v>
      </c>
      <c r="D131" s="55">
        <f t="shared" si="33"/>
        <v>11.275709793409215</v>
      </c>
      <c r="E131" s="55">
        <f t="shared" si="34"/>
        <v>2.1131339241749032</v>
      </c>
      <c r="F131" s="55">
        <f t="shared" si="26"/>
        <v>9.9678887473495861E-3</v>
      </c>
      <c r="G131" s="55">
        <f t="shared" si="35"/>
        <v>1.6496994000000003</v>
      </c>
      <c r="H131" s="55">
        <f t="shared" si="27"/>
        <v>9.9677999999999989E-3</v>
      </c>
      <c r="I131" s="55">
        <f t="shared" si="28"/>
        <v>15.098996794797834</v>
      </c>
      <c r="K131" s="47">
        <f t="shared" si="29"/>
        <v>1.2500000000000011</v>
      </c>
      <c r="L131" s="64">
        <f t="shared" si="36"/>
        <v>10.100541372227809</v>
      </c>
      <c r="M131" s="34">
        <f t="shared" si="37"/>
        <v>10.674025939452324</v>
      </c>
      <c r="N131" s="65">
        <f t="shared" si="38"/>
        <v>1.3319531261676556</v>
      </c>
      <c r="O131" s="55">
        <f t="shared" si="21"/>
        <v>11.410449636136075</v>
      </c>
      <c r="P131" s="55">
        <f t="shared" si="22"/>
        <v>11.727012259047415</v>
      </c>
      <c r="Q131" s="55">
        <f t="shared" si="23"/>
        <v>0.58553900095520661</v>
      </c>
      <c r="R131" s="55">
        <f t="shared" si="24"/>
        <v>5.5901699437494798</v>
      </c>
      <c r="S131" s="55">
        <f t="shared" si="25"/>
        <v>8.9442719099991628</v>
      </c>
      <c r="T131" s="55">
        <f t="shared" si="30"/>
        <v>3.5777087639996621</v>
      </c>
    </row>
    <row r="132" spans="1:20" x14ac:dyDescent="0.25">
      <c r="A132" s="55">
        <v>81</v>
      </c>
      <c r="B132" s="47">
        <f t="shared" si="31"/>
        <v>1.2600000000000009</v>
      </c>
      <c r="C132" s="55">
        <f t="shared" si="32"/>
        <v>14.175000000000029</v>
      </c>
      <c r="D132" s="55">
        <f t="shared" si="33"/>
        <v>11.286241535341494</v>
      </c>
      <c r="E132" s="55">
        <f t="shared" si="34"/>
        <v>2.0774854694613722</v>
      </c>
      <c r="F132" s="55">
        <f t="shared" si="26"/>
        <v>9.958760881088732E-3</v>
      </c>
      <c r="G132" s="55">
        <f t="shared" si="35"/>
        <v>1.6596582000000002</v>
      </c>
      <c r="H132" s="55">
        <f t="shared" si="27"/>
        <v>9.9588000000000003E-3</v>
      </c>
      <c r="I132" s="55">
        <f t="shared" si="28"/>
        <v>15.007166183172375</v>
      </c>
      <c r="K132" s="47">
        <f t="shared" si="29"/>
        <v>1.2600000000000011</v>
      </c>
      <c r="L132" s="64">
        <f t="shared" si="36"/>
        <v>10.207347869459875</v>
      </c>
      <c r="M132" s="34">
        <f t="shared" si="37"/>
        <v>10.68723771948968</v>
      </c>
      <c r="N132" s="65">
        <f t="shared" si="38"/>
        <v>1.310480433456801</v>
      </c>
      <c r="O132" s="55">
        <f t="shared" si="21"/>
        <v>11.527748708125298</v>
      </c>
      <c r="P132" s="55">
        <f t="shared" si="22"/>
        <v>11.732769659442626</v>
      </c>
      <c r="Q132" s="55">
        <f t="shared" si="23"/>
        <v>0.56605101610178821</v>
      </c>
      <c r="R132" s="55">
        <f t="shared" si="24"/>
        <v>5.6573859688022061</v>
      </c>
      <c r="S132" s="55">
        <f t="shared" si="25"/>
        <v>8.9799777282574631</v>
      </c>
      <c r="T132" s="55">
        <f t="shared" si="30"/>
        <v>3.5634832254989903</v>
      </c>
    </row>
    <row r="133" spans="1:20" x14ac:dyDescent="0.25">
      <c r="A133" s="55">
        <v>82</v>
      </c>
      <c r="B133" s="47">
        <f t="shared" si="31"/>
        <v>1.2700000000000009</v>
      </c>
      <c r="C133" s="55">
        <f t="shared" si="32"/>
        <v>14.28750000000003</v>
      </c>
      <c r="D133" s="55">
        <f t="shared" si="33"/>
        <v>11.296586125853546</v>
      </c>
      <c r="E133" s="55">
        <f t="shared" si="34"/>
        <v>2.0424704957969766</v>
      </c>
      <c r="F133" s="55">
        <f t="shared" si="26"/>
        <v>9.9498111856372029E-3</v>
      </c>
      <c r="G133" s="55">
        <f t="shared" si="35"/>
        <v>1.6696080000000002</v>
      </c>
      <c r="H133" s="55">
        <f t="shared" si="27"/>
        <v>9.9498E-3</v>
      </c>
      <c r="I133" s="55">
        <f t="shared" si="28"/>
        <v>14.919582521533771</v>
      </c>
      <c r="K133" s="47">
        <f t="shared" si="29"/>
        <v>1.2700000000000007</v>
      </c>
      <c r="L133" s="64">
        <f t="shared" si="36"/>
        <v>10.314285418560827</v>
      </c>
      <c r="M133" s="34">
        <f t="shared" si="37"/>
        <v>10.700237078360496</v>
      </c>
      <c r="N133" s="65">
        <f t="shared" si="38"/>
        <v>1.2894668258589741</v>
      </c>
      <c r="O133" s="55">
        <f t="shared" si="21"/>
        <v>11.645104390620835</v>
      </c>
      <c r="P133" s="55">
        <f t="shared" si="22"/>
        <v>11.738335441292337</v>
      </c>
      <c r="Q133" s="55">
        <f t="shared" si="23"/>
        <v>0.54721163288383268</v>
      </c>
      <c r="R133" s="55">
        <f t="shared" si="24"/>
        <v>5.724869256149006</v>
      </c>
      <c r="S133" s="55">
        <f t="shared" si="25"/>
        <v>9.0155421356677188</v>
      </c>
      <c r="T133" s="55">
        <f t="shared" si="30"/>
        <v>3.5494260376644537</v>
      </c>
    </row>
    <row r="134" spans="1:20" x14ac:dyDescent="0.25">
      <c r="A134" s="55">
        <v>83</v>
      </c>
      <c r="B134" s="47">
        <f t="shared" si="31"/>
        <v>1.2800000000000009</v>
      </c>
      <c r="C134" s="55">
        <f t="shared" si="32"/>
        <v>14.400000000000031</v>
      </c>
      <c r="D134" s="55">
        <f t="shared" si="33"/>
        <v>11.306747223745965</v>
      </c>
      <c r="E134" s="55">
        <f t="shared" si="34"/>
        <v>2.008076618659949</v>
      </c>
      <c r="F134" s="55">
        <f t="shared" si="26"/>
        <v>9.9410356050411361E-3</v>
      </c>
      <c r="G134" s="55">
        <f t="shared" si="35"/>
        <v>1.6795490000000002</v>
      </c>
      <c r="H134" s="55">
        <f t="shared" si="27"/>
        <v>9.9410000000000002E-3</v>
      </c>
      <c r="I134" s="55">
        <f t="shared" si="28"/>
        <v>14.835970892690034</v>
      </c>
      <c r="K134" s="47">
        <f t="shared" si="29"/>
        <v>1.2800000000000009</v>
      </c>
      <c r="L134" s="64">
        <f t="shared" ref="L134:L165" si="39">($M$3*B134*B134)/(1-$L$3*B134)</f>
        <v>10.421351918068217</v>
      </c>
      <c r="M134" s="34">
        <f t="shared" ref="M134:M165" si="40">$M$3*B134*(2-$L$3*B134)/((1-$L$3*B134)*(1-$L$3*B134))</f>
        <v>10.713028545568438</v>
      </c>
      <c r="N134" s="65">
        <f t="shared" ref="N134:N165" si="41">$M$3*2/((1-$L$3*B134)*(1-$L$3*B134)*(1-$L$3*B134))</f>
        <v>1.2689000996393884</v>
      </c>
      <c r="O134" s="55">
        <f t="shared" ref="O134:O197" si="42">$Q$3*EXP(-$O$3*B134)+$R$3+$C$3*B134/$O$3</f>
        <v>11.762514799504485</v>
      </c>
      <c r="P134" s="55">
        <f t="shared" ref="P134:P197" si="43">-$O$3*$Q$3*EXP(-$O$3*B134)+$C$3/$O$3</f>
        <v>11.743715982069791</v>
      </c>
      <c r="Q134" s="55">
        <f t="shared" ref="Q134:Q197" si="44">$O$3*$O$3*$Q$3*EXP(-$O$3*B134)</f>
        <v>0.52899926445771961</v>
      </c>
      <c r="R134" s="55">
        <f t="shared" ref="R134:R197" si="45">$S$3*SQRT((B134+$T$3)*(B134+$T$3)*(B134+$T$3))/2</f>
        <v>5.7926187514802034</v>
      </c>
      <c r="S134" s="55">
        <f t="shared" ref="S134:S197" si="46">$S$3*SQRT(B134+$T$3)</f>
        <v>9.0509667991878118</v>
      </c>
      <c r="T134" s="55">
        <f t="shared" si="30"/>
        <v>3.5355339059327364</v>
      </c>
    </row>
    <row r="135" spans="1:20" x14ac:dyDescent="0.25">
      <c r="A135" s="55">
        <v>84</v>
      </c>
      <c r="B135" s="47">
        <f t="shared" si="31"/>
        <v>1.2900000000000009</v>
      </c>
      <c r="C135" s="55">
        <f t="shared" si="32"/>
        <v>14.512500000000031</v>
      </c>
      <c r="D135" s="55">
        <f t="shared" si="33"/>
        <v>11.316728404327497</v>
      </c>
      <c r="E135" s="55">
        <f t="shared" si="34"/>
        <v>1.9742917361365926</v>
      </c>
      <c r="F135" s="55">
        <f t="shared" ref="F135:F198" si="47">(-D135+SQRT(D135*D135 + 2 *E135*$F$3))/E135</f>
        <v>9.9324301967224499E-3</v>
      </c>
      <c r="G135" s="55">
        <f t="shared" si="35"/>
        <v>1.6894814000000002</v>
      </c>
      <c r="H135" s="55">
        <f t="shared" ref="H135:H198" si="48">ROUND(F135/$G$3,0)*$G$3</f>
        <v>9.9323999999999992E-3</v>
      </c>
      <c r="I135" s="55">
        <f t="shared" ref="I135:I198" si="49">($C$3*B135*($B$3*B135+2))/(2-$B$3*B135*(B135*$B$3+2))</f>
        <v>14.75607929586107</v>
      </c>
      <c r="K135" s="47">
        <f t="shared" ref="K135:K198" si="50">(-$L$3*L135+SQRT($L$3*L135*$L$3*L135+4*$M$3*L135))/(2*$M$3)</f>
        <v>1.2900000000000011</v>
      </c>
      <c r="L135" s="64">
        <f t="shared" si="39"/>
        <v>10.528545311210955</v>
      </c>
      <c r="M135" s="34">
        <f t="shared" si="40"/>
        <v>10.725616530528095</v>
      </c>
      <c r="N135" s="65">
        <f t="shared" si="41"/>
        <v>1.2487684382929933</v>
      </c>
      <c r="O135" s="55">
        <f t="shared" si="42"/>
        <v>11.87997811336551</v>
      </c>
      <c r="P135" s="55">
        <f t="shared" si="43"/>
        <v>11.748917446992344</v>
      </c>
      <c r="Q135" s="55">
        <f t="shared" si="44"/>
        <v>0.51139304243595129</v>
      </c>
      <c r="R135" s="55">
        <f t="shared" si="45"/>
        <v>5.860633412865889</v>
      </c>
      <c r="S135" s="55">
        <f t="shared" si="46"/>
        <v>9.0862533532804406</v>
      </c>
      <c r="T135" s="55">
        <f t="shared" ref="T135:T198" si="51">$S$3/(2*SQRT(B135+$T$3))</f>
        <v>3.521803625302494</v>
      </c>
    </row>
    <row r="136" spans="1:20" x14ac:dyDescent="0.25">
      <c r="A136" s="55">
        <v>85</v>
      </c>
      <c r="B136" s="47">
        <f t="shared" ref="B136:B199" si="52">B135+$B$4</f>
        <v>1.3000000000000009</v>
      </c>
      <c r="C136" s="55">
        <f t="shared" ref="C136:C199" si="53">C135+$F$3</f>
        <v>14.625000000000032</v>
      </c>
      <c r="D136" s="55">
        <f t="shared" ref="D136:D199" si="54">$F$3/F135</f>
        <v>11.326533161755648</v>
      </c>
      <c r="E136" s="55">
        <f t="shared" ref="E136:E199" si="55">$B$3*D136+$C$3</f>
        <v>1.9411040209986652</v>
      </c>
      <c r="F136" s="55">
        <f t="shared" si="47"/>
        <v>9.9239911275369637E-3</v>
      </c>
      <c r="G136" s="55">
        <f t="shared" ref="G136:G199" si="56">H136+G135</f>
        <v>1.6994054000000003</v>
      </c>
      <c r="H136" s="55">
        <f t="shared" si="48"/>
        <v>9.9239999999999988E-3</v>
      </c>
      <c r="I136" s="55">
        <f t="shared" si="49"/>
        <v>14.679676317243821</v>
      </c>
      <c r="K136" s="47">
        <f t="shared" si="50"/>
        <v>1.3000000000000009</v>
      </c>
      <c r="L136" s="64">
        <f t="shared" si="39"/>
        <v>10.63586358472755</v>
      </c>
      <c r="M136" s="34">
        <f t="shared" si="40"/>
        <v>10.738005326365508</v>
      </c>
      <c r="N136" s="65">
        <f t="shared" si="41"/>
        <v>1.2290603982851613</v>
      </c>
      <c r="O136" s="55">
        <f t="shared" si="42"/>
        <v>11.997492571413606</v>
      </c>
      <c r="P136" s="55">
        <f t="shared" si="43"/>
        <v>11.753945796085787</v>
      </c>
      <c r="Q136" s="55">
        <f t="shared" si="44"/>
        <v>0.49437279297540687</v>
      </c>
      <c r="R136" s="55">
        <f t="shared" si="45"/>
        <v>5.9289122105155236</v>
      </c>
      <c r="S136" s="55">
        <f t="shared" si="46"/>
        <v>9.121403400793108</v>
      </c>
      <c r="T136" s="55">
        <f t="shared" si="51"/>
        <v>3.5082320772281155</v>
      </c>
    </row>
    <row r="137" spans="1:20" x14ac:dyDescent="0.25">
      <c r="A137" s="55">
        <v>86</v>
      </c>
      <c r="B137" s="47">
        <f t="shared" si="52"/>
        <v>1.3100000000000009</v>
      </c>
      <c r="C137" s="55">
        <f t="shared" si="53"/>
        <v>14.737500000000033</v>
      </c>
      <c r="D137" s="55">
        <f t="shared" si="54"/>
        <v>11.336164911296267</v>
      </c>
      <c r="E137" s="55">
        <f t="shared" si="55"/>
        <v>1.9085019130550194</v>
      </c>
      <c r="F137" s="55">
        <f t="shared" si="47"/>
        <v>9.9157146699980284E-3</v>
      </c>
      <c r="G137" s="55">
        <f t="shared" si="56"/>
        <v>1.7093212000000002</v>
      </c>
      <c r="H137" s="55">
        <f t="shared" si="48"/>
        <v>9.9157999999999989E-3</v>
      </c>
      <c r="I137" s="55">
        <f t="shared" si="49"/>
        <v>14.606549078696309</v>
      </c>
      <c r="K137" s="47">
        <f t="shared" si="50"/>
        <v>1.3100000000000012</v>
      </c>
      <c r="L137" s="64">
        <f t="shared" si="39"/>
        <v>10.743304767721639</v>
      </c>
      <c r="M137" s="34">
        <f t="shared" si="40"/>
        <v>10.750199113579047</v>
      </c>
      <c r="N137" s="65">
        <f t="shared" si="41"/>
        <v>1.209764895389321</v>
      </c>
      <c r="O137" s="55">
        <f t="shared" si="42"/>
        <v>12.11505647146131</v>
      </c>
      <c r="P137" s="55">
        <f t="shared" si="43"/>
        <v>11.758806791013564</v>
      </c>
      <c r="Q137" s="55">
        <f t="shared" si="44"/>
        <v>0.47791901366142425</v>
      </c>
      <c r="R137" s="55">
        <f t="shared" si="45"/>
        <v>5.9974541265440351</v>
      </c>
      <c r="S137" s="55">
        <f t="shared" si="46"/>
        <v>9.1564185138076812</v>
      </c>
      <c r="T137" s="55">
        <f t="shared" si="51"/>
        <v>3.4948162266441503</v>
      </c>
    </row>
    <row r="138" spans="1:20" x14ac:dyDescent="0.25">
      <c r="A138" s="55">
        <v>87</v>
      </c>
      <c r="B138" s="47">
        <f t="shared" si="52"/>
        <v>1.320000000000001</v>
      </c>
      <c r="C138" s="55">
        <f t="shared" si="53"/>
        <v>14.850000000000033</v>
      </c>
      <c r="D138" s="55">
        <f t="shared" si="54"/>
        <v>11.345626991505835</v>
      </c>
      <c r="E138" s="55">
        <f t="shared" si="55"/>
        <v>1.8764741117648285</v>
      </c>
      <c r="F138" s="55">
        <f t="shared" si="47"/>
        <v>9.9075971986644727E-3</v>
      </c>
      <c r="G138" s="55">
        <f t="shared" si="56"/>
        <v>1.7192288000000002</v>
      </c>
      <c r="H138" s="55">
        <f t="shared" si="48"/>
        <v>9.907599999999999E-3</v>
      </c>
      <c r="I138" s="55">
        <f t="shared" si="49"/>
        <v>14.536501426572551</v>
      </c>
      <c r="K138" s="47">
        <f t="shared" si="50"/>
        <v>1.3200000000000007</v>
      </c>
      <c r="L138" s="64">
        <f t="shared" si="39"/>
        <v>10.850866930553453</v>
      </c>
      <c r="M138" s="34">
        <f t="shared" si="40"/>
        <v>10.762201963566561</v>
      </c>
      <c r="N138" s="65">
        <f t="shared" si="41"/>
        <v>1.1908711915935741</v>
      </c>
      <c r="O138" s="55">
        <f t="shared" si="42"/>
        <v>12.232668167973596</v>
      </c>
      <c r="P138" s="55">
        <f t="shared" si="43"/>
        <v>11.763506001678685</v>
      </c>
      <c r="Q138" s="55">
        <f t="shared" si="44"/>
        <v>0.46201285116123036</v>
      </c>
      <c r="R138" s="55">
        <f t="shared" si="45"/>
        <v>6.0662581547441654</v>
      </c>
      <c r="S138" s="55">
        <f t="shared" si="46"/>
        <v>9.191300234460849</v>
      </c>
      <c r="T138" s="55">
        <f t="shared" si="51"/>
        <v>3.4815531191139555</v>
      </c>
    </row>
    <row r="139" spans="1:20" x14ac:dyDescent="0.25">
      <c r="A139" s="55">
        <v>88</v>
      </c>
      <c r="B139" s="47">
        <f t="shared" si="52"/>
        <v>1.330000000000001</v>
      </c>
      <c r="C139" s="55">
        <f t="shared" si="53"/>
        <v>14.962500000000034</v>
      </c>
      <c r="D139" s="55">
        <f t="shared" si="54"/>
        <v>11.354922666331733</v>
      </c>
      <c r="E139" s="55">
        <f t="shared" si="55"/>
        <v>1.8450095691285213</v>
      </c>
      <c r="F139" s="55">
        <f t="shared" si="47"/>
        <v>9.8996351866648992E-3</v>
      </c>
      <c r="G139" s="55">
        <f t="shared" si="56"/>
        <v>1.7291284000000002</v>
      </c>
      <c r="H139" s="55">
        <f t="shared" si="48"/>
        <v>9.8995999999999997E-3</v>
      </c>
      <c r="I139" s="55">
        <f t="shared" si="49"/>
        <v>14.46935232854988</v>
      </c>
      <c r="K139" s="47">
        <f t="shared" si="50"/>
        <v>1.3300000000000007</v>
      </c>
      <c r="L139" s="64">
        <f t="shared" si="39"/>
        <v>10.958548183765917</v>
      </c>
      <c r="M139" s="34">
        <f t="shared" si="40"/>
        <v>10.774017842024362</v>
      </c>
      <c r="N139" s="65">
        <f t="shared" si="41"/>
        <v>1.1723688825497851</v>
      </c>
      <c r="O139" s="55">
        <f t="shared" si="42"/>
        <v>12.350326070182335</v>
      </c>
      <c r="P139" s="55">
        <f t="shared" si="43"/>
        <v>11.768048812605931</v>
      </c>
      <c r="Q139" s="55">
        <f t="shared" si="44"/>
        <v>0.44663607962111657</v>
      </c>
      <c r="R139" s="55">
        <f t="shared" si="45"/>
        <v>6.1353233003648695</v>
      </c>
      <c r="S139" s="55">
        <f t="shared" si="46"/>
        <v>9.2260500757366408</v>
      </c>
      <c r="T139" s="55">
        <f t="shared" si="51"/>
        <v>3.4684398780964782</v>
      </c>
    </row>
    <row r="140" spans="1:20" x14ac:dyDescent="0.25">
      <c r="A140" s="55">
        <v>89</v>
      </c>
      <c r="B140" s="47">
        <f t="shared" si="52"/>
        <v>1.340000000000001</v>
      </c>
      <c r="C140" s="55">
        <f t="shared" si="53"/>
        <v>15.075000000000035</v>
      </c>
      <c r="D140" s="55">
        <f t="shared" si="54"/>
        <v>11.364055127156687</v>
      </c>
      <c r="E140" s="55">
        <f t="shared" si="55"/>
        <v>1.8140974827676004</v>
      </c>
      <c r="F140" s="55">
        <f t="shared" si="47"/>
        <v>9.8918252023801421E-3</v>
      </c>
      <c r="G140" s="55">
        <f t="shared" si="56"/>
        <v>1.7390202000000001</v>
      </c>
      <c r="H140" s="55">
        <f t="shared" si="48"/>
        <v>9.8917999999999992E-3</v>
      </c>
      <c r="I140" s="55">
        <f t="shared" si="49"/>
        <v>14.404934451118502</v>
      </c>
      <c r="K140" s="47">
        <f t="shared" si="50"/>
        <v>1.340000000000001</v>
      </c>
      <c r="L140" s="64">
        <f t="shared" si="39"/>
        <v>11.066346677044107</v>
      </c>
      <c r="M140" s="34">
        <f t="shared" si="40"/>
        <v>10.785650612223222</v>
      </c>
      <c r="N140" s="65">
        <f t="shared" si="41"/>
        <v>1.1542478855399712</v>
      </c>
      <c r="O140" s="55">
        <f t="shared" si="42"/>
        <v>12.468028640263556</v>
      </c>
      <c r="P140" s="55">
        <f t="shared" si="43"/>
        <v>11.772440429111633</v>
      </c>
      <c r="Q140" s="55">
        <f t="shared" si="44"/>
        <v>0.43177107978259593</v>
      </c>
      <c r="R140" s="55">
        <f t="shared" si="45"/>
        <v>6.2046485798955668</v>
      </c>
      <c r="S140" s="55">
        <f t="shared" si="46"/>
        <v>9.2606695222321829</v>
      </c>
      <c r="T140" s="55">
        <f t="shared" si="51"/>
        <v>3.4554737023254396</v>
      </c>
    </row>
    <row r="141" spans="1:20" x14ac:dyDescent="0.25">
      <c r="A141" s="55">
        <v>90</v>
      </c>
      <c r="B141" s="47">
        <f t="shared" si="52"/>
        <v>1.350000000000001</v>
      </c>
      <c r="C141" s="55">
        <f t="shared" si="53"/>
        <v>15.187500000000036</v>
      </c>
      <c r="D141" s="55">
        <f t="shared" si="54"/>
        <v>11.373027494757043</v>
      </c>
      <c r="E141" s="55">
        <f t="shared" si="55"/>
        <v>1.7837272892961735</v>
      </c>
      <c r="F141" s="55">
        <f t="shared" si="47"/>
        <v>9.8841639062554089E-3</v>
      </c>
      <c r="G141" s="55">
        <f t="shared" si="56"/>
        <v>1.7489044</v>
      </c>
      <c r="H141" s="55">
        <f t="shared" si="48"/>
        <v>9.8841999999999992E-3</v>
      </c>
      <c r="I141" s="55">
        <f t="shared" si="49"/>
        <v>14.34309289443134</v>
      </c>
      <c r="K141" s="47">
        <f t="shared" si="50"/>
        <v>1.350000000000001</v>
      </c>
      <c r="L141" s="64">
        <f t="shared" si="39"/>
        <v>11.174260598206889</v>
      </c>
      <c r="M141" s="34">
        <f t="shared" si="40"/>
        <v>10.797104038166626</v>
      </c>
      <c r="N141" s="65">
        <f t="shared" si="41"/>
        <v>1.1364984279361512</v>
      </c>
      <c r="O141" s="55">
        <f t="shared" si="42"/>
        <v>12.585774391575347</v>
      </c>
      <c r="P141" s="55">
        <f t="shared" si="43"/>
        <v>11.776685883268103</v>
      </c>
      <c r="Q141" s="55">
        <f t="shared" si="44"/>
        <v>0.41740081879362512</v>
      </c>
      <c r="R141" s="55">
        <f t="shared" si="45"/>
        <v>6.2742330208560224</v>
      </c>
      <c r="S141" s="55">
        <f t="shared" si="46"/>
        <v>9.2951600308978044</v>
      </c>
      <c r="T141" s="55">
        <f t="shared" si="51"/>
        <v>3.4426518632954801</v>
      </c>
    </row>
    <row r="142" spans="1:20" x14ac:dyDescent="0.25">
      <c r="A142" s="55">
        <v>91</v>
      </c>
      <c r="B142" s="47">
        <f t="shared" si="52"/>
        <v>1.360000000000001</v>
      </c>
      <c r="C142" s="55">
        <f t="shared" si="53"/>
        <v>15.300000000000036</v>
      </c>
      <c r="D142" s="55">
        <f t="shared" si="54"/>
        <v>11.3818428212023</v>
      </c>
      <c r="E142" s="55">
        <f t="shared" si="55"/>
        <v>1.7538886578912809</v>
      </c>
      <c r="F142" s="55">
        <f t="shared" si="47"/>
        <v>9.8766480477373592E-3</v>
      </c>
      <c r="G142" s="55">
        <f t="shared" si="56"/>
        <v>1.7587809999999999</v>
      </c>
      <c r="H142" s="55">
        <f t="shared" si="48"/>
        <v>9.8765999999999993E-3</v>
      </c>
      <c r="I142" s="55">
        <f t="shared" si="49"/>
        <v>14.28368406458401</v>
      </c>
      <c r="K142" s="47">
        <f t="shared" si="50"/>
        <v>1.360000000000001</v>
      </c>
      <c r="L142" s="64">
        <f t="shared" si="39"/>
        <v>11.282288172229556</v>
      </c>
      <c r="M142" s="34">
        <f t="shared" si="40"/>
        <v>10.808381787635906</v>
      </c>
      <c r="N142" s="65">
        <f t="shared" si="41"/>
        <v>1.1191110361309839</v>
      </c>
      <c r="O142" s="55">
        <f t="shared" si="42"/>
        <v>12.703561886954391</v>
      </c>
      <c r="P142" s="55">
        <f t="shared" si="43"/>
        <v>11.780790039669579</v>
      </c>
      <c r="Q142" s="55">
        <f t="shared" si="44"/>
        <v>0.40350883069174831</v>
      </c>
      <c r="R142" s="55">
        <f t="shared" si="45"/>
        <v>6.3440756615916936</v>
      </c>
      <c r="S142" s="55">
        <f t="shared" si="46"/>
        <v>9.3295230317524833</v>
      </c>
      <c r="T142" s="55">
        <f t="shared" si="51"/>
        <v>3.4299717028501759</v>
      </c>
    </row>
    <row r="143" spans="1:20" x14ac:dyDescent="0.25">
      <c r="A143" s="55">
        <v>92</v>
      </c>
      <c r="B143" s="47">
        <f t="shared" si="52"/>
        <v>1.370000000000001</v>
      </c>
      <c r="C143" s="55">
        <f t="shared" si="53"/>
        <v>15.412500000000037</v>
      </c>
      <c r="D143" s="55">
        <f t="shared" si="54"/>
        <v>11.390504091696638</v>
      </c>
      <c r="E143" s="55">
        <f t="shared" si="55"/>
        <v>1.7245714840595952</v>
      </c>
      <c r="F143" s="55">
        <f t="shared" si="47"/>
        <v>9.869274462342743E-3</v>
      </c>
      <c r="G143" s="55">
        <f t="shared" si="56"/>
        <v>1.7686502</v>
      </c>
      <c r="H143" s="55">
        <f t="shared" si="48"/>
        <v>9.8691999999999998E-3</v>
      </c>
      <c r="I143" s="55">
        <f t="shared" si="49"/>
        <v>14.226574666228018</v>
      </c>
      <c r="K143" s="47">
        <f t="shared" si="50"/>
        <v>1.370000000000001</v>
      </c>
      <c r="L143" s="64">
        <f t="shared" si="39"/>
        <v>11.390427660296394</v>
      </c>
      <c r="M143" s="34">
        <f t="shared" si="40"/>
        <v>10.81948743512698</v>
      </c>
      <c r="N143" s="65">
        <f t="shared" si="41"/>
        <v>1.1020765249177138</v>
      </c>
      <c r="O143" s="55">
        <f t="shared" si="42"/>
        <v>12.821389737069243</v>
      </c>
      <c r="P143" s="55">
        <f t="shared" si="43"/>
        <v>11.784757601006238</v>
      </c>
      <c r="Q143" s="55">
        <f t="shared" si="44"/>
        <v>0.39007919753680315</v>
      </c>
      <c r="R143" s="55">
        <f t="shared" si="45"/>
        <v>6.4141755510743614</v>
      </c>
      <c r="S143" s="55">
        <f t="shared" si="46"/>
        <v>9.3637599285757034</v>
      </c>
      <c r="T143" s="55">
        <f t="shared" si="51"/>
        <v>3.4174306308670426</v>
      </c>
    </row>
    <row r="144" spans="1:20" x14ac:dyDescent="0.25">
      <c r="A144" s="55">
        <v>93</v>
      </c>
      <c r="B144" s="47">
        <f t="shared" si="52"/>
        <v>1.380000000000001</v>
      </c>
      <c r="C144" s="55">
        <f t="shared" si="53"/>
        <v>15.525000000000038</v>
      </c>
      <c r="D144" s="55">
        <f t="shared" si="54"/>
        <v>11.399014226350236</v>
      </c>
      <c r="E144" s="55">
        <f t="shared" si="55"/>
        <v>1.6957658836417693</v>
      </c>
      <c r="F144" s="55">
        <f t="shared" si="47"/>
        <v>9.8620400688413136E-3</v>
      </c>
      <c r="G144" s="55">
        <f t="shared" si="56"/>
        <v>1.7785122</v>
      </c>
      <c r="H144" s="55">
        <f t="shared" si="48"/>
        <v>9.8619999999999992E-3</v>
      </c>
      <c r="I144" s="55">
        <f t="shared" si="49"/>
        <v>14.171640800808071</v>
      </c>
      <c r="K144" s="47">
        <f t="shared" si="50"/>
        <v>1.380000000000001</v>
      </c>
      <c r="L144" s="64">
        <f t="shared" si="39"/>
        <v>11.498677358882057</v>
      </c>
      <c r="M144" s="34">
        <f t="shared" si="40"/>
        <v>10.830424464683084</v>
      </c>
      <c r="N144" s="65">
        <f t="shared" si="41"/>
        <v>1.0853859872990055</v>
      </c>
      <c r="O144" s="55">
        <f t="shared" si="42"/>
        <v>12.939256598828358</v>
      </c>
      <c r="P144" s="55">
        <f t="shared" si="43"/>
        <v>11.788593113452716</v>
      </c>
      <c r="Q144" s="55">
        <f t="shared" si="44"/>
        <v>0.3770965311715741</v>
      </c>
      <c r="R144" s="55">
        <f t="shared" si="45"/>
        <v>6.48453174870785</v>
      </c>
      <c r="S144" s="55">
        <f t="shared" si="46"/>
        <v>9.3978720995765883</v>
      </c>
      <c r="T144" s="55">
        <f t="shared" si="51"/>
        <v>3.4050261230349932</v>
      </c>
    </row>
    <row r="145" spans="1:20" x14ac:dyDescent="0.25">
      <c r="A145" s="55">
        <v>94</v>
      </c>
      <c r="B145" s="47">
        <f t="shared" si="52"/>
        <v>1.390000000000001</v>
      </c>
      <c r="C145" s="55">
        <f t="shared" si="53"/>
        <v>15.637500000000038</v>
      </c>
      <c r="D145" s="55">
        <f t="shared" si="54"/>
        <v>11.407376081895961</v>
      </c>
      <c r="E145" s="55">
        <f t="shared" si="55"/>
        <v>1.6674621870016821</v>
      </c>
      <c r="F145" s="55">
        <f t="shared" si="47"/>
        <v>9.8549418665473398E-3</v>
      </c>
      <c r="G145" s="55">
        <f t="shared" si="56"/>
        <v>1.7883671999999999</v>
      </c>
      <c r="H145" s="55">
        <f t="shared" si="48"/>
        <v>9.8549999999999992E-3</v>
      </c>
      <c r="I145" s="55">
        <f t="shared" si="49"/>
        <v>14.118767157733421</v>
      </c>
      <c r="K145" s="47">
        <f t="shared" si="50"/>
        <v>1.390000000000001</v>
      </c>
      <c r="L145" s="64">
        <f t="shared" si="39"/>
        <v>11.607035598860802</v>
      </c>
      <c r="M145" s="34">
        <f t="shared" si="40"/>
        <v>10.841196272627602</v>
      </c>
      <c r="N145" s="65">
        <f t="shared" si="41"/>
        <v>1.0690307847052778</v>
      </c>
      <c r="O145" s="55">
        <f t="shared" si="42"/>
        <v>13.057161173841141</v>
      </c>
      <c r="P145" s="55">
        <f t="shared" si="43"/>
        <v>11.792300971877276</v>
      </c>
      <c r="Q145" s="55">
        <f t="shared" si="44"/>
        <v>0.36454595558948671</v>
      </c>
      <c r="R145" s="55">
        <f t="shared" si="45"/>
        <v>6.5551433241386947</v>
      </c>
      <c r="S145" s="55">
        <f t="shared" si="46"/>
        <v>9.4318608980412808</v>
      </c>
      <c r="T145" s="55">
        <f t="shared" si="51"/>
        <v>3.3927557187198825</v>
      </c>
    </row>
    <row r="146" spans="1:20" x14ac:dyDescent="0.25">
      <c r="A146" s="55">
        <v>95</v>
      </c>
      <c r="B146" s="47">
        <f t="shared" si="52"/>
        <v>1.400000000000001</v>
      </c>
      <c r="C146" s="55">
        <f t="shared" si="53"/>
        <v>15.750000000000039</v>
      </c>
      <c r="D146" s="55">
        <f t="shared" si="54"/>
        <v>11.41559245335398</v>
      </c>
      <c r="E146" s="55">
        <f t="shared" si="55"/>
        <v>1.6396509333919624</v>
      </c>
      <c r="F146" s="55">
        <f t="shared" si="47"/>
        <v>9.8479769327209105E-3</v>
      </c>
      <c r="G146" s="55">
        <f t="shared" si="56"/>
        <v>1.7982152</v>
      </c>
      <c r="H146" s="55">
        <f t="shared" si="48"/>
        <v>9.8479999999999991E-3</v>
      </c>
      <c r="I146" s="55">
        <f t="shared" si="49"/>
        <v>14.067846287505883</v>
      </c>
      <c r="K146" s="47">
        <f t="shared" si="50"/>
        <v>1.4000000000000008</v>
      </c>
      <c r="L146" s="64">
        <f t="shared" si="39"/>
        <v>11.715500744642542</v>
      </c>
      <c r="M146" s="34">
        <f t="shared" si="40"/>
        <v>10.851806170201058</v>
      </c>
      <c r="N146" s="65">
        <f t="shared" si="41"/>
        <v>1.053002537604117</v>
      </c>
      <c r="O146" s="55">
        <f t="shared" si="42"/>
        <v>13.175102206930198</v>
      </c>
      <c r="P146" s="55">
        <f t="shared" si="43"/>
        <v>11.795885424877605</v>
      </c>
      <c r="Q146" s="55">
        <f t="shared" si="44"/>
        <v>0.35241308988914288</v>
      </c>
      <c r="R146" s="55">
        <f t="shared" si="45"/>
        <v>6.6260093570715775</v>
      </c>
      <c r="S146" s="55">
        <f t="shared" si="46"/>
        <v>9.465727652959389</v>
      </c>
      <c r="T146" s="55">
        <f t="shared" si="51"/>
        <v>3.380617018914065</v>
      </c>
    </row>
    <row r="147" spans="1:20" x14ac:dyDescent="0.25">
      <c r="A147" s="55">
        <v>96</v>
      </c>
      <c r="B147" s="47">
        <f t="shared" si="52"/>
        <v>1.410000000000001</v>
      </c>
      <c r="C147" s="55">
        <f t="shared" si="53"/>
        <v>15.86250000000004</v>
      </c>
      <c r="D147" s="55">
        <f t="shared" si="54"/>
        <v>11.423666075639073</v>
      </c>
      <c r="E147" s="55">
        <f t="shared" si="55"/>
        <v>1.6123228655134483</v>
      </c>
      <c r="F147" s="55">
        <f t="shared" si="47"/>
        <v>9.8411424200746545E-3</v>
      </c>
      <c r="G147" s="55">
        <f t="shared" si="56"/>
        <v>1.8080564000000001</v>
      </c>
      <c r="H147" s="55">
        <f t="shared" si="48"/>
        <v>9.8411999999999996E-3</v>
      </c>
      <c r="I147" s="55">
        <f t="shared" si="49"/>
        <v>14.018777947284148</v>
      </c>
      <c r="K147" s="47">
        <f t="shared" si="50"/>
        <v>1.410000000000001</v>
      </c>
      <c r="L147" s="64">
        <f t="shared" si="39"/>
        <v>11.824071193334827</v>
      </c>
      <c r="M147" s="34">
        <f t="shared" si="40"/>
        <v>10.862257386106139</v>
      </c>
      <c r="N147" s="65">
        <f t="shared" si="41"/>
        <v>1.0372931164832779</v>
      </c>
      <c r="O147" s="55">
        <f t="shared" si="42"/>
        <v>13.293078484693115</v>
      </c>
      <c r="P147" s="55">
        <f t="shared" si="43"/>
        <v>11.799350579649012</v>
      </c>
      <c r="Q147" s="55">
        <f t="shared" si="44"/>
        <v>0.34068403179616824</v>
      </c>
      <c r="R147" s="55">
        <f t="shared" si="45"/>
        <v>6.6971289370893921</v>
      </c>
      <c r="S147" s="55">
        <f t="shared" si="46"/>
        <v>9.499473669630337</v>
      </c>
      <c r="T147" s="55">
        <f t="shared" si="51"/>
        <v>3.3686076842660748</v>
      </c>
    </row>
    <row r="148" spans="1:20" x14ac:dyDescent="0.25">
      <c r="A148" s="55">
        <v>97</v>
      </c>
      <c r="B148" s="47">
        <f t="shared" si="52"/>
        <v>1.420000000000001</v>
      </c>
      <c r="C148" s="55">
        <f t="shared" si="53"/>
        <v>15.975000000000041</v>
      </c>
      <c r="D148" s="55">
        <f t="shared" si="54"/>
        <v>11.43159962511208</v>
      </c>
      <c r="E148" s="55">
        <f t="shared" si="55"/>
        <v>1.5854689242637861</v>
      </c>
      <c r="F148" s="55">
        <f t="shared" si="47"/>
        <v>9.8344355543682482E-3</v>
      </c>
      <c r="G148" s="55">
        <f t="shared" si="56"/>
        <v>1.8178908</v>
      </c>
      <c r="H148" s="55">
        <f t="shared" si="48"/>
        <v>9.8344000000000001E-3</v>
      </c>
      <c r="I148" s="55">
        <f t="shared" si="49"/>
        <v>13.971468510606719</v>
      </c>
      <c r="K148" s="47">
        <f t="shared" si="50"/>
        <v>1.420000000000001</v>
      </c>
      <c r="L148" s="64">
        <f t="shared" si="39"/>
        <v>11.93274537392981</v>
      </c>
      <c r="M148" s="34">
        <f t="shared" si="40"/>
        <v>10.872553068964264</v>
      </c>
      <c r="N148" s="65">
        <f t="shared" si="41"/>
        <v>1.0218946331906165</v>
      </c>
      <c r="O148" s="55">
        <f t="shared" si="42"/>
        <v>13.411088834112093</v>
      </c>
      <c r="P148" s="55">
        <f t="shared" si="43"/>
        <v>11.802700406690603</v>
      </c>
      <c r="Q148" s="55">
        <f t="shared" si="44"/>
        <v>0.32934534173348312</v>
      </c>
      <c r="R148" s="55">
        <f t="shared" si="45"/>
        <v>6.768501163477783</v>
      </c>
      <c r="S148" s="55">
        <f t="shared" si="46"/>
        <v>9.5331002302503922</v>
      </c>
      <c r="T148" s="55">
        <f t="shared" si="51"/>
        <v>3.3567254331867549</v>
      </c>
    </row>
    <row r="149" spans="1:20" x14ac:dyDescent="0.25">
      <c r="A149" s="55">
        <v>98</v>
      </c>
      <c r="B149" s="47">
        <f t="shared" si="52"/>
        <v>1.430000000000001</v>
      </c>
      <c r="C149" s="55">
        <f t="shared" si="53"/>
        <v>16.087500000000041</v>
      </c>
      <c r="D149" s="55">
        <f t="shared" si="54"/>
        <v>11.439395721092492</v>
      </c>
      <c r="E149" s="55">
        <f t="shared" si="55"/>
        <v>1.559080243617494</v>
      </c>
      <c r="F149" s="55">
        <f t="shared" si="47"/>
        <v>9.8278536321075652E-3</v>
      </c>
      <c r="G149" s="55">
        <f t="shared" si="56"/>
        <v>1.8277186000000001</v>
      </c>
      <c r="H149" s="55">
        <f t="shared" si="48"/>
        <v>9.8277999999999994E-3</v>
      </c>
      <c r="I149" s="55">
        <f t="shared" si="49"/>
        <v>13.925830434059511</v>
      </c>
      <c r="K149" s="47">
        <f t="shared" si="50"/>
        <v>1.430000000000001</v>
      </c>
      <c r="L149" s="64">
        <f t="shared" si="39"/>
        <v>12.041521746515373</v>
      </c>
      <c r="M149" s="34">
        <f t="shared" si="40"/>
        <v>10.882696289687338</v>
      </c>
      <c r="N149" s="65">
        <f t="shared" si="41"/>
        <v>1.0067994326151577</v>
      </c>
      <c r="O149" s="55">
        <f t="shared" si="42"/>
        <v>13.529132121209862</v>
      </c>
      <c r="P149" s="55">
        <f t="shared" si="43"/>
        <v>11.805938744354814</v>
      </c>
      <c r="Q149" s="55">
        <f t="shared" si="44"/>
        <v>0.31838402742175348</v>
      </c>
      <c r="R149" s="55">
        <f t="shared" si="45"/>
        <v>6.8401251450540066</v>
      </c>
      <c r="S149" s="55">
        <f t="shared" si="46"/>
        <v>9.5666085944811226</v>
      </c>
      <c r="T149" s="55">
        <f t="shared" si="51"/>
        <v>3.3449680400283617</v>
      </c>
    </row>
    <row r="150" spans="1:20" x14ac:dyDescent="0.25">
      <c r="A150" s="55">
        <v>99</v>
      </c>
      <c r="B150" s="47">
        <f t="shared" si="52"/>
        <v>1.4400000000000011</v>
      </c>
      <c r="C150" s="55">
        <f t="shared" si="53"/>
        <v>16.200000000000042</v>
      </c>
      <c r="D150" s="55">
        <f t="shared" si="54"/>
        <v>11.447056927309426</v>
      </c>
      <c r="E150" s="55">
        <f t="shared" si="55"/>
        <v>1.533148145714641</v>
      </c>
      <c r="F150" s="55">
        <f t="shared" si="47"/>
        <v>9.8213940183190657E-3</v>
      </c>
      <c r="G150" s="55">
        <f t="shared" si="56"/>
        <v>1.8375400000000002</v>
      </c>
      <c r="H150" s="55">
        <f t="shared" si="48"/>
        <v>9.8213999999999992E-3</v>
      </c>
      <c r="I150" s="55">
        <f t="shared" si="49"/>
        <v>13.881781774585908</v>
      </c>
      <c r="K150" s="47">
        <f t="shared" si="50"/>
        <v>1.4400000000000011</v>
      </c>
      <c r="L150" s="64">
        <f t="shared" si="39"/>
        <v>12.150398801509548</v>
      </c>
      <c r="M150" s="34">
        <f t="shared" si="40"/>
        <v>10.892690043767933</v>
      </c>
      <c r="N150" s="65">
        <f t="shared" si="41"/>
        <v>0.99200008469423917</v>
      </c>
      <c r="O150" s="55">
        <f t="shared" si="42"/>
        <v>13.647207249750331</v>
      </c>
      <c r="P150" s="55">
        <f t="shared" si="43"/>
        <v>11.809069303245538</v>
      </c>
      <c r="Q150" s="55">
        <f t="shared" si="44"/>
        <v>0.30778752899236861</v>
      </c>
      <c r="R150" s="55">
        <f t="shared" si="45"/>
        <v>6.912000000000007</v>
      </c>
      <c r="S150" s="55">
        <f t="shared" si="46"/>
        <v>9.6000000000000032</v>
      </c>
      <c r="T150" s="55">
        <f t="shared" si="51"/>
        <v>3.3333333333333321</v>
      </c>
    </row>
    <row r="151" spans="1:20" x14ac:dyDescent="0.25">
      <c r="A151" s="55">
        <v>100</v>
      </c>
      <c r="B151" s="47">
        <f t="shared" si="52"/>
        <v>1.4500000000000011</v>
      </c>
      <c r="C151" s="55">
        <f t="shared" si="53"/>
        <v>16.312500000000043</v>
      </c>
      <c r="D151" s="55">
        <f t="shared" si="54"/>
        <v>11.454585753322053</v>
      </c>
      <c r="E151" s="55">
        <f t="shared" si="55"/>
        <v>1.5076641360528953</v>
      </c>
      <c r="F151" s="55">
        <f t="shared" si="47"/>
        <v>9.8150541444171381E-3</v>
      </c>
      <c r="G151" s="55">
        <f t="shared" si="56"/>
        <v>1.8473550000000001</v>
      </c>
      <c r="H151" s="55">
        <f t="shared" si="48"/>
        <v>9.8149999999999991E-3</v>
      </c>
      <c r="I151" s="55">
        <f t="shared" si="49"/>
        <v>13.839245751921737</v>
      </c>
      <c r="K151" s="47">
        <f t="shared" si="50"/>
        <v>1.4500000000000008</v>
      </c>
      <c r="L151" s="64">
        <f t="shared" si="39"/>
        <v>12.259375058917437</v>
      </c>
      <c r="M151" s="34">
        <f t="shared" si="40"/>
        <v>10.902537253491092</v>
      </c>
      <c r="N151" s="65">
        <f t="shared" si="41"/>
        <v>0.97748937673242764</v>
      </c>
      <c r="O151" s="55">
        <f t="shared" si="42"/>
        <v>13.76531315998248</v>
      </c>
      <c r="P151" s="55">
        <f t="shared" si="43"/>
        <v>11.812095670469876</v>
      </c>
      <c r="Q151" s="55">
        <f t="shared" si="44"/>
        <v>0.2975437045958903</v>
      </c>
      <c r="R151" s="55">
        <f t="shared" si="45"/>
        <v>6.9841248556995392</v>
      </c>
      <c r="S151" s="55">
        <f t="shared" si="46"/>
        <v>9.6332756630338405</v>
      </c>
      <c r="T151" s="55">
        <f t="shared" si="51"/>
        <v>3.3218191941495974</v>
      </c>
    </row>
    <row r="152" spans="1:20" x14ac:dyDescent="0.25">
      <c r="A152" s="55">
        <v>101</v>
      </c>
      <c r="B152" s="47">
        <f t="shared" si="52"/>
        <v>1.4600000000000011</v>
      </c>
      <c r="C152" s="55">
        <f t="shared" si="53"/>
        <v>16.425000000000043</v>
      </c>
      <c r="D152" s="55">
        <f t="shared" si="54"/>
        <v>11.461984655886049</v>
      </c>
      <c r="E152" s="55">
        <f t="shared" si="55"/>
        <v>1.4826198988622679</v>
      </c>
      <c r="F152" s="55">
        <f t="shared" si="47"/>
        <v>9.8088315061550038E-3</v>
      </c>
      <c r="G152" s="55">
        <f t="shared" si="56"/>
        <v>1.8571638000000001</v>
      </c>
      <c r="H152" s="55">
        <f t="shared" si="48"/>
        <v>9.8087999999999995E-3</v>
      </c>
      <c r="I152" s="55">
        <f t="shared" si="49"/>
        <v>13.798150351313836</v>
      </c>
      <c r="K152" s="47">
        <f t="shared" si="50"/>
        <v>1.4600000000000011</v>
      </c>
      <c r="L152" s="64">
        <f t="shared" si="39"/>
        <v>12.368449067609891</v>
      </c>
      <c r="M152" s="34">
        <f t="shared" si="40"/>
        <v>10.912240770070866</v>
      </c>
      <c r="N152" s="65">
        <f t="shared" si="41"/>
        <v>0.96326030601860035</v>
      </c>
      <c r="O152" s="55">
        <f t="shared" si="42"/>
        <v>13.883448827426063</v>
      </c>
      <c r="P152" s="55">
        <f t="shared" si="43"/>
        <v>11.815021313748357</v>
      </c>
      <c r="Q152" s="55">
        <f t="shared" si="44"/>
        <v>0.28764081648948658</v>
      </c>
      <c r="R152" s="55">
        <f t="shared" si="45"/>
        <v>7.0564988485792384</v>
      </c>
      <c r="S152" s="55">
        <f t="shared" si="46"/>
        <v>9.6664367788756618</v>
      </c>
      <c r="T152" s="55">
        <f t="shared" si="51"/>
        <v>3.3104235544094704</v>
      </c>
    </row>
    <row r="153" spans="1:20" x14ac:dyDescent="0.25">
      <c r="A153" s="55">
        <v>102</v>
      </c>
      <c r="B153" s="47">
        <f t="shared" si="52"/>
        <v>1.4700000000000011</v>
      </c>
      <c r="C153" s="55">
        <f t="shared" si="53"/>
        <v>16.537500000000044</v>
      </c>
      <c r="D153" s="55">
        <f t="shared" si="54"/>
        <v>11.469256040274184</v>
      </c>
      <c r="E153" s="55">
        <f t="shared" si="55"/>
        <v>1.4580072926351235</v>
      </c>
      <c r="F153" s="55">
        <f t="shared" si="47"/>
        <v>9.8027236616424207E-3</v>
      </c>
      <c r="G153" s="55">
        <f t="shared" si="56"/>
        <v>1.8669666</v>
      </c>
      <c r="H153" s="55">
        <f t="shared" si="48"/>
        <v>9.8028000000000004E-3</v>
      </c>
      <c r="I153" s="55">
        <f t="shared" si="49"/>
        <v>13.758427962265188</v>
      </c>
      <c r="K153" s="47">
        <f t="shared" si="50"/>
        <v>1.4700000000000011</v>
      </c>
      <c r="L153" s="64">
        <f t="shared" si="39"/>
        <v>12.47761940462318</v>
      </c>
      <c r="M153" s="34">
        <f t="shared" si="40"/>
        <v>10.921803375714429</v>
      </c>
      <c r="N153" s="65">
        <f t="shared" si="41"/>
        <v>0.94930607272821932</v>
      </c>
      <c r="O153" s="55">
        <f t="shared" si="42"/>
        <v>14.001613261697715</v>
      </c>
      <c r="P153" s="55">
        <f t="shared" si="43"/>
        <v>11.817849585388391</v>
      </c>
      <c r="Q153" s="55">
        <f t="shared" si="44"/>
        <v>0.27806751758740228</v>
      </c>
      <c r="R153" s="55">
        <f t="shared" si="45"/>
        <v>7.1291211239535066</v>
      </c>
      <c r="S153" s="55">
        <f t="shared" si="46"/>
        <v>9.6994845223857169</v>
      </c>
      <c r="T153" s="55">
        <f t="shared" si="51"/>
        <v>3.2991443953692885</v>
      </c>
    </row>
    <row r="154" spans="1:20" x14ac:dyDescent="0.25">
      <c r="A154" s="55">
        <v>103</v>
      </c>
      <c r="B154" s="47">
        <f t="shared" si="52"/>
        <v>1.4800000000000011</v>
      </c>
      <c r="C154" s="55">
        <f t="shared" si="53"/>
        <v>16.650000000000045</v>
      </c>
      <c r="D154" s="55">
        <f t="shared" si="54"/>
        <v>11.476402261568079</v>
      </c>
      <c r="E154" s="55">
        <f t="shared" si="55"/>
        <v>1.4338183457537426</v>
      </c>
      <c r="F154" s="55">
        <f t="shared" si="47"/>
        <v>9.7967282294459095E-3</v>
      </c>
      <c r="G154" s="55">
        <f t="shared" si="56"/>
        <v>1.8767634</v>
      </c>
      <c r="H154" s="55">
        <f t="shared" si="48"/>
        <v>9.7967999999999996E-3</v>
      </c>
      <c r="I154" s="55">
        <f t="shared" si="49"/>
        <v>13.72001504955607</v>
      </c>
      <c r="K154" s="47">
        <f t="shared" si="50"/>
        <v>1.4800000000000011</v>
      </c>
      <c r="L154" s="64">
        <f t="shared" si="39"/>
        <v>12.58688467447894</v>
      </c>
      <c r="M154" s="34">
        <f t="shared" si="40"/>
        <v>10.931227785616583</v>
      </c>
      <c r="N154" s="65">
        <f t="shared" si="41"/>
        <v>0.93562007309847528</v>
      </c>
      <c r="O154" s="55">
        <f t="shared" si="42"/>
        <v>14.119805505376137</v>
      </c>
      <c r="P154" s="55">
        <f t="shared" si="43"/>
        <v>11.820583726125458</v>
      </c>
      <c r="Q154" s="55">
        <f t="shared" si="44"/>
        <v>0.26881283845905912</v>
      </c>
      <c r="R154" s="55">
        <f t="shared" si="45"/>
        <v>7.2019908358731</v>
      </c>
      <c r="S154" s="55">
        <f t="shared" si="46"/>
        <v>9.7324200484771559</v>
      </c>
      <c r="T154" s="55">
        <f t="shared" si="51"/>
        <v>3.2879797461071445</v>
      </c>
    </row>
    <row r="155" spans="1:20" x14ac:dyDescent="0.25">
      <c r="A155" s="55">
        <v>104</v>
      </c>
      <c r="B155" s="47">
        <f t="shared" si="52"/>
        <v>1.4900000000000011</v>
      </c>
      <c r="C155" s="55">
        <f t="shared" si="53"/>
        <v>16.762500000000045</v>
      </c>
      <c r="D155" s="55">
        <f t="shared" si="54"/>
        <v>11.483425625900297</v>
      </c>
      <c r="E155" s="55">
        <f t="shared" si="55"/>
        <v>1.4100452522860465</v>
      </c>
      <c r="F155" s="55">
        <f t="shared" si="47"/>
        <v>9.7908428867554062E-3</v>
      </c>
      <c r="G155" s="55">
        <f t="shared" si="56"/>
        <v>1.8865542</v>
      </c>
      <c r="H155" s="55">
        <f t="shared" si="48"/>
        <v>9.7907999999999988E-3</v>
      </c>
      <c r="I155" s="55">
        <f t="shared" si="49"/>
        <v>13.682851853230046</v>
      </c>
      <c r="K155" s="47">
        <f t="shared" si="50"/>
        <v>1.4900000000000011</v>
      </c>
      <c r="L155" s="64">
        <f t="shared" si="39"/>
        <v>12.696243508523763</v>
      </c>
      <c r="M155" s="34">
        <f t="shared" si="40"/>
        <v>10.940516649887366</v>
      </c>
      <c r="N155" s="65">
        <f t="shared" si="41"/>
        <v>0.92219589286455417</v>
      </c>
      <c r="O155" s="55">
        <f t="shared" si="42"/>
        <v>14.238024632905057</v>
      </c>
      <c r="P155" s="55">
        <f t="shared" si="43"/>
        <v>11.823226868836459</v>
      </c>
      <c r="Q155" s="55">
        <f t="shared" si="44"/>
        <v>0.2598661747598886</v>
      </c>
      <c r="R155" s="55">
        <f t="shared" si="45"/>
        <v>7.2751071469772945</v>
      </c>
      <c r="S155" s="55">
        <f t="shared" si="46"/>
        <v>9.7652444925869659</v>
      </c>
      <c r="T155" s="55">
        <f t="shared" si="51"/>
        <v>3.2769276820761606</v>
      </c>
    </row>
    <row r="156" spans="1:20" x14ac:dyDescent="0.25">
      <c r="A156" s="55">
        <v>105</v>
      </c>
      <c r="B156" s="47">
        <f t="shared" si="52"/>
        <v>1.5000000000000011</v>
      </c>
      <c r="C156" s="55">
        <f t="shared" si="53"/>
        <v>16.875000000000046</v>
      </c>
      <c r="D156" s="55">
        <f t="shared" si="54"/>
        <v>11.490328391663269</v>
      </c>
      <c r="E156" s="55">
        <f t="shared" si="55"/>
        <v>1.3866803678935398</v>
      </c>
      <c r="F156" s="55">
        <f t="shared" si="47"/>
        <v>9.7850653676146218E-3</v>
      </c>
      <c r="G156" s="55">
        <f t="shared" si="56"/>
        <v>1.8963391999999999</v>
      </c>
      <c r="H156" s="55">
        <f t="shared" si="48"/>
        <v>9.7850000000000003E-3</v>
      </c>
      <c r="I156" s="55">
        <f t="shared" si="49"/>
        <v>13.646882114616103</v>
      </c>
      <c r="K156" s="47">
        <f t="shared" si="50"/>
        <v>1.5000000000000011</v>
      </c>
      <c r="L156" s="64">
        <f t="shared" si="39"/>
        <v>12.8056945642877</v>
      </c>
      <c r="M156" s="34">
        <f t="shared" si="40"/>
        <v>10.949672555415248</v>
      </c>
      <c r="N156" s="65">
        <f t="shared" si="41"/>
        <v>0.90902730094583506</v>
      </c>
      <c r="O156" s="55">
        <f t="shared" si="42"/>
        <v>14.356269749532675</v>
      </c>
      <c r="P156" s="55">
        <f t="shared" si="43"/>
        <v>11.825782042129482</v>
      </c>
      <c r="Q156" s="55">
        <f t="shared" si="44"/>
        <v>0.25121727508049041</v>
      </c>
      <c r="R156" s="55">
        <f t="shared" si="45"/>
        <v>7.3484692283495434</v>
      </c>
      <c r="S156" s="55">
        <f t="shared" si="46"/>
        <v>9.7979589711327169</v>
      </c>
      <c r="T156" s="55">
        <f t="shared" si="51"/>
        <v>3.2659863237109028</v>
      </c>
    </row>
    <row r="157" spans="1:20" x14ac:dyDescent="0.25">
      <c r="A157" s="55">
        <v>106</v>
      </c>
      <c r="B157" s="47">
        <f t="shared" si="52"/>
        <v>1.5100000000000011</v>
      </c>
      <c r="C157" s="55">
        <f t="shared" si="53"/>
        <v>16.987500000000047</v>
      </c>
      <c r="D157" s="55">
        <f t="shared" si="54"/>
        <v>11.497112770686066</v>
      </c>
      <c r="E157" s="55">
        <f t="shared" si="55"/>
        <v>1.3637162058480925</v>
      </c>
      <c r="F157" s="55">
        <f t="shared" si="47"/>
        <v>9.7793934612305095E-3</v>
      </c>
      <c r="G157" s="55">
        <f t="shared" si="56"/>
        <v>1.9061185999999999</v>
      </c>
      <c r="H157" s="55">
        <f t="shared" si="48"/>
        <v>9.7793999999999989E-3</v>
      </c>
      <c r="I157" s="55">
        <f t="shared" si="49"/>
        <v>13.612052825791704</v>
      </c>
      <c r="K157" s="47">
        <f t="shared" si="50"/>
        <v>1.5100000000000011</v>
      </c>
      <c r="L157" s="64">
        <f t="shared" si="39"/>
        <v>12.915236524861115</v>
      </c>
      <c r="M157" s="34">
        <f t="shared" si="40"/>
        <v>10.958698027668406</v>
      </c>
      <c r="N157" s="65">
        <f t="shared" si="41"/>
        <v>0.89610824337137107</v>
      </c>
      <c r="O157" s="55">
        <f t="shared" si="42"/>
        <v>14.474539990286443</v>
      </c>
      <c r="P157" s="55">
        <f t="shared" si="43"/>
        <v>11.828252173814089</v>
      </c>
      <c r="Q157" s="55">
        <f t="shared" si="44"/>
        <v>0.24285622920020025</v>
      </c>
      <c r="R157" s="55">
        <f t="shared" si="45"/>
        <v>7.4220762593764906</v>
      </c>
      <c r="S157" s="55">
        <f t="shared" si="46"/>
        <v>9.8305645819556098</v>
      </c>
      <c r="T157" s="55">
        <f t="shared" si="51"/>
        <v>3.2551538350846365</v>
      </c>
    </row>
    <row r="158" spans="1:20" x14ac:dyDescent="0.25">
      <c r="A158" s="55">
        <v>107</v>
      </c>
      <c r="B158" s="47">
        <f t="shared" si="52"/>
        <v>1.5200000000000011</v>
      </c>
      <c r="C158" s="55">
        <f t="shared" si="53"/>
        <v>17.100000000000048</v>
      </c>
      <c r="D158" s="55">
        <f t="shared" si="54"/>
        <v>11.503780929358832</v>
      </c>
      <c r="E158" s="55">
        <f t="shared" si="55"/>
        <v>1.3411454332259325</v>
      </c>
      <c r="F158" s="55">
        <f t="shared" si="47"/>
        <v>9.7738250103243645E-3</v>
      </c>
      <c r="G158" s="55">
        <f t="shared" si="56"/>
        <v>1.9158923999999999</v>
      </c>
      <c r="H158" s="55">
        <f t="shared" si="48"/>
        <v>9.7737999999999992E-3</v>
      </c>
      <c r="I158" s="55">
        <f t="shared" si="49"/>
        <v>13.578314000182854</v>
      </c>
      <c r="K158" s="47">
        <f t="shared" si="50"/>
        <v>1.5200000000000011</v>
      </c>
      <c r="L158" s="64">
        <f t="shared" si="39"/>
        <v>13.024868098289229</v>
      </c>
      <c r="M158" s="34">
        <f t="shared" si="40"/>
        <v>10.967595532436398</v>
      </c>
      <c r="N158" s="65">
        <f t="shared" si="41"/>
        <v>0.88343283743449319</v>
      </c>
      <c r="O158" s="55">
        <f t="shared" si="42"/>
        <v>14.592834518981945</v>
      </c>
      <c r="P158" s="55">
        <f t="shared" si="43"/>
        <v>11.830640094256102</v>
      </c>
      <c r="Q158" s="55">
        <f t="shared" si="44"/>
        <v>0.2347734567316011</v>
      </c>
      <c r="R158" s="55">
        <f t="shared" si="45"/>
        <v>7.4959274276102841</v>
      </c>
      <c r="S158" s="55">
        <f t="shared" si="46"/>
        <v>9.8630624047503659</v>
      </c>
      <c r="T158" s="55">
        <f t="shared" si="51"/>
        <v>3.2444284226152496</v>
      </c>
    </row>
    <row r="159" spans="1:20" x14ac:dyDescent="0.25">
      <c r="A159" s="55">
        <v>108</v>
      </c>
      <c r="B159" s="47">
        <f t="shared" si="52"/>
        <v>1.5300000000000011</v>
      </c>
      <c r="C159" s="55">
        <f t="shared" si="53"/>
        <v>17.212500000000048</v>
      </c>
      <c r="D159" s="55">
        <f t="shared" si="54"/>
        <v>11.510334989746912</v>
      </c>
      <c r="E159" s="55">
        <f t="shared" si="55"/>
        <v>1.3189608671364326</v>
      </c>
      <c r="F159" s="55">
        <f t="shared" si="47"/>
        <v>9.7683579095562481E-3</v>
      </c>
      <c r="G159" s="55">
        <f t="shared" si="56"/>
        <v>1.9256608</v>
      </c>
      <c r="H159" s="55">
        <f t="shared" si="48"/>
        <v>9.7684E-3</v>
      </c>
      <c r="I159" s="55">
        <f t="shared" si="49"/>
        <v>13.545618462252348</v>
      </c>
      <c r="K159" s="47">
        <f t="shared" si="50"/>
        <v>1.5300000000000011</v>
      </c>
      <c r="L159" s="64">
        <f t="shared" si="39"/>
        <v>13.134588016983805</v>
      </c>
      <c r="M159" s="34">
        <f t="shared" si="40"/>
        <v>10.976367477514524</v>
      </c>
      <c r="N159" s="65">
        <f t="shared" si="41"/>
        <v>0.87099536606686423</v>
      </c>
      <c r="O159" s="55">
        <f t="shared" si="42"/>
        <v>14.711152527264758</v>
      </c>
      <c r="P159" s="55">
        <f t="shared" si="43"/>
        <v>11.832948539620743</v>
      </c>
      <c r="Q159" s="55">
        <f t="shared" si="44"/>
        <v>0.22695969614297004</v>
      </c>
      <c r="R159" s="55">
        <f t="shared" si="45"/>
        <v>7.5700219286340333</v>
      </c>
      <c r="S159" s="55">
        <f t="shared" si="46"/>
        <v>9.8954535014823897</v>
      </c>
      <c r="T159" s="55">
        <f t="shared" si="51"/>
        <v>3.2338083338177714</v>
      </c>
    </row>
    <row r="160" spans="1:20" x14ac:dyDescent="0.25">
      <c r="A160" s="55">
        <v>109</v>
      </c>
      <c r="B160" s="47">
        <f t="shared" si="52"/>
        <v>1.5400000000000011</v>
      </c>
      <c r="C160" s="55">
        <f t="shared" si="53"/>
        <v>17.325000000000049</v>
      </c>
      <c r="D160" s="55">
        <f t="shared" si="54"/>
        <v>11.516777030655565</v>
      </c>
      <c r="E160" s="55">
        <f t="shared" si="55"/>
        <v>1.2971554711182307</v>
      </c>
      <c r="F160" s="55">
        <f t="shared" si="47"/>
        <v>9.7629901040009529E-3</v>
      </c>
      <c r="G160" s="55">
        <f t="shared" si="56"/>
        <v>1.9354237999999999</v>
      </c>
      <c r="H160" s="55">
        <f t="shared" si="48"/>
        <v>9.7629999999999991E-3</v>
      </c>
      <c r="I160" s="55">
        <f t="shared" si="49"/>
        <v>13.51392165445113</v>
      </c>
      <c r="K160" s="47">
        <f t="shared" si="50"/>
        <v>1.5400000000000011</v>
      </c>
      <c r="L160" s="64">
        <f t="shared" si="39"/>
        <v>13.244395037151408</v>
      </c>
      <c r="M160" s="34">
        <f t="shared" si="40"/>
        <v>10.985016214332928</v>
      </c>
      <c r="N160" s="65">
        <f t="shared" si="41"/>
        <v>0.85879027242275674</v>
      </c>
      <c r="O160" s="55">
        <f t="shared" si="42"/>
        <v>14.829493233684214</v>
      </c>
      <c r="P160" s="55">
        <f t="shared" si="43"/>
        <v>11.83518015500783</v>
      </c>
      <c r="Q160" s="55">
        <f t="shared" si="44"/>
        <v>0.21940599414608292</v>
      </c>
      <c r="R160" s="55">
        <f t="shared" si="45"/>
        <v>7.6443589659303761</v>
      </c>
      <c r="S160" s="55">
        <f t="shared" si="46"/>
        <v>9.9277389167926895</v>
      </c>
      <c r="T160" s="55">
        <f t="shared" si="51"/>
        <v>3.22329185610152</v>
      </c>
    </row>
    <row r="161" spans="1:20" x14ac:dyDescent="0.25">
      <c r="A161" s="55">
        <v>110</v>
      </c>
      <c r="B161" s="47">
        <f t="shared" si="52"/>
        <v>1.5500000000000012</v>
      </c>
      <c r="C161" s="55">
        <f t="shared" si="53"/>
        <v>17.43750000000005</v>
      </c>
      <c r="D161" s="55">
        <f t="shared" si="54"/>
        <v>11.523109088669115</v>
      </c>
      <c r="E161" s="55">
        <f t="shared" si="55"/>
        <v>1.2757223516218588</v>
      </c>
      <c r="F161" s="55">
        <f t="shared" si="47"/>
        <v>9.7577195876783606E-3</v>
      </c>
      <c r="G161" s="55">
        <f t="shared" si="56"/>
        <v>1.9451816</v>
      </c>
      <c r="H161" s="55">
        <f t="shared" si="48"/>
        <v>9.7577999999999988E-3</v>
      </c>
      <c r="I161" s="55">
        <f t="shared" si="49"/>
        <v>13.483181459804319</v>
      </c>
      <c r="K161" s="47">
        <f t="shared" si="50"/>
        <v>1.5500000000000012</v>
      </c>
      <c r="L161" s="64">
        <f t="shared" si="39"/>
        <v>13.354287938237654</v>
      </c>
      <c r="M161" s="34">
        <f t="shared" si="40"/>
        <v>10.993544039532605</v>
      </c>
      <c r="N161" s="65">
        <f t="shared" si="41"/>
        <v>0.84681215466475657</v>
      </c>
      <c r="O161" s="55">
        <f t="shared" si="42"/>
        <v>14.947855882797995</v>
      </c>
      <c r="P161" s="55">
        <f t="shared" si="43"/>
        <v>11.837337497482622</v>
      </c>
      <c r="Q161" s="55">
        <f t="shared" si="44"/>
        <v>0.21210369543721302</v>
      </c>
      <c r="R161" s="55">
        <f t="shared" si="45"/>
        <v>7.7189377507530228</v>
      </c>
      <c r="S161" s="55">
        <f t="shared" si="46"/>
        <v>9.9599196783909889</v>
      </c>
      <c r="T161" s="55">
        <f t="shared" si="51"/>
        <v>3.2128773156099943</v>
      </c>
    </row>
    <row r="162" spans="1:20" x14ac:dyDescent="0.25">
      <c r="A162" s="55">
        <v>111</v>
      </c>
      <c r="B162" s="47">
        <f t="shared" si="52"/>
        <v>1.5600000000000012</v>
      </c>
      <c r="C162" s="55">
        <f t="shared" si="53"/>
        <v>17.55000000000005</v>
      </c>
      <c r="D162" s="55">
        <f t="shared" si="54"/>
        <v>11.529333159159471</v>
      </c>
      <c r="E162" s="55">
        <f t="shared" si="55"/>
        <v>1.2546547545960252</v>
      </c>
      <c r="F162" s="55">
        <f t="shared" si="47"/>
        <v>9.7525444021382499E-3</v>
      </c>
      <c r="G162" s="55">
        <f t="shared" si="56"/>
        <v>1.9549341999999998</v>
      </c>
      <c r="H162" s="55">
        <f t="shared" si="48"/>
        <v>9.7526000000000002E-3</v>
      </c>
      <c r="I162" s="55">
        <f t="shared" si="49"/>
        <v>13.453358038676509</v>
      </c>
      <c r="K162" s="47">
        <f t="shared" si="50"/>
        <v>1.5600000000000012</v>
      </c>
      <c r="L162" s="64">
        <f t="shared" si="39"/>
        <v>13.464265522387008</v>
      </c>
      <c r="M162" s="34">
        <f t="shared" si="40"/>
        <v>11.001953196490216</v>
      </c>
      <c r="N162" s="65">
        <f t="shared" si="41"/>
        <v>0.83505576094250678</v>
      </c>
      <c r="O162" s="55">
        <f t="shared" si="42"/>
        <v>15.066239744306506</v>
      </c>
      <c r="P162" s="55">
        <f t="shared" si="43"/>
        <v>11.839423039005807</v>
      </c>
      <c r="Q162" s="55">
        <f t="shared" si="44"/>
        <v>0.20504443277957363</v>
      </c>
      <c r="R162" s="55">
        <f t="shared" si="45"/>
        <v>7.7937575020012098</v>
      </c>
      <c r="S162" s="55">
        <f t="shared" si="46"/>
        <v>9.9919967974374408</v>
      </c>
      <c r="T162" s="55">
        <f t="shared" si="51"/>
        <v>3.2025630761017414</v>
      </c>
    </row>
    <row r="163" spans="1:20" x14ac:dyDescent="0.25">
      <c r="A163" s="55">
        <v>112</v>
      </c>
      <c r="B163" s="47">
        <f t="shared" si="52"/>
        <v>1.5700000000000012</v>
      </c>
      <c r="C163" s="55">
        <f t="shared" si="53"/>
        <v>17.662500000000051</v>
      </c>
      <c r="D163" s="55">
        <f t="shared" si="54"/>
        <v>11.535451197262359</v>
      </c>
      <c r="E163" s="55">
        <f t="shared" si="55"/>
        <v>1.2339460621832288</v>
      </c>
      <c r="F163" s="55">
        <f t="shared" si="47"/>
        <v>9.7474626350911118E-3</v>
      </c>
      <c r="G163" s="55">
        <f t="shared" si="56"/>
        <v>1.9646815999999998</v>
      </c>
      <c r="H163" s="55">
        <f t="shared" si="48"/>
        <v>9.7473999999999998E-3</v>
      </c>
      <c r="I163" s="55">
        <f t="shared" si="49"/>
        <v>13.424413678413805</v>
      </c>
      <c r="K163" s="47">
        <f t="shared" si="50"/>
        <v>1.5700000000000014</v>
      </c>
      <c r="L163" s="64">
        <f t="shared" si="39"/>
        <v>13.574326613917542</v>
      </c>
      <c r="M163" s="34">
        <f t="shared" si="40"/>
        <v>11.010245876793634</v>
      </c>
      <c r="N163" s="65">
        <f t="shared" si="41"/>
        <v>0.82351598455648622</v>
      </c>
      <c r="O163" s="55">
        <f t="shared" si="42"/>
        <v>15.184644112216073</v>
      </c>
      <c r="P163" s="55">
        <f t="shared" si="43"/>
        <v>11.841439169265952</v>
      </c>
      <c r="Q163" s="55">
        <f t="shared" si="44"/>
        <v>0.1982201174158362</v>
      </c>
      <c r="R163" s="55">
        <f t="shared" si="45"/>
        <v>7.8688174460969762</v>
      </c>
      <c r="S163" s="55">
        <f t="shared" si="46"/>
        <v>10.023971268913337</v>
      </c>
      <c r="T163" s="55">
        <f t="shared" si="51"/>
        <v>3.1923475378704875</v>
      </c>
    </row>
    <row r="164" spans="1:20" x14ac:dyDescent="0.25">
      <c r="A164" s="55">
        <v>113</v>
      </c>
      <c r="B164" s="47">
        <f t="shared" si="52"/>
        <v>1.5800000000000012</v>
      </c>
      <c r="C164" s="55">
        <f t="shared" si="53"/>
        <v>17.775000000000052</v>
      </c>
      <c r="D164" s="55">
        <f t="shared" si="54"/>
        <v>11.541465118829711</v>
      </c>
      <c r="E164" s="55">
        <f t="shared" si="55"/>
        <v>1.2135897894960479</v>
      </c>
      <c r="F164" s="55">
        <f t="shared" si="47"/>
        <v>9.7424724190858566E-3</v>
      </c>
      <c r="G164" s="55">
        <f t="shared" si="56"/>
        <v>1.9744239999999997</v>
      </c>
      <c r="H164" s="55">
        <f t="shared" si="48"/>
        <v>9.7424E-3</v>
      </c>
      <c r="I164" s="55">
        <f t="shared" si="49"/>
        <v>13.396312654694713</v>
      </c>
      <c r="K164" s="47">
        <f t="shared" si="50"/>
        <v>1.5800000000000012</v>
      </c>
      <c r="L164" s="64">
        <f t="shared" si="39"/>
        <v>13.684470058810231</v>
      </c>
      <c r="M164" s="34">
        <f t="shared" si="40"/>
        <v>11.018424221669999</v>
      </c>
      <c r="N164" s="65">
        <f t="shared" si="41"/>
        <v>0.81218785929918624</v>
      </c>
      <c r="O164" s="55">
        <f t="shared" si="42"/>
        <v>15.303068304030004</v>
      </c>
      <c r="P164" s="55">
        <f t="shared" si="43"/>
        <v>11.843388198417703</v>
      </c>
      <c r="Q164" s="55">
        <f t="shared" si="44"/>
        <v>0.19162292979974055</v>
      </c>
      <c r="R164" s="55">
        <f t="shared" si="45"/>
        <v>7.9441168168651792</v>
      </c>
      <c r="S164" s="55">
        <f t="shared" si="46"/>
        <v>10.055844071981232</v>
      </c>
      <c r="T164" s="55">
        <f t="shared" si="51"/>
        <v>3.1822291367029187</v>
      </c>
    </row>
    <row r="165" spans="1:20" x14ac:dyDescent="0.25">
      <c r="A165" s="55">
        <v>114</v>
      </c>
      <c r="B165" s="47">
        <f t="shared" si="52"/>
        <v>1.5900000000000012</v>
      </c>
      <c r="C165" s="55">
        <f t="shared" si="53"/>
        <v>17.887500000000053</v>
      </c>
      <c r="D165" s="55">
        <f t="shared" si="54"/>
        <v>11.547376801355725</v>
      </c>
      <c r="E165" s="55">
        <f t="shared" si="55"/>
        <v>1.1935795814825525</v>
      </c>
      <c r="F165" s="55">
        <f t="shared" si="47"/>
        <v>9.7375719302396184E-3</v>
      </c>
      <c r="G165" s="55">
        <f t="shared" si="56"/>
        <v>1.9841615999999997</v>
      </c>
      <c r="H165" s="55">
        <f t="shared" si="48"/>
        <v>9.737599999999999E-3</v>
      </c>
      <c r="I165" s="55">
        <f t="shared" si="49"/>
        <v>13.369021103541716</v>
      </c>
      <c r="K165" s="47">
        <f t="shared" si="50"/>
        <v>1.590000000000001</v>
      </c>
      <c r="L165" s="64">
        <f t="shared" si="39"/>
        <v>13.794694724212304</v>
      </c>
      <c r="M165" s="34">
        <f t="shared" si="40"/>
        <v>11.026490323368067</v>
      </c>
      <c r="N165" s="65">
        <f t="shared" si="41"/>
        <v>0.80106655496640367</v>
      </c>
      <c r="O165" s="55">
        <f t="shared" si="42"/>
        <v>15.421511659966544</v>
      </c>
      <c r="P165" s="55">
        <f t="shared" si="43"/>
        <v>11.845272359728838</v>
      </c>
      <c r="Q165" s="55">
        <f t="shared" si="44"/>
        <v>0.18524531063617816</v>
      </c>
      <c r="R165" s="55">
        <f t="shared" si="45"/>
        <v>8.0196548554161691</v>
      </c>
      <c r="S165" s="55">
        <f t="shared" si="46"/>
        <v>10.087616170334798</v>
      </c>
      <c r="T165" s="55">
        <f t="shared" si="51"/>
        <v>3.1722063428725753</v>
      </c>
    </row>
    <row r="166" spans="1:20" x14ac:dyDescent="0.25">
      <c r="A166" s="55">
        <v>115</v>
      </c>
      <c r="B166" s="47">
        <f t="shared" si="52"/>
        <v>1.6000000000000012</v>
      </c>
      <c r="C166" s="55">
        <f t="shared" si="53"/>
        <v>18.000000000000053</v>
      </c>
      <c r="D166" s="55">
        <f t="shared" si="54"/>
        <v>11.553188084869083</v>
      </c>
      <c r="E166" s="55">
        <f t="shared" si="55"/>
        <v>1.1739092099062702</v>
      </c>
      <c r="F166" s="55">
        <f t="shared" si="47"/>
        <v>9.7327593870029702E-3</v>
      </c>
      <c r="G166" s="55">
        <f t="shared" si="56"/>
        <v>1.9938943999999998</v>
      </c>
      <c r="H166" s="55">
        <f t="shared" si="48"/>
        <v>9.7327999999999998E-3</v>
      </c>
      <c r="I166" s="55">
        <f t="shared" si="49"/>
        <v>13.342506903050865</v>
      </c>
      <c r="K166" s="47">
        <f t="shared" si="50"/>
        <v>1.600000000000001</v>
      </c>
      <c r="L166" s="64">
        <f t="shared" ref="L166:L198" si="57">($M$3*B166*B166)/(1-$L$3*B166)</f>
        <v>13.904999497954174</v>
      </c>
      <c r="M166" s="34">
        <f t="shared" ref="M166:M198" si="58">$M$3*B166*(2-$L$3*B166)/((1-$L$3*B166)*(1-$L$3*B166))</f>
        <v>11.034446226496488</v>
      </c>
      <c r="N166" s="65">
        <f t="shared" ref="N166:N198" si="59">$M$3*2/((1-$L$3*B166)*(1-$L$3*B166)*(1-$L$3*B166))</f>
        <v>0.79014737303168703</v>
      </c>
      <c r="O166" s="55">
        <f t="shared" si="42"/>
        <v>15.53997354220289</v>
      </c>
      <c r="P166" s="55">
        <f t="shared" si="43"/>
        <v>11.847093812139228</v>
      </c>
      <c r="Q166" s="55">
        <f t="shared" si="44"/>
        <v>0.17907995221947934</v>
      </c>
      <c r="R166" s="55">
        <f t="shared" si="45"/>
        <v>8.0954308100310612</v>
      </c>
      <c r="S166" s="55">
        <f t="shared" si="46"/>
        <v>10.119288512538818</v>
      </c>
      <c r="T166" s="55">
        <f t="shared" si="51"/>
        <v>3.1622776601683782</v>
      </c>
    </row>
    <row r="167" spans="1:20" x14ac:dyDescent="0.25">
      <c r="A167" s="55">
        <v>116</v>
      </c>
      <c r="B167" s="47">
        <f t="shared" si="52"/>
        <v>1.6100000000000012</v>
      </c>
      <c r="C167" s="55">
        <f t="shared" si="53"/>
        <v>18.112500000000054</v>
      </c>
      <c r="D167" s="55">
        <f t="shared" si="54"/>
        <v>11.558900772809752</v>
      </c>
      <c r="E167" s="55">
        <f t="shared" si="55"/>
        <v>1.154572570378356</v>
      </c>
      <c r="F167" s="55">
        <f t="shared" si="47"/>
        <v>9.7280330489757372E-3</v>
      </c>
      <c r="G167" s="55">
        <f t="shared" si="56"/>
        <v>2.0036223999999998</v>
      </c>
      <c r="H167" s="55">
        <f t="shared" si="48"/>
        <v>9.7279999999999988E-3</v>
      </c>
      <c r="I167" s="55">
        <f t="shared" si="49"/>
        <v>13.316739563990939</v>
      </c>
      <c r="K167" s="47">
        <f t="shared" si="50"/>
        <v>1.6100000000000014</v>
      </c>
      <c r="L167" s="64">
        <f t="shared" si="57"/>
        <v>14.01538328807956</v>
      </c>
      <c r="M167" s="34">
        <f t="shared" si="58"/>
        <v>11.042293929319584</v>
      </c>
      <c r="N167" s="65">
        <f t="shared" si="59"/>
        <v>0.77942574247729757</v>
      </c>
      <c r="O167" s="55">
        <f t="shared" si="42"/>
        <v>15.65845333414433</v>
      </c>
      <c r="P167" s="55">
        <f t="shared" si="43"/>
        <v>11.848854642734631</v>
      </c>
      <c r="Q167" s="55">
        <f t="shared" si="44"/>
        <v>0.17311979005998016</v>
      </c>
      <c r="R167" s="55">
        <f t="shared" si="45"/>
        <v>8.1714439360494993</v>
      </c>
      <c r="S167" s="55">
        <f t="shared" si="46"/>
        <v>10.150862032359621</v>
      </c>
      <c r="T167" s="55">
        <f t="shared" si="51"/>
        <v>3.1524416249564013</v>
      </c>
    </row>
    <row r="168" spans="1:20" x14ac:dyDescent="0.25">
      <c r="A168" s="55">
        <v>117</v>
      </c>
      <c r="B168" s="47">
        <f t="shared" si="52"/>
        <v>1.6200000000000012</v>
      </c>
      <c r="C168" s="55">
        <f t="shared" si="53"/>
        <v>18.225000000000055</v>
      </c>
      <c r="D168" s="55">
        <f t="shared" si="54"/>
        <v>11.564516632871134</v>
      </c>
      <c r="E168" s="55">
        <f t="shared" si="55"/>
        <v>1.1355636795070225</v>
      </c>
      <c r="F168" s="55">
        <f t="shared" si="47"/>
        <v>9.7233912157582807E-3</v>
      </c>
      <c r="G168" s="55">
        <f t="shared" si="56"/>
        <v>2.0133457999999997</v>
      </c>
      <c r="H168" s="55">
        <f t="shared" si="48"/>
        <v>9.7234000000000001E-3</v>
      </c>
      <c r="I168" s="55">
        <f t="shared" si="49"/>
        <v>13.29169012850724</v>
      </c>
      <c r="K168" s="47">
        <f t="shared" si="50"/>
        <v>1.620000000000001</v>
      </c>
      <c r="L168" s="64">
        <f t="shared" si="57"/>
        <v>14.12584502238834</v>
      </c>
      <c r="M168" s="34">
        <f t="shared" si="58"/>
        <v>11.050035385012256</v>
      </c>
      <c r="N168" s="65">
        <f t="shared" si="59"/>
        <v>0.76889721577534587</v>
      </c>
      <c r="O168" s="55">
        <f t="shared" si="42"/>
        <v>15.776950439717737</v>
      </c>
      <c r="P168" s="55">
        <f t="shared" si="43"/>
        <v>11.85055686913814</v>
      </c>
      <c r="Q168" s="55">
        <f t="shared" si="44"/>
        <v>0.16735799478927718</v>
      </c>
      <c r="R168" s="55">
        <f t="shared" si="45"/>
        <v>8.2476934957599006</v>
      </c>
      <c r="S168" s="55">
        <f t="shared" si="46"/>
        <v>10.182337649086287</v>
      </c>
      <c r="T168" s="55">
        <f t="shared" si="51"/>
        <v>3.1426968052735438</v>
      </c>
    </row>
    <row r="169" spans="1:20" x14ac:dyDescent="0.25">
      <c r="A169" s="55">
        <v>118</v>
      </c>
      <c r="B169" s="47">
        <f t="shared" si="52"/>
        <v>1.6300000000000012</v>
      </c>
      <c r="C169" s="55">
        <f t="shared" si="53"/>
        <v>18.337500000000055</v>
      </c>
      <c r="D169" s="55">
        <f t="shared" si="54"/>
        <v>11.570037397824342</v>
      </c>
      <c r="E169" s="55">
        <f t="shared" si="55"/>
        <v>1.1168766721074874</v>
      </c>
      <c r="F169" s="55">
        <f t="shared" si="47"/>
        <v>9.7188322258399077E-3</v>
      </c>
      <c r="G169" s="55">
        <f t="shared" si="56"/>
        <v>2.0230645999999997</v>
      </c>
      <c r="H169" s="55">
        <f t="shared" si="48"/>
        <v>9.7187999999999997E-3</v>
      </c>
      <c r="I169" s="55">
        <f t="shared" si="49"/>
        <v>13.267331076239339</v>
      </c>
      <c r="K169" s="47">
        <f t="shared" si="50"/>
        <v>1.630000000000001</v>
      </c>
      <c r="L169" s="64">
        <f t="shared" si="57"/>
        <v>14.236383647991783</v>
      </c>
      <c r="M169" s="34">
        <f t="shared" si="58"/>
        <v>11.05767250287535</v>
      </c>
      <c r="N169" s="65">
        <f t="shared" si="59"/>
        <v>0.75855746501303767</v>
      </c>
      <c r="O169" s="55">
        <f t="shared" si="42"/>
        <v>15.895464282688572</v>
      </c>
      <c r="P169" s="55">
        <f t="shared" si="43"/>
        <v>11.85220244182206</v>
      </c>
      <c r="Q169" s="55">
        <f t="shared" si="44"/>
        <v>0.16178796433488996</v>
      </c>
      <c r="R169" s="55">
        <f t="shared" si="45"/>
        <v>8.3241787582920246</v>
      </c>
      <c r="S169" s="55">
        <f t="shared" si="46"/>
        <v>10.213716267842967</v>
      </c>
      <c r="T169" s="55">
        <f t="shared" si="51"/>
        <v>3.1330417999518283</v>
      </c>
    </row>
    <row r="170" spans="1:20" x14ac:dyDescent="0.25">
      <c r="A170" s="55">
        <v>119</v>
      </c>
      <c r="B170" s="47">
        <f t="shared" si="52"/>
        <v>1.6400000000000012</v>
      </c>
      <c r="C170" s="55">
        <f t="shared" si="53"/>
        <v>18.450000000000056</v>
      </c>
      <c r="D170" s="55">
        <f t="shared" si="54"/>
        <v>11.57546476632152</v>
      </c>
      <c r="E170" s="55">
        <f t="shared" si="55"/>
        <v>1.0985057984828401</v>
      </c>
      <c r="F170" s="55">
        <f t="shared" si="47"/>
        <v>9.7143544555306788E-3</v>
      </c>
      <c r="G170" s="55">
        <f t="shared" si="56"/>
        <v>2.0327789999999997</v>
      </c>
      <c r="H170" s="55">
        <f t="shared" si="48"/>
        <v>9.7143999999999998E-3</v>
      </c>
      <c r="I170" s="55">
        <f t="shared" si="49"/>
        <v>13.243636237228785</v>
      </c>
      <c r="K170" s="47">
        <f t="shared" si="50"/>
        <v>1.640000000000001</v>
      </c>
      <c r="L170" s="64">
        <f t="shared" si="57"/>
        <v>14.346998130879712</v>
      </c>
      <c r="M170" s="34">
        <f t="shared" si="58"/>
        <v>11.065207149513059</v>
      </c>
      <c r="N170" s="65">
        <f t="shared" si="59"/>
        <v>0.74840227815625116</v>
      </c>
      <c r="O170" s="55">
        <f t="shared" si="42"/>
        <v>16.013994306000608</v>
      </c>
      <c r="P170" s="55">
        <f t="shared" si="43"/>
        <v>11.853793246342821</v>
      </c>
      <c r="Q170" s="55">
        <f t="shared" si="44"/>
        <v>0.15640331635536961</v>
      </c>
      <c r="R170" s="55">
        <f t="shared" si="45"/>
        <v>8.4008989995119059</v>
      </c>
      <c r="S170" s="55">
        <f t="shared" si="46"/>
        <v>10.244998779892562</v>
      </c>
      <c r="T170" s="55">
        <f t="shared" si="51"/>
        <v>3.1234752377721202</v>
      </c>
    </row>
    <row r="171" spans="1:20" x14ac:dyDescent="0.25">
      <c r="A171" s="55">
        <v>120</v>
      </c>
      <c r="B171" s="47">
        <f t="shared" si="52"/>
        <v>1.6500000000000012</v>
      </c>
      <c r="C171" s="55">
        <f t="shared" si="53"/>
        <v>18.562500000000057</v>
      </c>
      <c r="D171" s="55">
        <f t="shared" si="54"/>
        <v>11.580800403669675</v>
      </c>
      <c r="E171" s="55">
        <f t="shared" si="55"/>
        <v>1.0804454218047326</v>
      </c>
      <c r="F171" s="55">
        <f t="shared" si="47"/>
        <v>9.7099563179195453E-3</v>
      </c>
      <c r="G171" s="55">
        <f t="shared" si="56"/>
        <v>2.0424889999999998</v>
      </c>
      <c r="H171" s="55">
        <f t="shared" si="48"/>
        <v>9.7099999999999999E-3</v>
      </c>
      <c r="I171" s="55">
        <f t="shared" si="49"/>
        <v>13.220580711051706</v>
      </c>
      <c r="K171" s="47">
        <f t="shared" si="50"/>
        <v>1.6500000000000015</v>
      </c>
      <c r="L171" s="64">
        <f t="shared" si="57"/>
        <v>14.457687455499283</v>
      </c>
      <c r="M171" s="34">
        <f t="shared" si="58"/>
        <v>11.072641149973547</v>
      </c>
      <c r="N171" s="65">
        <f t="shared" si="59"/>
        <v>0.73842755544590555</v>
      </c>
      <c r="O171" s="55">
        <f t="shared" si="42"/>
        <v>16.132539971137636</v>
      </c>
      <c r="P171" s="55">
        <f t="shared" si="43"/>
        <v>11.855331105501524</v>
      </c>
      <c r="Q171" s="55">
        <f t="shared" si="44"/>
        <v>0.15119788092718195</v>
      </c>
      <c r="R171" s="55">
        <f t="shared" si="45"/>
        <v>8.4778535019189949</v>
      </c>
      <c r="S171" s="55">
        <f t="shared" si="46"/>
        <v>10.276186062932107</v>
      </c>
      <c r="T171" s="55">
        <f t="shared" si="51"/>
        <v>3.1139957766460906</v>
      </c>
    </row>
    <row r="172" spans="1:20" x14ac:dyDescent="0.25">
      <c r="A172" s="55">
        <v>121</v>
      </c>
      <c r="B172" s="47">
        <f t="shared" si="52"/>
        <v>1.6600000000000013</v>
      </c>
      <c r="C172" s="55">
        <f t="shared" si="53"/>
        <v>18.675000000000058</v>
      </c>
      <c r="D172" s="55">
        <f t="shared" si="54"/>
        <v>11.586045942594337</v>
      </c>
      <c r="E172" s="55">
        <f t="shared" si="55"/>
        <v>1.0626900155285171</v>
      </c>
      <c r="F172" s="55">
        <f t="shared" si="47"/>
        <v>9.7056362618776586E-3</v>
      </c>
      <c r="G172" s="55">
        <f t="shared" si="56"/>
        <v>2.0521946</v>
      </c>
      <c r="H172" s="55">
        <f t="shared" si="48"/>
        <v>9.7056E-3</v>
      </c>
      <c r="I172" s="55">
        <f t="shared" si="49"/>
        <v>13.19814079166459</v>
      </c>
      <c r="K172" s="47">
        <f t="shared" si="50"/>
        <v>1.6600000000000015</v>
      </c>
      <c r="L172" s="64">
        <f t="shared" si="57"/>
        <v>14.568450624344962</v>
      </c>
      <c r="M172" s="34">
        <f t="shared" si="58"/>
        <v>11.079976288854219</v>
      </c>
      <c r="N172" s="65">
        <f t="shared" si="59"/>
        <v>0.72862930592184061</v>
      </c>
      <c r="O172" s="55">
        <f t="shared" si="42"/>
        <v>16.2511007575064</v>
      </c>
      <c r="P172" s="55">
        <f t="shared" si="43"/>
        <v>11.856817781432564</v>
      </c>
      <c r="Q172" s="55">
        <f t="shared" si="44"/>
        <v>0.14616569347498637</v>
      </c>
      <c r="R172" s="55">
        <f t="shared" si="45"/>
        <v>8.5550415545454932</v>
      </c>
      <c r="S172" s="55">
        <f t="shared" si="46"/>
        <v>10.307278981380104</v>
      </c>
      <c r="T172" s="55">
        <f t="shared" si="51"/>
        <v>3.1046021028253303</v>
      </c>
    </row>
    <row r="173" spans="1:20" x14ac:dyDescent="0.25">
      <c r="A173" s="55">
        <v>122</v>
      </c>
      <c r="B173" s="47">
        <f t="shared" si="52"/>
        <v>1.6700000000000013</v>
      </c>
      <c r="C173" s="55">
        <f t="shared" si="53"/>
        <v>18.787500000000058</v>
      </c>
      <c r="D173" s="55">
        <f t="shared" si="54"/>
        <v>11.591202983969614</v>
      </c>
      <c r="E173" s="55">
        <f t="shared" si="55"/>
        <v>1.0452341609220781</v>
      </c>
      <c r="F173" s="55">
        <f t="shared" si="47"/>
        <v>9.7013927710877749E-3</v>
      </c>
      <c r="G173" s="55">
        <f t="shared" si="56"/>
        <v>2.061896</v>
      </c>
      <c r="H173" s="55">
        <f t="shared" si="48"/>
        <v>9.7013999999999989E-3</v>
      </c>
      <c r="I173" s="55">
        <f t="shared" si="49"/>
        <v>13.17629389749883</v>
      </c>
      <c r="K173" s="47">
        <f t="shared" si="50"/>
        <v>1.6700000000000015</v>
      </c>
      <c r="L173" s="64">
        <f t="shared" si="57"/>
        <v>14.67928665755942</v>
      </c>
      <c r="M173" s="34">
        <f t="shared" si="58"/>
        <v>11.087214311372863</v>
      </c>
      <c r="N173" s="65">
        <f t="shared" si="59"/>
        <v>0.71900364406915362</v>
      </c>
      <c r="O173" s="55">
        <f t="shared" si="42"/>
        <v>16.369676161840115</v>
      </c>
      <c r="P173" s="55">
        <f t="shared" si="43"/>
        <v>11.858254977622751</v>
      </c>
      <c r="Q173" s="55">
        <f t="shared" si="44"/>
        <v>0.14130098793721144</v>
      </c>
      <c r="R173" s="55">
        <f t="shared" si="45"/>
        <v>8.6324624528578262</v>
      </c>
      <c r="S173" s="55">
        <f t="shared" si="46"/>
        <v>10.338278386656071</v>
      </c>
      <c r="T173" s="55">
        <f t="shared" si="51"/>
        <v>3.0952929301365466</v>
      </c>
    </row>
    <row r="174" spans="1:20" x14ac:dyDescent="0.25">
      <c r="A174" s="55">
        <v>123</v>
      </c>
      <c r="B174" s="47">
        <f t="shared" si="52"/>
        <v>1.6800000000000013</v>
      </c>
      <c r="C174" s="55">
        <f t="shared" si="53"/>
        <v>18.900000000000059</v>
      </c>
      <c r="D174" s="55">
        <f t="shared" si="54"/>
        <v>11.596273097536475</v>
      </c>
      <c r="E174" s="55">
        <f t="shared" si="55"/>
        <v>1.0280725446345826</v>
      </c>
      <c r="F174" s="55">
        <f t="shared" si="47"/>
        <v>9.6972243631059298E-3</v>
      </c>
      <c r="G174" s="55">
        <f t="shared" si="56"/>
        <v>2.0715932000000001</v>
      </c>
      <c r="H174" s="55">
        <f t="shared" si="48"/>
        <v>9.6971999999999996E-3</v>
      </c>
      <c r="I174" s="55">
        <f t="shared" si="49"/>
        <v>13.155018506382243</v>
      </c>
      <c r="K174" s="47">
        <f t="shared" si="50"/>
        <v>1.6800000000000015</v>
      </c>
      <c r="L174" s="64">
        <f t="shared" si="57"/>
        <v>14.790194592544948</v>
      </c>
      <c r="M174" s="34">
        <f t="shared" si="58"/>
        <v>11.094356924405814</v>
      </c>
      <c r="N174" s="65">
        <f t="shared" si="59"/>
        <v>0.70954678658215875</v>
      </c>
      <c r="O174" s="55">
        <f t="shared" si="42"/>
        <v>16.488265697621777</v>
      </c>
      <c r="P174" s="55">
        <f t="shared" si="43"/>
        <v>11.85964434086323</v>
      </c>
      <c r="Q174" s="55">
        <f t="shared" si="44"/>
        <v>0.13659819015909369</v>
      </c>
      <c r="R174" s="55">
        <f t="shared" si="45"/>
        <v>8.7101154986601745</v>
      </c>
      <c r="S174" s="55">
        <f t="shared" si="46"/>
        <v>10.369185117452581</v>
      </c>
      <c r="T174" s="55">
        <f t="shared" si="51"/>
        <v>3.086066999241837</v>
      </c>
    </row>
    <row r="175" spans="1:20" x14ac:dyDescent="0.25">
      <c r="A175" s="55">
        <v>124</v>
      </c>
      <c r="B175" s="47">
        <f t="shared" si="52"/>
        <v>1.6900000000000013</v>
      </c>
      <c r="C175" s="55">
        <f t="shared" si="53"/>
        <v>19.01250000000006</v>
      </c>
      <c r="D175" s="55">
        <f t="shared" si="54"/>
        <v>11.601257822601035</v>
      </c>
      <c r="E175" s="55">
        <f t="shared" si="55"/>
        <v>1.0111999563328595</v>
      </c>
      <c r="F175" s="55">
        <f t="shared" si="47"/>
        <v>9.6931295884574234E-3</v>
      </c>
      <c r="G175" s="55">
        <f t="shared" si="56"/>
        <v>2.0812864000000002</v>
      </c>
      <c r="H175" s="55">
        <f t="shared" si="48"/>
        <v>9.693199999999999E-3</v>
      </c>
      <c r="I175" s="55">
        <f t="shared" si="49"/>
        <v>13.134294094904096</v>
      </c>
      <c r="K175" s="47">
        <f t="shared" si="50"/>
        <v>1.6900000000000011</v>
      </c>
      <c r="L175" s="64">
        <f t="shared" si="57"/>
        <v>14.901173483585094</v>
      </c>
      <c r="M175" s="34">
        <f t="shared" si="58"/>
        <v>11.101405797494323</v>
      </c>
      <c r="N175" s="65">
        <f t="shared" si="59"/>
        <v>0.7002550492413494</v>
      </c>
      <c r="O175" s="55">
        <f t="shared" si="42"/>
        <v>16.606868894526706</v>
      </c>
      <c r="P175" s="55">
        <f t="shared" si="43"/>
        <v>11.860987463136425</v>
      </c>
      <c r="Q175" s="55">
        <f t="shared" si="44"/>
        <v>0.13205191150560996</v>
      </c>
      <c r="R175" s="55">
        <f t="shared" si="45"/>
        <v>8.7880000000000109</v>
      </c>
      <c r="S175" s="55">
        <f t="shared" si="46"/>
        <v>10.400000000000004</v>
      </c>
      <c r="T175" s="55">
        <f t="shared" si="51"/>
        <v>3.0769230769230758</v>
      </c>
    </row>
    <row r="176" spans="1:20" x14ac:dyDescent="0.25">
      <c r="A176" s="55">
        <v>125</v>
      </c>
      <c r="B176" s="47">
        <f t="shared" si="52"/>
        <v>1.7000000000000013</v>
      </c>
      <c r="C176" s="55">
        <f t="shared" si="53"/>
        <v>19.12500000000006</v>
      </c>
      <c r="D176" s="55">
        <f t="shared" si="54"/>
        <v>11.606158668709535</v>
      </c>
      <c r="E176" s="55">
        <f t="shared" si="55"/>
        <v>0.99461128641668495</v>
      </c>
      <c r="F176" s="55">
        <f t="shared" si="47"/>
        <v>9.689107029756094E-3</v>
      </c>
      <c r="G176" s="55">
        <f t="shared" si="56"/>
        <v>2.0909756000000002</v>
      </c>
      <c r="H176" s="55">
        <f t="shared" si="48"/>
        <v>9.6892000000000002E-3</v>
      </c>
      <c r="I176" s="55">
        <f t="shared" si="49"/>
        <v>13.114101081874534</v>
      </c>
      <c r="K176" s="47">
        <f t="shared" si="50"/>
        <v>1.7000000000000015</v>
      </c>
      <c r="L176" s="64">
        <f t="shared" si="57"/>
        <v>15.012222401476228</v>
      </c>
      <c r="M176" s="34">
        <f t="shared" si="58"/>
        <v>11.108362563820284</v>
      </c>
      <c r="N176" s="65">
        <f t="shared" si="59"/>
        <v>0.69112484389894679</v>
      </c>
      <c r="O176" s="55">
        <f t="shared" si="42"/>
        <v>16.72548529788363</v>
      </c>
      <c r="P176" s="55">
        <f t="shared" si="43"/>
        <v>11.862285883440197</v>
      </c>
      <c r="Q176" s="55">
        <f t="shared" si="44"/>
        <v>0.12765694268698619</v>
      </c>
      <c r="R176" s="55">
        <f t="shared" si="45"/>
        <v>8.8661152710756124</v>
      </c>
      <c r="S176" s="55">
        <f t="shared" si="46"/>
        <v>10.430723848324241</v>
      </c>
      <c r="T176" s="55">
        <f t="shared" si="51"/>
        <v>3.0678599553894808</v>
      </c>
    </row>
    <row r="177" spans="1:20" x14ac:dyDescent="0.25">
      <c r="A177" s="55">
        <v>126</v>
      </c>
      <c r="B177" s="47">
        <f t="shared" si="52"/>
        <v>1.7100000000000013</v>
      </c>
      <c r="C177" s="55">
        <f t="shared" si="53"/>
        <v>19.237500000000061</v>
      </c>
      <c r="D177" s="55">
        <f t="shared" si="54"/>
        <v>11.610977116312441</v>
      </c>
      <c r="E177" s="55">
        <f t="shared" si="55"/>
        <v>0.97830152377093782</v>
      </c>
      <c r="F177" s="55">
        <f t="shared" si="47"/>
        <v>9.6851553008547604E-3</v>
      </c>
      <c r="G177" s="55">
        <f t="shared" si="56"/>
        <v>2.1006608</v>
      </c>
      <c r="H177" s="55">
        <f t="shared" si="48"/>
        <v>9.6851999999999997E-3</v>
      </c>
      <c r="I177" s="55">
        <f t="shared" si="49"/>
        <v>13.094420775560168</v>
      </c>
      <c r="K177" s="47">
        <f t="shared" si="50"/>
        <v>1.7100000000000015</v>
      </c>
      <c r="L177" s="64">
        <f t="shared" si="57"/>
        <v>15.123340433168686</v>
      </c>
      <c r="M177" s="34">
        <f t="shared" si="58"/>
        <v>11.115228821152305</v>
      </c>
      <c r="N177" s="65">
        <f t="shared" si="59"/>
        <v>0.68215267556879933</v>
      </c>
      <c r="O177" s="55">
        <f t="shared" si="42"/>
        <v>16.844114468153702</v>
      </c>
      <c r="P177" s="55">
        <f t="shared" si="43"/>
        <v>11.863541089551282</v>
      </c>
      <c r="Q177" s="55">
        <f t="shared" si="44"/>
        <v>0.12340824778970459</v>
      </c>
      <c r="R177" s="55">
        <f t="shared" si="45"/>
        <v>8.9444606321454732</v>
      </c>
      <c r="S177" s="55">
        <f t="shared" si="46"/>
        <v>10.46135746449762</v>
      </c>
      <c r="T177" s="55">
        <f t="shared" si="51"/>
        <v>3.0588764516074889</v>
      </c>
    </row>
    <row r="178" spans="1:20" x14ac:dyDescent="0.25">
      <c r="A178" s="55">
        <v>127</v>
      </c>
      <c r="B178" s="47">
        <f t="shared" si="52"/>
        <v>1.7200000000000013</v>
      </c>
      <c r="C178" s="55">
        <f t="shared" si="53"/>
        <v>19.350000000000062</v>
      </c>
      <c r="D178" s="55">
        <f t="shared" si="54"/>
        <v>11.615714617407463</v>
      </c>
      <c r="E178" s="55">
        <f t="shared" si="55"/>
        <v>0.96226575358902977</v>
      </c>
      <c r="F178" s="55">
        <f t="shared" si="47"/>
        <v>9.6812730460286416E-3</v>
      </c>
      <c r="G178" s="55">
        <f t="shared" si="56"/>
        <v>2.1103420000000002</v>
      </c>
      <c r="H178" s="55">
        <f t="shared" si="48"/>
        <v>9.6811999999999992E-3</v>
      </c>
      <c r="I178" s="55">
        <f t="shared" si="49"/>
        <v>13.075235324405721</v>
      </c>
      <c r="K178" s="47">
        <f t="shared" si="50"/>
        <v>1.7200000000000013</v>
      </c>
      <c r="L178" s="64">
        <f t="shared" si="57"/>
        <v>15.23452668141727</v>
      </c>
      <c r="M178" s="34">
        <f t="shared" si="58"/>
        <v>11.122006132763184</v>
      </c>
      <c r="N178" s="65">
        <f t="shared" si="59"/>
        <v>0.67333513961659286</v>
      </c>
      <c r="O178" s="55">
        <f t="shared" si="42"/>
        <v>16.962755980426866</v>
      </c>
      <c r="P178" s="55">
        <f t="shared" si="43"/>
        <v>11.864754519730036</v>
      </c>
      <c r="Q178" s="55">
        <f t="shared" si="44"/>
        <v>0.11930095850617367</v>
      </c>
      <c r="R178" s="55">
        <f t="shared" si="45"/>
        <v>9.0230354094395633</v>
      </c>
      <c r="S178" s="55">
        <f t="shared" si="46"/>
        <v>10.491901638883204</v>
      </c>
      <c r="T178" s="55">
        <f t="shared" si="51"/>
        <v>3.0499714066520922</v>
      </c>
    </row>
    <row r="179" spans="1:20" x14ac:dyDescent="0.25">
      <c r="A179" s="55">
        <v>128</v>
      </c>
      <c r="B179" s="47">
        <f t="shared" si="52"/>
        <v>1.7300000000000013</v>
      </c>
      <c r="C179" s="55">
        <f t="shared" si="53"/>
        <v>19.462500000000063</v>
      </c>
      <c r="D179" s="55">
        <f t="shared" si="54"/>
        <v>11.620372596158587</v>
      </c>
      <c r="E179" s="55">
        <f t="shared" si="55"/>
        <v>0.94649915527758566</v>
      </c>
      <c r="F179" s="55">
        <f t="shared" si="47"/>
        <v>9.6774589391714402E-3</v>
      </c>
      <c r="G179" s="55">
        <f t="shared" si="56"/>
        <v>2.1200194000000003</v>
      </c>
      <c r="H179" s="55">
        <f t="shared" si="48"/>
        <v>9.6773999999999992E-3</v>
      </c>
      <c r="I179" s="55">
        <f t="shared" si="49"/>
        <v>13.056527670976559</v>
      </c>
      <c r="K179" s="47">
        <f t="shared" si="50"/>
        <v>1.7300000000000013</v>
      </c>
      <c r="L179" s="64">
        <f t="shared" si="57"/>
        <v>15.345780264440741</v>
      </c>
      <c r="M179" s="34">
        <f t="shared" si="58"/>
        <v>11.128696028319798</v>
      </c>
      <c r="N179" s="65">
        <f t="shared" si="59"/>
        <v>0.66466891904649494</v>
      </c>
      <c r="O179" s="55">
        <f t="shared" si="42"/>
        <v>17.081409423934975</v>
      </c>
      <c r="P179" s="55">
        <f t="shared" si="43"/>
        <v>11.86592756436845</v>
      </c>
      <c r="Q179" s="55">
        <f t="shared" si="44"/>
        <v>0.11533036855644553</v>
      </c>
      <c r="R179" s="55">
        <f t="shared" si="45"/>
        <v>9.1018389350724167</v>
      </c>
      <c r="S179" s="55">
        <f t="shared" si="46"/>
        <v>10.522357150372729</v>
      </c>
      <c r="T179" s="55">
        <f t="shared" si="51"/>
        <v>3.0411436850788207</v>
      </c>
    </row>
    <row r="180" spans="1:20" x14ac:dyDescent="0.25">
      <c r="A180" s="55">
        <v>129</v>
      </c>
      <c r="B180" s="47">
        <f t="shared" si="52"/>
        <v>1.7400000000000013</v>
      </c>
      <c r="C180" s="55">
        <f t="shared" si="53"/>
        <v>19.575000000000063</v>
      </c>
      <c r="D180" s="55">
        <f t="shared" si="54"/>
        <v>11.624952449514808</v>
      </c>
      <c r="E180" s="55">
        <f t="shared" si="55"/>
        <v>0.93099700036211885</v>
      </c>
      <c r="F180" s="55">
        <f t="shared" si="47"/>
        <v>9.6737116830326406E-3</v>
      </c>
      <c r="G180" s="55">
        <f t="shared" si="56"/>
        <v>2.1296932000000002</v>
      </c>
      <c r="H180" s="55">
        <f t="shared" si="48"/>
        <v>9.6737999999999998E-3</v>
      </c>
      <c r="I180" s="55">
        <f t="shared" si="49"/>
        <v>13.03828150887985</v>
      </c>
      <c r="K180" s="47">
        <f t="shared" si="50"/>
        <v>1.7400000000000013</v>
      </c>
      <c r="L180" s="64">
        <f t="shared" si="57"/>
        <v>15.457100315590109</v>
      </c>
      <c r="M180" s="34">
        <f t="shared" si="58"/>
        <v>11.135300004746298</v>
      </c>
      <c r="N180" s="65">
        <f t="shared" si="59"/>
        <v>0.65615078188052411</v>
      </c>
      <c r="O180" s="55">
        <f t="shared" si="42"/>
        <v>17.200074401581126</v>
      </c>
      <c r="P180" s="55">
        <f t="shared" si="43"/>
        <v>11.867061567583306</v>
      </c>
      <c r="Q180" s="55">
        <f t="shared" si="44"/>
        <v>0.11149192829559061</v>
      </c>
      <c r="R180" s="55">
        <f t="shared" si="45"/>
        <v>9.1808705469579621</v>
      </c>
      <c r="S180" s="55">
        <f t="shared" si="46"/>
        <v>10.55272476661834</v>
      </c>
      <c r="T180" s="55">
        <f t="shared" si="51"/>
        <v>3.0323921743156124</v>
      </c>
    </row>
    <row r="181" spans="1:20" x14ac:dyDescent="0.25">
      <c r="A181" s="55">
        <v>130</v>
      </c>
      <c r="B181" s="47">
        <f t="shared" si="52"/>
        <v>1.7500000000000013</v>
      </c>
      <c r="C181" s="55">
        <f t="shared" si="53"/>
        <v>19.687500000000064</v>
      </c>
      <c r="D181" s="55">
        <f t="shared" si="54"/>
        <v>11.629455547793631</v>
      </c>
      <c r="E181" s="55">
        <f t="shared" si="55"/>
        <v>0.91575465051197824</v>
      </c>
      <c r="F181" s="55">
        <f t="shared" si="47"/>
        <v>9.6700300084633043E-3</v>
      </c>
      <c r="G181" s="55">
        <f t="shared" si="56"/>
        <v>2.1393632</v>
      </c>
      <c r="H181" s="55">
        <f t="shared" si="48"/>
        <v>9.6699999999999998E-3</v>
      </c>
      <c r="I181" s="55">
        <f t="shared" si="49"/>
        <v>13.020481242442694</v>
      </c>
      <c r="K181" s="47">
        <f t="shared" si="50"/>
        <v>1.7500000000000013</v>
      </c>
      <c r="L181" s="64">
        <f t="shared" si="57"/>
        <v>15.568485983025418</v>
      </c>
      <c r="M181" s="34">
        <f t="shared" si="58"/>
        <v>11.141819527061557</v>
      </c>
      <c r="N181" s="65">
        <f t="shared" si="59"/>
        <v>0.64777757862710217</v>
      </c>
      <c r="O181" s="55">
        <f t="shared" si="42"/>
        <v>17.318750529484639</v>
      </c>
      <c r="P181" s="55">
        <f t="shared" si="43"/>
        <v>11.868157828756319</v>
      </c>
      <c r="Q181" s="55">
        <f t="shared" si="44"/>
        <v>0.10778123950055153</v>
      </c>
      <c r="R181" s="55">
        <f t="shared" si="45"/>
        <v>9.2601295887260768</v>
      </c>
      <c r="S181" s="55">
        <f t="shared" si="46"/>
        <v>10.583005244258366</v>
      </c>
      <c r="T181" s="55">
        <f t="shared" si="51"/>
        <v>3.0237157840738167</v>
      </c>
    </row>
    <row r="182" spans="1:20" x14ac:dyDescent="0.25">
      <c r="A182" s="55">
        <v>131</v>
      </c>
      <c r="B182" s="47">
        <f t="shared" si="52"/>
        <v>1.7600000000000013</v>
      </c>
      <c r="C182" s="55">
        <f t="shared" si="53"/>
        <v>19.800000000000065</v>
      </c>
      <c r="D182" s="55">
        <f t="shared" si="54"/>
        <v>11.63388323526803</v>
      </c>
      <c r="E182" s="55">
        <f t="shared" si="55"/>
        <v>0.90076755555354282</v>
      </c>
      <c r="F182" s="55">
        <f t="shared" si="47"/>
        <v>9.666412673696452E-3</v>
      </c>
      <c r="G182" s="55">
        <f t="shared" si="56"/>
        <v>2.1490296</v>
      </c>
      <c r="H182" s="55">
        <f t="shared" si="48"/>
        <v>9.6664000000000003E-3</v>
      </c>
      <c r="I182" s="55">
        <f t="shared" si="49"/>
        <v>13.003111948944023</v>
      </c>
      <c r="K182" s="47">
        <f t="shared" si="50"/>
        <v>1.7600000000000013</v>
      </c>
      <c r="L182" s="64">
        <f t="shared" si="57"/>
        <v>15.679936429400758</v>
      </c>
      <c r="M182" s="34">
        <f t="shared" si="58"/>
        <v>11.148256029191749</v>
      </c>
      <c r="N182" s="65">
        <f t="shared" si="59"/>
        <v>0.63954623983537784</v>
      </c>
      <c r="O182" s="55">
        <f t="shared" si="42"/>
        <v>17.437437436541209</v>
      </c>
      <c r="P182" s="55">
        <f t="shared" si="43"/>
        <v>11.869217604023012</v>
      </c>
      <c r="Q182" s="55">
        <f t="shared" si="44"/>
        <v>0.10419405033049976</v>
      </c>
      <c r="R182" s="55">
        <f t="shared" si="45"/>
        <v>9.3396154096408157</v>
      </c>
      <c r="S182" s="55">
        <f t="shared" si="46"/>
        <v>10.613199329137284</v>
      </c>
      <c r="T182" s="55">
        <f t="shared" si="51"/>
        <v>3.0151134457776347</v>
      </c>
    </row>
    <row r="183" spans="1:20" x14ac:dyDescent="0.25">
      <c r="A183" s="55">
        <v>132</v>
      </c>
      <c r="B183" s="47">
        <f t="shared" si="52"/>
        <v>1.7700000000000014</v>
      </c>
      <c r="C183" s="55">
        <f t="shared" si="53"/>
        <v>19.912500000000065</v>
      </c>
      <c r="D183" s="55">
        <f t="shared" si="54"/>
        <v>11.6382368307249</v>
      </c>
      <c r="E183" s="55">
        <f t="shared" si="55"/>
        <v>0.88603125157997198</v>
      </c>
      <c r="F183" s="55">
        <f t="shared" si="47"/>
        <v>9.6628584636467025E-3</v>
      </c>
      <c r="G183" s="55">
        <f t="shared" si="56"/>
        <v>2.1586924000000001</v>
      </c>
      <c r="H183" s="55">
        <f t="shared" si="48"/>
        <v>9.6627999999999992E-3</v>
      </c>
      <c r="I183" s="55">
        <f t="shared" si="49"/>
        <v>12.986159343214242</v>
      </c>
      <c r="K183" s="47">
        <f t="shared" si="50"/>
        <v>1.7700000000000014</v>
      </c>
      <c r="L183" s="64">
        <f t="shared" si="57"/>
        <v>15.791450831557324</v>
      </c>
      <c r="M183" s="34">
        <f t="shared" si="58"/>
        <v>11.154610914758852</v>
      </c>
      <c r="N183" s="65">
        <f t="shared" si="59"/>
        <v>0.63145377373207823</v>
      </c>
      <c r="O183" s="55">
        <f t="shared" si="42"/>
        <v>17.556134763997669</v>
      </c>
      <c r="P183" s="55">
        <f t="shared" si="43"/>
        <v>11.870242107712045</v>
      </c>
      <c r="Q183" s="55">
        <f t="shared" si="44"/>
        <v>0.10072625045492413</v>
      </c>
      <c r="R183" s="55">
        <f t="shared" si="45"/>
        <v>9.4193273645202602</v>
      </c>
      <c r="S183" s="55">
        <f t="shared" si="46"/>
        <v>10.643307756520061</v>
      </c>
      <c r="T183" s="55">
        <f t="shared" si="51"/>
        <v>3.0065841120113141</v>
      </c>
    </row>
    <row r="184" spans="1:20" x14ac:dyDescent="0.25">
      <c r="A184" s="55">
        <v>133</v>
      </c>
      <c r="B184" s="47">
        <f t="shared" si="52"/>
        <v>1.7800000000000014</v>
      </c>
      <c r="C184" s="55">
        <f t="shared" si="53"/>
        <v>20.025000000000066</v>
      </c>
      <c r="D184" s="55">
        <f t="shared" si="54"/>
        <v>11.642517628012861</v>
      </c>
      <c r="E184" s="55">
        <f t="shared" si="55"/>
        <v>0.87154135909694475</v>
      </c>
      <c r="F184" s="55">
        <f t="shared" si="47"/>
        <v>9.6593661892271938E-3</v>
      </c>
      <c r="G184" s="55">
        <f t="shared" si="56"/>
        <v>2.1683517999999999</v>
      </c>
      <c r="H184" s="55">
        <f t="shared" si="48"/>
        <v>9.6594000000000003E-3</v>
      </c>
      <c r="I184" s="55">
        <f t="shared" si="49"/>
        <v>12.96960974443161</v>
      </c>
      <c r="K184" s="47">
        <f t="shared" si="50"/>
        <v>1.7800000000000014</v>
      </c>
      <c r="L184" s="64">
        <f t="shared" si="57"/>
        <v>15.903028380224203</v>
      </c>
      <c r="M184" s="34">
        <f t="shared" si="58"/>
        <v>11.160885557845958</v>
      </c>
      <c r="N184" s="65">
        <f t="shared" si="59"/>
        <v>0.62349726393775939</v>
      </c>
      <c r="O184" s="55">
        <f t="shared" si="42"/>
        <v>17.674842165040911</v>
      </c>
      <c r="P184" s="55">
        <f t="shared" si="43"/>
        <v>11.871232513736635</v>
      </c>
      <c r="Q184" s="55">
        <f t="shared" si="44"/>
        <v>9.7373866343865842E-2</v>
      </c>
      <c r="R184" s="55">
        <f t="shared" si="45"/>
        <v>9.4992648136579607</v>
      </c>
      <c r="S184" s="55">
        <f t="shared" si="46"/>
        <v>10.673331251301072</v>
      </c>
      <c r="T184" s="55">
        <f t="shared" si="51"/>
        <v>2.9981267559834444</v>
      </c>
    </row>
    <row r="185" spans="1:20" x14ac:dyDescent="0.25">
      <c r="A185" s="55">
        <v>134</v>
      </c>
      <c r="B185" s="47">
        <f t="shared" si="52"/>
        <v>1.7900000000000014</v>
      </c>
      <c r="C185" s="55">
        <f t="shared" si="53"/>
        <v>20.137500000000067</v>
      </c>
      <c r="D185" s="55">
        <f t="shared" si="54"/>
        <v>11.646726896581262</v>
      </c>
      <c r="E185" s="55">
        <f t="shared" si="55"/>
        <v>0.85729358119822763</v>
      </c>
      <c r="F185" s="55">
        <f t="shared" si="47"/>
        <v>9.6559346866958752E-3</v>
      </c>
      <c r="G185" s="55">
        <f t="shared" si="56"/>
        <v>2.1780078</v>
      </c>
      <c r="H185" s="55">
        <f t="shared" si="48"/>
        <v>9.6559999999999997E-3</v>
      </c>
      <c r="I185" s="55">
        <f t="shared" si="49"/>
        <v>12.953450044958545</v>
      </c>
      <c r="K185" s="47">
        <f t="shared" si="50"/>
        <v>1.7900000000000014</v>
      </c>
      <c r="L185" s="64">
        <f t="shared" si="57"/>
        <v>16.01466827972672</v>
      </c>
      <c r="M185" s="34">
        <f t="shared" si="58"/>
        <v>11.167081303740099</v>
      </c>
      <c r="N185" s="65">
        <f t="shared" si="59"/>
        <v>0.61567386725947026</v>
      </c>
      <c r="O185" s="55">
        <f t="shared" si="42"/>
        <v>17.793559304400524</v>
      </c>
      <c r="P185" s="55">
        <f t="shared" si="43"/>
        <v>11.872189956939661</v>
      </c>
      <c r="Q185" s="55">
        <f t="shared" si="44"/>
        <v>9.413305671490442E-2</v>
      </c>
      <c r="R185" s="55">
        <f t="shared" si="45"/>
        <v>9.5794271227459209</v>
      </c>
      <c r="S185" s="55">
        <f t="shared" si="46"/>
        <v>10.703270528207726</v>
      </c>
      <c r="T185" s="55">
        <f t="shared" si="51"/>
        <v>2.9897403710077421</v>
      </c>
    </row>
    <row r="186" spans="1:20" x14ac:dyDescent="0.25">
      <c r="A186" s="55">
        <v>135</v>
      </c>
      <c r="B186" s="47">
        <f t="shared" si="52"/>
        <v>1.8000000000000014</v>
      </c>
      <c r="C186" s="55">
        <f t="shared" si="53"/>
        <v>20.250000000000068</v>
      </c>
      <c r="D186" s="55">
        <f t="shared" si="54"/>
        <v>11.650865881995305</v>
      </c>
      <c r="E186" s="55">
        <f t="shared" si="55"/>
        <v>0.84328370182203116</v>
      </c>
      <c r="F186" s="55">
        <f t="shared" si="47"/>
        <v>9.6525628170156721E-3</v>
      </c>
      <c r="G186" s="55">
        <f t="shared" si="56"/>
        <v>2.1876603999999999</v>
      </c>
      <c r="H186" s="55">
        <f t="shared" si="48"/>
        <v>9.652599999999999E-3</v>
      </c>
      <c r="I186" s="55">
        <f t="shared" si="49"/>
        <v>12.937667681073538</v>
      </c>
      <c r="K186" s="47">
        <f t="shared" si="50"/>
        <v>1.8000000000000012</v>
      </c>
      <c r="L186" s="64">
        <f t="shared" si="57"/>
        <v>16.126369747702107</v>
      </c>
      <c r="M186" s="34">
        <f t="shared" si="58"/>
        <v>11.173199469653397</v>
      </c>
      <c r="N186" s="65">
        <f t="shared" si="59"/>
        <v>0.60798081155697004</v>
      </c>
      <c r="O186" s="55">
        <f t="shared" si="42"/>
        <v>17.912285857964598</v>
      </c>
      <c r="P186" s="55">
        <f t="shared" si="43"/>
        <v>11.873115534394021</v>
      </c>
      <c r="Q186" s="55">
        <f t="shared" si="44"/>
        <v>9.1000108131678609E-2</v>
      </c>
      <c r="R186" s="55">
        <f t="shared" si="45"/>
        <v>9.6598136627991025</v>
      </c>
      <c r="S186" s="55">
        <f t="shared" si="46"/>
        <v>10.733126291998994</v>
      </c>
      <c r="T186" s="55">
        <f t="shared" si="51"/>
        <v>2.9814239699997187</v>
      </c>
    </row>
    <row r="187" spans="1:20" x14ac:dyDescent="0.25">
      <c r="A187" s="55">
        <v>136</v>
      </c>
      <c r="B187" s="47">
        <f t="shared" si="52"/>
        <v>1.8100000000000014</v>
      </c>
      <c r="C187" s="55">
        <f t="shared" si="53"/>
        <v>20.362500000000068</v>
      </c>
      <c r="D187" s="55">
        <f t="shared" si="54"/>
        <v>11.65493580644546</v>
      </c>
      <c r="E187" s="55">
        <f t="shared" si="55"/>
        <v>0.82950758402672164</v>
      </c>
      <c r="F187" s="55">
        <f t="shared" si="47"/>
        <v>9.6492494652279555E-3</v>
      </c>
      <c r="G187" s="55">
        <f t="shared" si="56"/>
        <v>2.1973096000000001</v>
      </c>
      <c r="H187" s="55">
        <f t="shared" si="48"/>
        <v>9.6492000000000001E-3</v>
      </c>
      <c r="I187" s="55">
        <f t="shared" si="49"/>
        <v>12.922250605465962</v>
      </c>
      <c r="K187" s="47">
        <f t="shared" si="50"/>
        <v>1.8100000000000014</v>
      </c>
      <c r="L187" s="64">
        <f t="shared" si="57"/>
        <v>16.238132014822273</v>
      </c>
      <c r="M187" s="34">
        <f t="shared" si="58"/>
        <v>11.179241345423215</v>
      </c>
      <c r="N187" s="65">
        <f t="shared" si="59"/>
        <v>0.60041539367974528</v>
      </c>
      <c r="O187" s="55">
        <f t="shared" si="42"/>
        <v>18.031021512408362</v>
      </c>
      <c r="P187" s="55">
        <f t="shared" si="43"/>
        <v>11.874010306659688</v>
      </c>
      <c r="Q187" s="55">
        <f t="shared" si="44"/>
        <v>8.7971430748896975E-2</v>
      </c>
      <c r="R187" s="55">
        <f t="shared" si="45"/>
        <v>9.7404238100813778</v>
      </c>
      <c r="S187" s="55">
        <f t="shared" si="46"/>
        <v>10.762899237658972</v>
      </c>
      <c r="T187" s="55">
        <f t="shared" si="51"/>
        <v>2.9731765849886642</v>
      </c>
    </row>
    <row r="188" spans="1:20" x14ac:dyDescent="0.25">
      <c r="A188" s="55">
        <v>137</v>
      </c>
      <c r="B188" s="47">
        <f t="shared" si="52"/>
        <v>1.8200000000000014</v>
      </c>
      <c r="C188" s="55">
        <f t="shared" si="53"/>
        <v>20.475000000000069</v>
      </c>
      <c r="D188" s="55">
        <f t="shared" si="54"/>
        <v>11.658937869251398</v>
      </c>
      <c r="E188" s="55">
        <f t="shared" si="55"/>
        <v>0.81596116828509224</v>
      </c>
      <c r="F188" s="55">
        <f t="shared" si="47"/>
        <v>9.6459935398635881E-3</v>
      </c>
      <c r="G188" s="55">
        <f t="shared" si="56"/>
        <v>2.2069556000000001</v>
      </c>
      <c r="H188" s="55">
        <f t="shared" si="48"/>
        <v>9.6460000000000001E-3</v>
      </c>
      <c r="I188" s="55">
        <f t="shared" si="49"/>
        <v>12.907187261371494</v>
      </c>
      <c r="K188" s="47">
        <f t="shared" si="50"/>
        <v>1.8200000000000014</v>
      </c>
      <c r="L188" s="64">
        <f t="shared" si="57"/>
        <v>16.349954324523463</v>
      </c>
      <c r="M188" s="34">
        <f t="shared" si="58"/>
        <v>11.185208194191999</v>
      </c>
      <c r="N188" s="65">
        <f t="shared" si="59"/>
        <v>0.59297497747219696</v>
      </c>
      <c r="O188" s="55">
        <f t="shared" si="42"/>
        <v>18.149765964835161</v>
      </c>
      <c r="P188" s="55">
        <f t="shared" si="43"/>
        <v>11.874875298998942</v>
      </c>
      <c r="Q188" s="55">
        <f t="shared" si="44"/>
        <v>8.5043554198963742E-2</v>
      </c>
      <c r="R188" s="55">
        <f t="shared" si="45"/>
        <v>9.8212569460329373</v>
      </c>
      <c r="S188" s="55">
        <f t="shared" si="46"/>
        <v>10.792590050585638</v>
      </c>
      <c r="T188" s="55">
        <f t="shared" si="51"/>
        <v>2.9649972666444033</v>
      </c>
    </row>
    <row r="189" spans="1:20" x14ac:dyDescent="0.25">
      <c r="A189" s="55">
        <v>138</v>
      </c>
      <c r="B189" s="47">
        <f t="shared" si="52"/>
        <v>1.8300000000000014</v>
      </c>
      <c r="C189" s="55">
        <f t="shared" si="53"/>
        <v>20.58750000000007</v>
      </c>
      <c r="D189" s="55">
        <f t="shared" si="54"/>
        <v>11.662873247330721</v>
      </c>
      <c r="E189" s="55">
        <f t="shared" si="55"/>
        <v>0.80264047089775659</v>
      </c>
      <c r="F189" s="55">
        <f t="shared" si="47"/>
        <v>9.6427939723537481E-3</v>
      </c>
      <c r="G189" s="55">
        <f t="shared" si="56"/>
        <v>2.2165984000000001</v>
      </c>
      <c r="H189" s="55">
        <f t="shared" si="48"/>
        <v>9.6428E-3</v>
      </c>
      <c r="I189" s="55">
        <f t="shared" si="49"/>
        <v>12.892466558235576</v>
      </c>
      <c r="K189" s="47">
        <f t="shared" si="50"/>
        <v>1.8300000000000014</v>
      </c>
      <c r="L189" s="64">
        <f t="shared" si="57"/>
        <v>16.461835932742627</v>
      </c>
      <c r="M189" s="34">
        <f t="shared" si="58"/>
        <v>11.191101253067568</v>
      </c>
      <c r="N189" s="65">
        <f t="shared" si="59"/>
        <v>0.58565699184448317</v>
      </c>
      <c r="O189" s="55">
        <f t="shared" si="42"/>
        <v>18.268518922429383</v>
      </c>
      <c r="P189" s="55">
        <f t="shared" si="43"/>
        <v>11.875711502551152</v>
      </c>
      <c r="Q189" s="55">
        <f t="shared" si="44"/>
        <v>8.2213123615507089E-2</v>
      </c>
      <c r="R189" s="55">
        <f t="shared" si="45"/>
        <v>9.9023124571990877</v>
      </c>
      <c r="S189" s="55">
        <f t="shared" si="46"/>
        <v>10.822199406774951</v>
      </c>
      <c r="T189" s="55">
        <f t="shared" si="51"/>
        <v>2.9568850838182903</v>
      </c>
    </row>
    <row r="190" spans="1:20" x14ac:dyDescent="0.25">
      <c r="A190" s="55">
        <v>139</v>
      </c>
      <c r="B190" s="47">
        <f t="shared" si="52"/>
        <v>1.8400000000000014</v>
      </c>
      <c r="C190" s="55">
        <f t="shared" si="53"/>
        <v>20.70000000000007</v>
      </c>
      <c r="D190" s="55">
        <f t="shared" si="54"/>
        <v>11.666743095677635</v>
      </c>
      <c r="E190" s="55">
        <f t="shared" si="55"/>
        <v>0.7895415823729266</v>
      </c>
      <c r="F190" s="55">
        <f t="shared" si="47"/>
        <v>9.6396497164621398E-3</v>
      </c>
      <c r="G190" s="55">
        <f t="shared" si="56"/>
        <v>2.2262379999999999</v>
      </c>
      <c r="H190" s="55">
        <f t="shared" si="48"/>
        <v>9.6395999999999999E-3</v>
      </c>
      <c r="I190" s="55">
        <f t="shared" si="49"/>
        <v>12.878077848800894</v>
      </c>
      <c r="K190" s="47">
        <f t="shared" si="50"/>
        <v>1.8400000000000019</v>
      </c>
      <c r="L190" s="64">
        <f t="shared" si="57"/>
        <v>16.573776107660304</v>
      </c>
      <c r="M190" s="34">
        <f t="shared" si="58"/>
        <v>11.196921733764366</v>
      </c>
      <c r="N190" s="65">
        <f t="shared" si="59"/>
        <v>0.57845892890657957</v>
      </c>
      <c r="O190" s="55">
        <f t="shared" si="42"/>
        <v>18.387280102120943</v>
      </c>
      <c r="P190" s="55">
        <f t="shared" si="43"/>
        <v>11.876519875468452</v>
      </c>
      <c r="Q190" s="55">
        <f t="shared" si="44"/>
        <v>7.9476895789251975E-2</v>
      </c>
      <c r="R190" s="55">
        <f t="shared" si="45"/>
        <v>9.9835897351604057</v>
      </c>
      <c r="S190" s="55">
        <f t="shared" si="46"/>
        <v>10.851727973000433</v>
      </c>
      <c r="T190" s="55">
        <f t="shared" si="51"/>
        <v>2.9488391230979416</v>
      </c>
    </row>
    <row r="191" spans="1:20" x14ac:dyDescent="0.25">
      <c r="A191" s="55">
        <v>140</v>
      </c>
      <c r="B191" s="47">
        <f t="shared" si="52"/>
        <v>1.8500000000000014</v>
      </c>
      <c r="C191" s="55">
        <f t="shared" si="53"/>
        <v>20.812500000000071</v>
      </c>
      <c r="D191" s="55">
        <f t="shared" si="54"/>
        <v>11.670548547825115</v>
      </c>
      <c r="E191" s="55">
        <f t="shared" si="55"/>
        <v>0.77666066586203186</v>
      </c>
      <c r="F191" s="55">
        <f t="shared" si="47"/>
        <v>9.6365597477463365E-3</v>
      </c>
      <c r="G191" s="55">
        <f t="shared" si="56"/>
        <v>2.2358745999999998</v>
      </c>
      <c r="H191" s="55">
        <f t="shared" si="48"/>
        <v>9.6366000000000004E-3</v>
      </c>
      <c r="I191" s="55">
        <f t="shared" si="49"/>
        <v>12.864010907523015</v>
      </c>
      <c r="K191" s="47">
        <f t="shared" si="50"/>
        <v>1.8500000000000014</v>
      </c>
      <c r="L191" s="64">
        <f t="shared" si="57"/>
        <v>16.685774129449811</v>
      </c>
      <c r="M191" s="34">
        <f t="shared" si="58"/>
        <v>11.202670823226386</v>
      </c>
      <c r="N191" s="65">
        <f t="shared" si="59"/>
        <v>0.57137834216325112</v>
      </c>
      <c r="O191" s="55">
        <f t="shared" si="42"/>
        <v>18.506049230260935</v>
      </c>
      <c r="P191" s="55">
        <f t="shared" si="43"/>
        <v>11.87730134401364</v>
      </c>
      <c r="Q191" s="55">
        <f t="shared" si="44"/>
        <v>7.6831735451834637E-2</v>
      </c>
      <c r="R191" s="55">
        <f t="shared" si="45"/>
        <v>10.06508817646424</v>
      </c>
      <c r="S191" s="55">
        <f t="shared" si="46"/>
        <v>10.881176406988359</v>
      </c>
      <c r="T191" s="55">
        <f t="shared" si="51"/>
        <v>2.9408584883752296</v>
      </c>
    </row>
    <row r="192" spans="1:20" x14ac:dyDescent="0.25">
      <c r="A192" s="55">
        <v>141</v>
      </c>
      <c r="B192" s="47">
        <f t="shared" si="52"/>
        <v>1.8600000000000014</v>
      </c>
      <c r="C192" s="55">
        <f t="shared" si="53"/>
        <v>20.925000000000072</v>
      </c>
      <c r="D192" s="55">
        <f t="shared" si="54"/>
        <v>11.674290716280769</v>
      </c>
      <c r="E192" s="55">
        <f t="shared" si="55"/>
        <v>0.76399395568440553</v>
      </c>
      <c r="F192" s="55">
        <f t="shared" si="47"/>
        <v>9.6335230630127458E-3</v>
      </c>
      <c r="G192" s="55">
        <f t="shared" si="56"/>
        <v>2.2455081999999997</v>
      </c>
      <c r="H192" s="55">
        <f t="shared" si="48"/>
        <v>9.6335999999999991E-3</v>
      </c>
      <c r="I192" s="55">
        <f t="shared" si="49"/>
        <v>12.85025591022552</v>
      </c>
      <c r="K192" s="47">
        <f t="shared" si="50"/>
        <v>1.8600000000000019</v>
      </c>
      <c r="L192" s="64">
        <f t="shared" si="57"/>
        <v>16.797829290032599</v>
      </c>
      <c r="M192" s="34">
        <f t="shared" si="58"/>
        <v>11.208349684232349</v>
      </c>
      <c r="N192" s="65">
        <f t="shared" si="59"/>
        <v>0.56441284476770104</v>
      </c>
      <c r="O192" s="55">
        <f t="shared" si="42"/>
        <v>18.624826042308069</v>
      </c>
      <c r="P192" s="55">
        <f t="shared" si="43"/>
        <v>11.878056803621512</v>
      </c>
      <c r="Q192" s="55">
        <f t="shared" si="44"/>
        <v>7.4274611683298949E-2</v>
      </c>
      <c r="R192" s="55">
        <f t="shared" si="45"/>
        <v>10.146807182557488</v>
      </c>
      <c r="S192" s="55">
        <f t="shared" si="46"/>
        <v>10.910545357588688</v>
      </c>
      <c r="T192" s="55">
        <f t="shared" si="51"/>
        <v>2.9329423004270647</v>
      </c>
    </row>
    <row r="193" spans="1:20" x14ac:dyDescent="0.25">
      <c r="A193" s="55">
        <v>142</v>
      </c>
      <c r="B193" s="47">
        <f t="shared" si="52"/>
        <v>1.8700000000000014</v>
      </c>
      <c r="C193" s="55">
        <f t="shared" si="53"/>
        <v>21.037500000000072</v>
      </c>
      <c r="D193" s="55">
        <f t="shared" si="54"/>
        <v>11.677970692978986</v>
      </c>
      <c r="E193" s="55">
        <f t="shared" si="55"/>
        <v>0.7515377557967895</v>
      </c>
      <c r="F193" s="55">
        <f t="shared" si="47"/>
        <v>9.6305386798130731E-3</v>
      </c>
      <c r="G193" s="55">
        <f t="shared" si="56"/>
        <v>2.2551387999999997</v>
      </c>
      <c r="H193" s="55">
        <f t="shared" si="48"/>
        <v>9.6305999999999996E-3</v>
      </c>
      <c r="I193" s="55">
        <f t="shared" si="49"/>
        <v>12.836803414912676</v>
      </c>
      <c r="K193" s="47">
        <f t="shared" si="50"/>
        <v>1.8700000000000017</v>
      </c>
      <c r="L193" s="64">
        <f t="shared" si="57"/>
        <v>16.909940892839504</v>
      </c>
      <c r="M193" s="34">
        <f t="shared" si="58"/>
        <v>11.213959455983684</v>
      </c>
      <c r="N193" s="65">
        <f t="shared" si="59"/>
        <v>0.55756010783175691</v>
      </c>
      <c r="O193" s="55">
        <f t="shared" si="42"/>
        <v>18.743610282525552</v>
      </c>
      <c r="P193" s="55">
        <f t="shared" si="43"/>
        <v>11.878787119924887</v>
      </c>
      <c r="Q193" s="55">
        <f t="shared" si="44"/>
        <v>7.1802594439159095E-2</v>
      </c>
      <c r="R193" s="55">
        <f t="shared" si="45"/>
        <v>10.228746159720664</v>
      </c>
      <c r="S193" s="55">
        <f t="shared" si="46"/>
        <v>10.939835464941879</v>
      </c>
      <c r="T193" s="55">
        <f t="shared" si="51"/>
        <v>2.9250896965085214</v>
      </c>
    </row>
    <row r="194" spans="1:20" x14ac:dyDescent="0.25">
      <c r="A194" s="55">
        <v>143</v>
      </c>
      <c r="B194" s="47">
        <f t="shared" si="52"/>
        <v>1.8800000000000014</v>
      </c>
      <c r="C194" s="55">
        <f t="shared" si="53"/>
        <v>21.150000000000073</v>
      </c>
      <c r="D194" s="55">
        <f t="shared" si="54"/>
        <v>11.681589549691067</v>
      </c>
      <c r="E194" s="55">
        <f t="shared" si="55"/>
        <v>0.73928843840513991</v>
      </c>
      <c r="F194" s="55">
        <f t="shared" si="47"/>
        <v>9.6276056359278148E-3</v>
      </c>
      <c r="G194" s="55">
        <f t="shared" si="56"/>
        <v>2.2647663999999996</v>
      </c>
      <c r="H194" s="55">
        <f t="shared" si="48"/>
        <v>9.6276E-3</v>
      </c>
      <c r="I194" s="55">
        <f t="shared" si="49"/>
        <v>12.823644343663856</v>
      </c>
      <c r="K194" s="47">
        <f t="shared" si="50"/>
        <v>1.8800000000000014</v>
      </c>
      <c r="L194" s="64">
        <f t="shared" si="57"/>
        <v>17.022108252577901</v>
      </c>
      <c r="M194" s="34">
        <f t="shared" si="58"/>
        <v>11.219501254675885</v>
      </c>
      <c r="N194" s="65">
        <f t="shared" si="59"/>
        <v>0.5508178587905519</v>
      </c>
      <c r="O194" s="55">
        <f t="shared" si="42"/>
        <v>18.862401703688054</v>
      </c>
      <c r="P194" s="55">
        <f t="shared" si="43"/>
        <v>11.879493129746482</v>
      </c>
      <c r="Q194" s="55">
        <f t="shared" si="44"/>
        <v>6.9412851193049491E-2</v>
      </c>
      <c r="R194" s="55">
        <f t="shared" si="45"/>
        <v>10.310904519003183</v>
      </c>
      <c r="S194" s="55">
        <f t="shared" si="46"/>
        <v>10.969047360641675</v>
      </c>
      <c r="T194" s="55">
        <f t="shared" si="51"/>
        <v>2.9172998299578903</v>
      </c>
    </row>
    <row r="195" spans="1:20" x14ac:dyDescent="0.25">
      <c r="A195" s="55">
        <v>144</v>
      </c>
      <c r="B195" s="47">
        <f t="shared" si="52"/>
        <v>1.8900000000000015</v>
      </c>
      <c r="C195" s="55">
        <f t="shared" si="53"/>
        <v>21.262500000000074</v>
      </c>
      <c r="D195" s="55">
        <f t="shared" si="54"/>
        <v>11.685148338458959</v>
      </c>
      <c r="E195" s="55">
        <f t="shared" si="55"/>
        <v>0.72724244249648962</v>
      </c>
      <c r="F195" s="55">
        <f t="shared" si="47"/>
        <v>9.6247229888910511E-3</v>
      </c>
      <c r="G195" s="55">
        <f t="shared" si="56"/>
        <v>2.2743911999999997</v>
      </c>
      <c r="H195" s="55">
        <f t="shared" si="48"/>
        <v>9.6247999999999993E-3</v>
      </c>
      <c r="I195" s="55">
        <f t="shared" si="49"/>
        <v>12.810769965539459</v>
      </c>
      <c r="K195" s="47">
        <f t="shared" si="50"/>
        <v>1.8900000000000015</v>
      </c>
      <c r="L195" s="64">
        <f t="shared" si="57"/>
        <v>17.134330695004408</v>
      </c>
      <c r="M195" s="34">
        <f t="shared" si="58"/>
        <v>11.224976174053818</v>
      </c>
      <c r="N195" s="65">
        <f t="shared" si="59"/>
        <v>0.54418387981972316</v>
      </c>
      <c r="O195" s="55">
        <f t="shared" si="42"/>
        <v>18.981200066798436</v>
      </c>
      <c r="P195" s="55">
        <f t="shared" si="43"/>
        <v>11.88017564205777</v>
      </c>
      <c r="Q195" s="55">
        <f t="shared" si="44"/>
        <v>6.71026436911136E-2</v>
      </c>
      <c r="R195" s="55">
        <f t="shared" si="45"/>
        <v>10.393281676159857</v>
      </c>
      <c r="S195" s="55">
        <f t="shared" si="46"/>
        <v>10.99818166789402</v>
      </c>
      <c r="T195" s="55">
        <f t="shared" si="51"/>
        <v>2.9095718698132309</v>
      </c>
    </row>
    <row r="196" spans="1:20" x14ac:dyDescent="0.25">
      <c r="A196" s="55">
        <v>145</v>
      </c>
      <c r="B196" s="47">
        <f t="shared" si="52"/>
        <v>1.9000000000000015</v>
      </c>
      <c r="C196" s="55">
        <f t="shared" si="53"/>
        <v>21.375000000000075</v>
      </c>
      <c r="D196" s="55">
        <f t="shared" si="54"/>
        <v>11.688648091986501</v>
      </c>
      <c r="E196" s="55">
        <f t="shared" si="55"/>
        <v>0.71539627251460303</v>
      </c>
      <c r="F196" s="55">
        <f t="shared" si="47"/>
        <v>9.6218898155117551E-3</v>
      </c>
      <c r="G196" s="55">
        <f t="shared" si="56"/>
        <v>2.2840129999999998</v>
      </c>
      <c r="H196" s="55">
        <f t="shared" si="48"/>
        <v>9.6217999999999998E-3</v>
      </c>
      <c r="I196" s="55">
        <f t="shared" si="49"/>
        <v>12.798171880433282</v>
      </c>
      <c r="K196" s="47">
        <f t="shared" si="50"/>
        <v>1.9000000000000015</v>
      </c>
      <c r="L196" s="64">
        <f t="shared" si="57"/>
        <v>17.246607556703086</v>
      </c>
      <c r="M196" s="34">
        <f t="shared" si="58"/>
        <v>11.230385285951384</v>
      </c>
      <c r="N196" s="65">
        <f t="shared" si="59"/>
        <v>0.53765600630324106</v>
      </c>
      <c r="O196" s="55">
        <f t="shared" si="42"/>
        <v>19.100005140813892</v>
      </c>
      <c r="P196" s="55">
        <f t="shared" si="43"/>
        <v>11.880835438905933</v>
      </c>
      <c r="Q196" s="55">
        <f t="shared" si="44"/>
        <v>6.4869324814414528E-2</v>
      </c>
      <c r="R196" s="55">
        <f t="shared" si="45"/>
        <v>10.475877051588581</v>
      </c>
      <c r="S196" s="55">
        <f t="shared" si="46"/>
        <v>11.027239001672182</v>
      </c>
      <c r="T196" s="55">
        <f t="shared" si="51"/>
        <v>2.9019050004400455</v>
      </c>
    </row>
    <row r="197" spans="1:20" x14ac:dyDescent="0.25">
      <c r="A197" s="55">
        <v>146</v>
      </c>
      <c r="B197" s="47">
        <f t="shared" si="52"/>
        <v>1.9100000000000015</v>
      </c>
      <c r="C197" s="55">
        <f t="shared" si="53"/>
        <v>21.487500000000075</v>
      </c>
      <c r="D197" s="55">
        <f t="shared" si="54"/>
        <v>11.692089824042172</v>
      </c>
      <c r="E197" s="55">
        <f t="shared" si="55"/>
        <v>0.7037464969967786</v>
      </c>
      <c r="F197" s="55">
        <f t="shared" si="47"/>
        <v>9.6191052114196225E-3</v>
      </c>
      <c r="G197" s="55">
        <f t="shared" si="56"/>
        <v>2.2936321999999998</v>
      </c>
      <c r="H197" s="55">
        <f t="shared" si="48"/>
        <v>9.6191999999999996E-3</v>
      </c>
      <c r="I197" s="55">
        <f t="shared" si="49"/>
        <v>12.78584200381103</v>
      </c>
      <c r="K197" s="47">
        <f t="shared" si="50"/>
        <v>1.9100000000000015</v>
      </c>
      <c r="L197" s="64">
        <f t="shared" si="57"/>
        <v>17.358938184868979</v>
      </c>
      <c r="M197" s="34">
        <f t="shared" si="58"/>
        <v>11.235729640816171</v>
      </c>
      <c r="N197" s="65">
        <f t="shared" si="59"/>
        <v>0.53123212535005659</v>
      </c>
      <c r="O197" s="55">
        <f t="shared" si="42"/>
        <v>19.218816702381204</v>
      </c>
      <c r="P197" s="55">
        <f t="shared" si="43"/>
        <v>11.881473276309956</v>
      </c>
      <c r="Q197" s="55">
        <f t="shared" si="44"/>
        <v>6.2710335545770587E-2</v>
      </c>
      <c r="R197" s="55">
        <f t="shared" si="45"/>
        <v>10.558690070269146</v>
      </c>
      <c r="S197" s="55">
        <f t="shared" si="46"/>
        <v>11.056219968868207</v>
      </c>
      <c r="T197" s="55">
        <f t="shared" si="51"/>
        <v>2.8942984211696854</v>
      </c>
    </row>
    <row r="198" spans="1:20" x14ac:dyDescent="0.25">
      <c r="A198" s="55">
        <v>147</v>
      </c>
      <c r="B198" s="47">
        <f t="shared" si="52"/>
        <v>1.9200000000000015</v>
      </c>
      <c r="C198" s="55">
        <f t="shared" si="53"/>
        <v>21.600000000000076</v>
      </c>
      <c r="D198" s="55">
        <f t="shared" si="54"/>
        <v>11.695474529839023</v>
      </c>
      <c r="E198" s="55">
        <f t="shared" si="55"/>
        <v>0.69228974728780202</v>
      </c>
      <c r="F198" s="55">
        <f t="shared" si="47"/>
        <v>9.6163682906074775E-3</v>
      </c>
      <c r="G198" s="55">
        <f t="shared" si="56"/>
        <v>2.3032485999999999</v>
      </c>
      <c r="H198" s="55">
        <f t="shared" si="48"/>
        <v>9.6163999999999989E-3</v>
      </c>
      <c r="I198" s="55">
        <f t="shared" si="49"/>
        <v>12.773772552278935</v>
      </c>
      <c r="K198" s="47">
        <f t="shared" si="50"/>
        <v>1.9200000000000015</v>
      </c>
      <c r="L198" s="64">
        <f t="shared" si="57"/>
        <v>17.471321937096803</v>
      </c>
      <c r="M198" s="34">
        <f t="shared" si="58"/>
        <v>11.241010268219487</v>
      </c>
      <c r="N198" s="65">
        <f t="shared" si="59"/>
        <v>0.5249101743578215</v>
      </c>
      <c r="O198" s="55">
        <f t="shared" ref="O198:O231" si="60">$Q$3*EXP(-$O$3*B198)+$R$3+$C$3*B198/$O$3</f>
        <v>19.33763453558084</v>
      </c>
      <c r="P198" s="55">
        <f t="shared" ref="P198:P231" si="61">-$O$3*$Q$3*EXP(-$O$3*B198)+$C$3/$O$3</f>
        <v>11.882089885126902</v>
      </c>
      <c r="Q198" s="55">
        <f t="shared" ref="Q198:Q231" si="62">$O$3*$O$3*$Q$3*EXP(-$O$3*B198)</f>
        <v>6.0623202037541166E-2</v>
      </c>
      <c r="R198" s="55">
        <f t="shared" ref="R198:R231" si="63">$S$3*SQRT((B198+$T$3)*(B198+$T$3)*(B198+$T$3))/2</f>
        <v>10.641720161703194</v>
      </c>
      <c r="S198" s="55">
        <f t="shared" ref="S198:S231" si="64">$S$3*SQRT(B198+$T$3)</f>
        <v>11.085125168440818</v>
      </c>
      <c r="T198" s="55">
        <f t="shared" si="51"/>
        <v>2.8867513459481278</v>
      </c>
    </row>
    <row r="199" spans="1:20" x14ac:dyDescent="0.25">
      <c r="A199" s="55">
        <v>148</v>
      </c>
      <c r="B199" s="47">
        <f t="shared" si="52"/>
        <v>1.9300000000000015</v>
      </c>
      <c r="C199" s="55">
        <f t="shared" si="53"/>
        <v>21.712500000000077</v>
      </c>
      <c r="D199" s="55">
        <f t="shared" si="54"/>
        <v>11.698803186425511</v>
      </c>
      <c r="E199" s="55">
        <f t="shared" si="55"/>
        <v>0.68102271621702926</v>
      </c>
      <c r="F199" s="55">
        <f t="shared" ref="F199:F231" si="65">(-D199+SQRT(D199*D199 + 2 *E199*$F$3))/E199</f>
        <v>9.6136781850093486E-3</v>
      </c>
      <c r="G199" s="55">
        <f t="shared" si="56"/>
        <v>2.3128621999999996</v>
      </c>
      <c r="H199" s="55">
        <f t="shared" ref="H199:H231" si="66">ROUND(F199/$G$3,0)*$G$3</f>
        <v>9.6135999999999999E-3</v>
      </c>
      <c r="I199" s="55">
        <f t="shared" ref="I199:I231" si="67">($C$3*B199*($B$3*B199+2))/(2-$B$3*B199*(B199*$B$3+2))</f>
        <v>12.761956029930545</v>
      </c>
      <c r="K199" s="47">
        <f t="shared" ref="K199:K231" si="68">(-$L$3*L199+SQRT($L$3*L199*$L$3*L199+4*$M$3*L199))/(2*$M$3)</f>
        <v>1.9300000000000015</v>
      </c>
      <c r="L199" s="64">
        <f t="shared" ref="L199:L231" si="69">($M$3*B199*B199)/(1-$L$3*B199)</f>
        <v>17.583758181174677</v>
      </c>
      <c r="M199" s="34">
        <f t="shared" ref="M199:M231" si="70">$M$3*B199*(2-$L$3*B199)/((1-$L$3*B199)*(1-$L$3*B199))</f>
        <v>11.246228177352235</v>
      </c>
      <c r="N199" s="65">
        <f t="shared" ref="N199:N231" si="71">$M$3*2/((1-$L$3*B199)*(1-$L$3*B199)*(1-$L$3*B199))</f>
        <v>0.518688139622005</v>
      </c>
      <c r="O199" s="55">
        <f t="shared" si="60"/>
        <v>19.456458431679508</v>
      </c>
      <c r="P199" s="55">
        <f t="shared" si="61"/>
        <v>11.882685971889357</v>
      </c>
      <c r="Q199" s="55">
        <f t="shared" si="62"/>
        <v>5.8605532777003339E-2</v>
      </c>
      <c r="R199" s="55">
        <f t="shared" si="63"/>
        <v>10.724966759855262</v>
      </c>
      <c r="S199" s="55">
        <f t="shared" si="64"/>
        <v>11.113955191559848</v>
      </c>
      <c r="T199" s="55">
        <f t="shared" ref="T199:T231" si="72">$S$3/(2*SQRT(B199+$T$3))</f>
        <v>2.8792630029947772</v>
      </c>
    </row>
    <row r="200" spans="1:20" x14ac:dyDescent="0.25">
      <c r="A200" s="55">
        <v>149</v>
      </c>
      <c r="B200" s="47">
        <f t="shared" ref="B200:B231" si="73">B199+$B$4</f>
        <v>1.9400000000000015</v>
      </c>
      <c r="C200" s="55">
        <f t="shared" ref="C200:C231" si="74">C199+$F$3</f>
        <v>21.825000000000077</v>
      </c>
      <c r="D200" s="55">
        <f t="shared" ref="D200:D231" si="75">$F$3/F199</f>
        <v>11.70207675303941</v>
      </c>
      <c r="E200" s="55">
        <f t="shared" ref="E200:E231" si="76">$B$3*D200+$C$3</f>
        <v>0.66994215690046843</v>
      </c>
      <c r="F200" s="55">
        <f t="shared" si="65"/>
        <v>9.6110340440703629E-3</v>
      </c>
      <c r="G200" s="55">
        <f t="shared" ref="G200:G231" si="77">H200+G199</f>
        <v>2.3224731999999997</v>
      </c>
      <c r="H200" s="55">
        <f t="shared" si="66"/>
        <v>9.6109999999999998E-3</v>
      </c>
      <c r="I200" s="55">
        <f t="shared" si="67"/>
        <v>12.750385215423345</v>
      </c>
      <c r="K200" s="47">
        <f t="shared" si="68"/>
        <v>1.9400000000000011</v>
      </c>
      <c r="L200" s="64">
        <f t="shared" si="69"/>
        <v>17.696246294882741</v>
      </c>
      <c r="M200" s="34">
        <f t="shared" si="70"/>
        <v>11.251384357507131</v>
      </c>
      <c r="N200" s="65">
        <f t="shared" si="71"/>
        <v>0.51256405498880508</v>
      </c>
      <c r="O200" s="55">
        <f t="shared" si="60"/>
        <v>19.57528818889103</v>
      </c>
      <c r="P200" s="55">
        <f t="shared" si="61"/>
        <v>11.883262219614993</v>
      </c>
      <c r="Q200" s="55">
        <f t="shared" si="62"/>
        <v>5.6655015846070286E-2</v>
      </c>
      <c r="R200" s="55">
        <f t="shared" si="63"/>
        <v>10.808429303094888</v>
      </c>
      <c r="S200" s="55">
        <f t="shared" si="64"/>
        <v>11.1427106217473</v>
      </c>
      <c r="T200" s="55">
        <f t="shared" si="72"/>
        <v>2.8718326344709513</v>
      </c>
    </row>
    <row r="201" spans="1:20" x14ac:dyDescent="0.25">
      <c r="A201" s="55">
        <v>150</v>
      </c>
      <c r="B201" s="47">
        <f t="shared" si="73"/>
        <v>1.9500000000000015</v>
      </c>
      <c r="C201" s="55">
        <f t="shared" si="74"/>
        <v>21.937500000000078</v>
      </c>
      <c r="D201" s="55">
        <f t="shared" si="75"/>
        <v>11.705296171477841</v>
      </c>
      <c r="E201" s="55">
        <f t="shared" si="76"/>
        <v>0.65904488148827056</v>
      </c>
      <c r="F201" s="55">
        <f t="shared" si="65"/>
        <v>9.6084350343413998E-3</v>
      </c>
      <c r="G201" s="55">
        <f t="shared" si="77"/>
        <v>2.3320815999999995</v>
      </c>
      <c r="H201" s="55">
        <f t="shared" si="66"/>
        <v>9.6083999999999996E-3</v>
      </c>
      <c r="I201" s="55">
        <f t="shared" si="67"/>
        <v>12.739053149740299</v>
      </c>
      <c r="K201" s="47">
        <f t="shared" si="68"/>
        <v>1.9500000000000015</v>
      </c>
      <c r="L201" s="64">
        <f t="shared" si="69"/>
        <v>17.808785665796545</v>
      </c>
      <c r="M201" s="34">
        <f t="shared" si="70"/>
        <v>11.256479778547661</v>
      </c>
      <c r="N201" s="65">
        <f t="shared" si="71"/>
        <v>0.50653600055030668</v>
      </c>
      <c r="O201" s="55">
        <f t="shared" si="60"/>
        <v>19.694123612145077</v>
      </c>
      <c r="P201" s="55">
        <f t="shared" si="61"/>
        <v>11.883819288589205</v>
      </c>
      <c r="Q201" s="55">
        <f t="shared" si="62"/>
        <v>5.4769416272212212E-2</v>
      </c>
      <c r="R201" s="55">
        <f t="shared" si="63"/>
        <v>10.892107234139786</v>
      </c>
      <c r="S201" s="55">
        <f t="shared" si="64"/>
        <v>11.171392035015158</v>
      </c>
      <c r="T201" s="55">
        <f t="shared" si="72"/>
        <v>2.8644594961577301</v>
      </c>
    </row>
    <row r="202" spans="1:20" x14ac:dyDescent="0.25">
      <c r="A202" s="55">
        <v>151</v>
      </c>
      <c r="B202" s="47">
        <f t="shared" si="73"/>
        <v>1.9600000000000015</v>
      </c>
      <c r="C202" s="55">
        <f t="shared" si="74"/>
        <v>22.050000000000079</v>
      </c>
      <c r="D202" s="55">
        <f t="shared" si="75"/>
        <v>11.708462366443133</v>
      </c>
      <c r="E202" s="55">
        <f t="shared" si="76"/>
        <v>0.64832775999400383</v>
      </c>
      <c r="F202" s="55">
        <f t="shared" si="65"/>
        <v>9.6058803390813973E-3</v>
      </c>
      <c r="G202" s="55">
        <f t="shared" si="77"/>
        <v>2.3416873999999996</v>
      </c>
      <c r="H202" s="55">
        <f t="shared" si="66"/>
        <v>9.6057999999999994E-3</v>
      </c>
      <c r="I202" s="55">
        <f t="shared" si="67"/>
        <v>12.727953124594519</v>
      </c>
      <c r="K202" s="47">
        <f t="shared" si="68"/>
        <v>1.9600000000000015</v>
      </c>
      <c r="L202" s="64">
        <f t="shared" si="69"/>
        <v>17.921375691095012</v>
      </c>
      <c r="M202" s="34">
        <f t="shared" si="70"/>
        <v>11.261515391364172</v>
      </c>
      <c r="N202" s="65">
        <f t="shared" si="71"/>
        <v>0.50060210138039674</v>
      </c>
      <c r="O202" s="55">
        <f t="shared" si="60"/>
        <v>19.812964512863701</v>
      </c>
      <c r="P202" s="55">
        <f t="shared" si="61"/>
        <v>11.88435781712168</v>
      </c>
      <c r="Q202" s="55">
        <f t="shared" si="62"/>
        <v>5.2946573467544646E-2</v>
      </c>
      <c r="R202" s="55">
        <f t="shared" si="63"/>
        <v>10.976000000000013</v>
      </c>
      <c r="S202" s="55">
        <f t="shared" si="64"/>
        <v>11.200000000000005</v>
      </c>
      <c r="T202" s="55">
        <f t="shared" si="72"/>
        <v>2.8571428571428559</v>
      </c>
    </row>
    <row r="203" spans="1:20" x14ac:dyDescent="0.25">
      <c r="A203" s="55">
        <v>152</v>
      </c>
      <c r="B203" s="47">
        <f t="shared" si="73"/>
        <v>1.9700000000000015</v>
      </c>
      <c r="C203" s="55">
        <f t="shared" si="74"/>
        <v>22.16250000000008</v>
      </c>
      <c r="D203" s="55">
        <f t="shared" si="75"/>
        <v>11.711576245885059</v>
      </c>
      <c r="E203" s="55">
        <f t="shared" si="76"/>
        <v>0.6377877191363126</v>
      </c>
      <c r="F203" s="55">
        <f t="shared" si="65"/>
        <v>9.6033691578642499E-3</v>
      </c>
      <c r="G203" s="55">
        <f t="shared" si="77"/>
        <v>2.3512907999999997</v>
      </c>
      <c r="H203" s="55">
        <f t="shared" si="66"/>
        <v>9.6033999999999998E-3</v>
      </c>
      <c r="I203" s="55">
        <f t="shared" si="67"/>
        <v>12.717078671438157</v>
      </c>
      <c r="K203" s="47">
        <f t="shared" si="68"/>
        <v>1.9700000000000013</v>
      </c>
      <c r="L203" s="64">
        <f t="shared" si="69"/>
        <v>18.034015777372961</v>
      </c>
      <c r="M203" s="34">
        <f t="shared" si="70"/>
        <v>11.266492128317536</v>
      </c>
      <c r="N203" s="65">
        <f t="shared" si="71"/>
        <v>0.49476052631001821</v>
      </c>
      <c r="O203" s="55">
        <f t="shared" si="60"/>
        <v>19.931810708745207</v>
      </c>
      <c r="P203" s="55">
        <f t="shared" si="61"/>
        <v>11.884878422277801</v>
      </c>
      <c r="Q203" s="55">
        <f t="shared" si="62"/>
        <v>5.1184398753148688E-2</v>
      </c>
      <c r="R203" s="55">
        <f t="shared" si="63"/>
        <v>11.060107051923154</v>
      </c>
      <c r="S203" s="55">
        <f t="shared" si="64"/>
        <v>11.228535078094565</v>
      </c>
      <c r="T203" s="55">
        <f t="shared" si="72"/>
        <v>2.8498819995163847</v>
      </c>
    </row>
    <row r="204" spans="1:20" x14ac:dyDescent="0.25">
      <c r="A204" s="55">
        <v>153</v>
      </c>
      <c r="B204" s="47">
        <f t="shared" si="73"/>
        <v>1.9800000000000015</v>
      </c>
      <c r="C204" s="55">
        <f t="shared" si="74"/>
        <v>22.27500000000008</v>
      </c>
      <c r="D204" s="55">
        <f t="shared" si="75"/>
        <v>11.714638701342972</v>
      </c>
      <c r="E204" s="55">
        <f t="shared" si="76"/>
        <v>0.62742174118075411</v>
      </c>
      <c r="F204" s="55">
        <f t="shared" si="65"/>
        <v>9.6009007062092359E-3</v>
      </c>
      <c r="G204" s="55">
        <f t="shared" si="77"/>
        <v>2.3608917999999997</v>
      </c>
      <c r="H204" s="55">
        <f t="shared" si="66"/>
        <v>9.6010000000000002E-3</v>
      </c>
      <c r="I204" s="55">
        <f t="shared" si="67"/>
        <v>12.706423551039272</v>
      </c>
      <c r="K204" s="47">
        <f t="shared" si="68"/>
        <v>1.9800000000000013</v>
      </c>
      <c r="L204" s="64">
        <f t="shared" si="69"/>
        <v>18.146705340457991</v>
      </c>
      <c r="M204" s="34">
        <f t="shared" si="70"/>
        <v>11.271410903670771</v>
      </c>
      <c r="N204" s="65">
        <f t="shared" si="71"/>
        <v>0.4890094867403878</v>
      </c>
      <c r="O204" s="55">
        <f t="shared" si="60"/>
        <v>20.050662023555301</v>
      </c>
      <c r="P204" s="55">
        <f t="shared" si="61"/>
        <v>11.8853817005857</v>
      </c>
      <c r="Q204" s="55">
        <f t="shared" si="62"/>
        <v>4.948087296578782E-2</v>
      </c>
      <c r="R204" s="55">
        <f t="shared" si="63"/>
        <v>11.144427845340482</v>
      </c>
      <c r="S204" s="55">
        <f t="shared" si="64"/>
        <v>11.256997823576235</v>
      </c>
      <c r="T204" s="55">
        <f t="shared" si="72"/>
        <v>2.8426762180748049</v>
      </c>
    </row>
    <row r="205" spans="1:20" x14ac:dyDescent="0.25">
      <c r="A205" s="55">
        <v>154</v>
      </c>
      <c r="B205" s="47">
        <f t="shared" si="73"/>
        <v>1.9900000000000015</v>
      </c>
      <c r="C205" s="55">
        <f t="shared" si="74"/>
        <v>22.387500000000081</v>
      </c>
      <c r="D205" s="55">
        <f t="shared" si="75"/>
        <v>11.717650608264529</v>
      </c>
      <c r="E205" s="55">
        <f t="shared" si="76"/>
        <v>0.61722686286100981</v>
      </c>
      <c r="F205" s="55">
        <f t="shared" si="65"/>
        <v>9.5984742152128381E-3</v>
      </c>
      <c r="G205" s="55">
        <f t="shared" si="77"/>
        <v>2.3704901999999994</v>
      </c>
      <c r="H205" s="55">
        <f t="shared" si="66"/>
        <v>9.5984E-3</v>
      </c>
      <c r="I205" s="55">
        <f t="shared" si="67"/>
        <v>12.695981743592865</v>
      </c>
      <c r="K205" s="47">
        <f t="shared" si="68"/>
        <v>1.9900000000000013</v>
      </c>
      <c r="L205" s="64">
        <f t="shared" si="69"/>
        <v>18.25944380523158</v>
      </c>
      <c r="M205" s="34">
        <f t="shared" si="70"/>
        <v>11.276272614008942</v>
      </c>
      <c r="N205" s="65">
        <f t="shared" si="71"/>
        <v>0.48334723549285263</v>
      </c>
      <c r="O205" s="55">
        <f t="shared" si="60"/>
        <v>20.16951828692514</v>
      </c>
      <c r="P205" s="55">
        <f t="shared" si="61"/>
        <v>11.885868228719785</v>
      </c>
      <c r="Q205" s="55">
        <f t="shared" si="62"/>
        <v>4.7834044144277853E-2</v>
      </c>
      <c r="R205" s="55">
        <f t="shared" si="63"/>
        <v>11.228961839814056</v>
      </c>
      <c r="S205" s="55">
        <f t="shared" si="64"/>
        <v>11.285388783732712</v>
      </c>
      <c r="T205" s="55">
        <f t="shared" si="72"/>
        <v>2.8355248200333425</v>
      </c>
    </row>
    <row r="206" spans="1:20" x14ac:dyDescent="0.25">
      <c r="A206" s="55">
        <v>155</v>
      </c>
      <c r="B206" s="47">
        <f t="shared" si="73"/>
        <v>2.0000000000000013</v>
      </c>
      <c r="C206" s="55">
        <f t="shared" si="74"/>
        <v>22.500000000000082</v>
      </c>
      <c r="D206" s="55">
        <f t="shared" si="75"/>
        <v>11.720612826327773</v>
      </c>
      <c r="E206" s="55">
        <f t="shared" si="76"/>
        <v>0.60720017428867834</v>
      </c>
      <c r="F206" s="55">
        <f t="shared" si="65"/>
        <v>9.5960889311861065E-3</v>
      </c>
      <c r="G206" s="55">
        <f t="shared" si="77"/>
        <v>2.3800861999999996</v>
      </c>
      <c r="H206" s="55">
        <f t="shared" si="66"/>
        <v>9.5960000000000004E-3</v>
      </c>
      <c r="I206" s="55">
        <f t="shared" si="67"/>
        <v>12.685747439334577</v>
      </c>
      <c r="K206" s="47">
        <f t="shared" si="68"/>
        <v>2.0000000000000013</v>
      </c>
      <c r="L206" s="64">
        <f t="shared" si="69"/>
        <v>18.37223060545438</v>
      </c>
      <c r="M206" s="34">
        <f t="shared" si="70"/>
        <v>11.28107813864777</v>
      </c>
      <c r="N206" s="65">
        <f t="shared" si="71"/>
        <v>0.47777206569412911</v>
      </c>
      <c r="O206" s="55">
        <f t="shared" si="60"/>
        <v>20.288379334156115</v>
      </c>
      <c r="P206" s="55">
        <f t="shared" si="61"/>
        <v>11.886338564161509</v>
      </c>
      <c r="Q206" s="55">
        <f t="shared" si="62"/>
        <v>4.6242025292859375E-2</v>
      </c>
      <c r="R206" s="55">
        <f t="shared" si="63"/>
        <v>11.313708498984772</v>
      </c>
      <c r="S206" s="55">
        <f t="shared" si="64"/>
        <v>11.313708498984765</v>
      </c>
      <c r="T206" s="55">
        <f t="shared" si="72"/>
        <v>2.828427124746189</v>
      </c>
    </row>
    <row r="207" spans="1:20" x14ac:dyDescent="0.25">
      <c r="A207" s="55">
        <v>156</v>
      </c>
      <c r="B207" s="47">
        <f t="shared" si="73"/>
        <v>2.0100000000000011</v>
      </c>
      <c r="C207" s="55">
        <f t="shared" si="74"/>
        <v>22.612500000000082</v>
      </c>
      <c r="D207" s="55">
        <f t="shared" si="75"/>
        <v>11.723526199761329</v>
      </c>
      <c r="E207" s="55">
        <f t="shared" si="76"/>
        <v>0.59733881786942788</v>
      </c>
      <c r="F207" s="55">
        <f t="shared" si="65"/>
        <v>9.5937441153127554E-3</v>
      </c>
      <c r="G207" s="55">
        <f t="shared" si="77"/>
        <v>2.3896799999999998</v>
      </c>
      <c r="H207" s="55">
        <f t="shared" si="66"/>
        <v>9.5937999999999996E-3</v>
      </c>
      <c r="I207" s="55">
        <f t="shared" si="67"/>
        <v>12.67571502962763</v>
      </c>
      <c r="K207" s="47">
        <f t="shared" si="68"/>
        <v>2.0100000000000011</v>
      </c>
      <c r="L207" s="64">
        <f t="shared" si="69"/>
        <v>18.485065183595513</v>
      </c>
      <c r="M207" s="34">
        <f t="shared" si="70"/>
        <v>11.28582834003125</v>
      </c>
      <c r="N207" s="65">
        <f t="shared" si="71"/>
        <v>0.4722823096956954</v>
      </c>
      <c r="O207" s="55">
        <f t="shared" si="60"/>
        <v>20.40724500603114</v>
      </c>
      <c r="P207" s="55">
        <f t="shared" si="61"/>
        <v>11.886793245838156</v>
      </c>
      <c r="Q207" s="55">
        <f t="shared" si="62"/>
        <v>4.4702992219010258E-2</v>
      </c>
      <c r="R207" s="55">
        <f t="shared" si="63"/>
        <v>11.398667290521301</v>
      </c>
      <c r="S207" s="55">
        <f t="shared" si="64"/>
        <v>11.341957503006263</v>
      </c>
      <c r="T207" s="55">
        <f t="shared" si="72"/>
        <v>2.8213824634343925</v>
      </c>
    </row>
    <row r="208" spans="1:20" x14ac:dyDescent="0.25">
      <c r="A208" s="55">
        <v>157</v>
      </c>
      <c r="B208" s="47">
        <f t="shared" si="73"/>
        <v>2.0200000000000009</v>
      </c>
      <c r="C208" s="55">
        <f t="shared" si="74"/>
        <v>22.725000000000083</v>
      </c>
      <c r="D208" s="55">
        <f t="shared" si="75"/>
        <v>11.72639155764397</v>
      </c>
      <c r="E208" s="55">
        <f t="shared" si="76"/>
        <v>0.58763998728905875</v>
      </c>
      <c r="F208" s="55">
        <f t="shared" si="65"/>
        <v>9.5914390433116878E-3</v>
      </c>
      <c r="G208" s="55">
        <f t="shared" si="77"/>
        <v>2.3992713999999999</v>
      </c>
      <c r="H208" s="55">
        <f t="shared" si="66"/>
        <v>9.5913999999999999E-3</v>
      </c>
      <c r="I208" s="55">
        <f t="shared" si="67"/>
        <v>12.665879098495566</v>
      </c>
      <c r="K208" s="47">
        <f t="shared" si="68"/>
        <v>2.0200000000000009</v>
      </c>
      <c r="L208" s="64">
        <f t="shared" si="69"/>
        <v>18.597946990665804</v>
      </c>
      <c r="M208" s="34">
        <f t="shared" si="70"/>
        <v>11.29052406411865</v>
      </c>
      <c r="N208" s="65">
        <f t="shared" si="71"/>
        <v>0.4668763380261694</v>
      </c>
      <c r="O208" s="55">
        <f t="shared" si="60"/>
        <v>20.526115148632218</v>
      </c>
      <c r="P208" s="55">
        <f t="shared" si="61"/>
        <v>11.887232794740362</v>
      </c>
      <c r="Q208" s="55">
        <f t="shared" si="62"/>
        <v>4.3215181443220119E-2</v>
      </c>
      <c r="R208" s="55">
        <f t="shared" si="63"/>
        <v>11.48383768606994</v>
      </c>
      <c r="S208" s="55">
        <f t="shared" si="64"/>
        <v>11.370136322841519</v>
      </c>
      <c r="T208" s="55">
        <f t="shared" si="72"/>
        <v>2.8143901789211667</v>
      </c>
    </row>
    <row r="209" spans="1:20" x14ac:dyDescent="0.25">
      <c r="A209" s="55">
        <v>158</v>
      </c>
      <c r="B209" s="47">
        <f t="shared" si="73"/>
        <v>2.0300000000000007</v>
      </c>
      <c r="C209" s="55">
        <f t="shared" si="74"/>
        <v>22.837500000000084</v>
      </c>
      <c r="D209" s="55">
        <f t="shared" si="75"/>
        <v>11.729209714203273</v>
      </c>
      <c r="E209" s="55">
        <f t="shared" si="76"/>
        <v>0.57810092650253608</v>
      </c>
      <c r="F209" s="55">
        <f t="shared" si="65"/>
        <v>9.5891730051129876E-3</v>
      </c>
      <c r="G209" s="55">
        <f t="shared" si="77"/>
        <v>2.4088606000000001</v>
      </c>
      <c r="H209" s="55">
        <f t="shared" si="66"/>
        <v>9.5891999999999991E-3</v>
      </c>
      <c r="I209" s="55">
        <f t="shared" si="67"/>
        <v>12.656234414575048</v>
      </c>
      <c r="K209" s="47">
        <f t="shared" si="68"/>
        <v>2.0300000000000007</v>
      </c>
      <c r="L209" s="64">
        <f t="shared" si="69"/>
        <v>18.71087548605481</v>
      </c>
      <c r="M209" s="34">
        <f t="shared" si="70"/>
        <v>11.295166140761149</v>
      </c>
      <c r="N209" s="65">
        <f t="shared" si="71"/>
        <v>0.4615525583755411</v>
      </c>
      <c r="O209" s="55">
        <f t="shared" si="60"/>
        <v>20.644989613164061</v>
      </c>
      <c r="P209" s="55">
        <f t="shared" si="61"/>
        <v>11.887657714519086</v>
      </c>
      <c r="Q209" s="55">
        <f t="shared" si="62"/>
        <v>4.1776888178332028E-2</v>
      </c>
      <c r="R209" s="55">
        <f t="shared" si="63"/>
        <v>11.569219161205311</v>
      </c>
      <c r="S209" s="55">
        <f t="shared" si="64"/>
        <v>11.398245479020007</v>
      </c>
      <c r="T209" s="55">
        <f t="shared" si="72"/>
        <v>2.8074496253743852</v>
      </c>
    </row>
    <row r="210" spans="1:20" x14ac:dyDescent="0.25">
      <c r="A210" s="55">
        <v>159</v>
      </c>
      <c r="B210" s="47">
        <f t="shared" si="73"/>
        <v>2.0400000000000005</v>
      </c>
      <c r="C210" s="55">
        <f t="shared" si="74"/>
        <v>22.950000000000085</v>
      </c>
      <c r="D210" s="55">
        <f t="shared" si="75"/>
        <v>11.731981469102134</v>
      </c>
      <c r="E210" s="55">
        <f t="shared" si="76"/>
        <v>0.56871892876422692</v>
      </c>
      <c r="F210" s="55">
        <f t="shared" si="65"/>
        <v>9.5869453045312053E-3</v>
      </c>
      <c r="G210" s="55">
        <f t="shared" si="77"/>
        <v>2.4184475999999999</v>
      </c>
      <c r="H210" s="55">
        <f t="shared" si="66"/>
        <v>9.587E-3</v>
      </c>
      <c r="I210" s="55">
        <f t="shared" si="67"/>
        <v>12.64677592346481</v>
      </c>
      <c r="K210" s="47">
        <f t="shared" si="68"/>
        <v>2.0400000000000009</v>
      </c>
      <c r="L210" s="64">
        <f t="shared" si="69"/>
        <v>18.823850137371615</v>
      </c>
      <c r="M210" s="34">
        <f t="shared" si="70"/>
        <v>11.299755384068533</v>
      </c>
      <c r="N210" s="65">
        <f t="shared" si="71"/>
        <v>0.45630941461017605</v>
      </c>
      <c r="O210" s="55">
        <f t="shared" si="60"/>
        <v>20.76386825578361</v>
      </c>
      <c r="P210" s="55">
        <f t="shared" si="61"/>
        <v>11.888068492062711</v>
      </c>
      <c r="Q210" s="55">
        <f t="shared" si="62"/>
        <v>4.0386464376135862E-2</v>
      </c>
      <c r="R210" s="55">
        <f t="shared" si="63"/>
        <v>11.654811195381935</v>
      </c>
      <c r="S210" s="55">
        <f t="shared" si="64"/>
        <v>11.426285485668561</v>
      </c>
      <c r="T210" s="55">
        <f t="shared" si="72"/>
        <v>2.8005601680560193</v>
      </c>
    </row>
    <row r="211" spans="1:20" x14ac:dyDescent="0.25">
      <c r="A211" s="55">
        <v>160</v>
      </c>
      <c r="B211" s="47">
        <f t="shared" si="73"/>
        <v>2.0500000000000003</v>
      </c>
      <c r="C211" s="55">
        <f t="shared" si="74"/>
        <v>23.062500000000085</v>
      </c>
      <c r="D211" s="55">
        <f t="shared" si="75"/>
        <v>11.734707607732739</v>
      </c>
      <c r="E211" s="55">
        <f t="shared" si="76"/>
        <v>0.55949133563283482</v>
      </c>
      <c r="F211" s="55">
        <f t="shared" si="65"/>
        <v>9.5847552589538865E-3</v>
      </c>
      <c r="G211" s="55">
        <f t="shared" si="77"/>
        <v>2.4280323999999998</v>
      </c>
      <c r="H211" s="55">
        <f t="shared" si="66"/>
        <v>9.5847999999999992E-3</v>
      </c>
      <c r="I211" s="55">
        <f t="shared" si="67"/>
        <v>12.637498740448263</v>
      </c>
      <c r="K211" s="47">
        <f t="shared" si="68"/>
        <v>2.0500000000000003</v>
      </c>
      <c r="L211" s="64">
        <f t="shared" si="69"/>
        <v>18.93687042028915</v>
      </c>
      <c r="M211" s="34">
        <f t="shared" si="70"/>
        <v>11.304292592766117</v>
      </c>
      <c r="N211" s="65">
        <f t="shared" si="71"/>
        <v>0.45114538581754232</v>
      </c>
      <c r="O211" s="55">
        <f t="shared" si="60"/>
        <v>20.882750937435212</v>
      </c>
      <c r="P211" s="55">
        <f t="shared" si="61"/>
        <v>11.888465598054935</v>
      </c>
      <c r="Q211" s="55">
        <f t="shared" si="62"/>
        <v>3.9042316838975542E-2</v>
      </c>
      <c r="R211" s="55">
        <f t="shared" si="63"/>
        <v>11.740613271886613</v>
      </c>
      <c r="S211" s="55">
        <f t="shared" si="64"/>
        <v>11.454256850621084</v>
      </c>
      <c r="T211" s="55">
        <f t="shared" si="72"/>
        <v>2.7937211830783126</v>
      </c>
    </row>
    <row r="212" spans="1:20" x14ac:dyDescent="0.25">
      <c r="A212" s="55">
        <v>161</v>
      </c>
      <c r="B212" s="47">
        <f t="shared" si="73"/>
        <v>2.06</v>
      </c>
      <c r="C212" s="55">
        <f t="shared" si="74"/>
        <v>23.175000000000086</v>
      </c>
      <c r="D212" s="55">
        <f t="shared" si="75"/>
        <v>11.737388901495921</v>
      </c>
      <c r="E212" s="55">
        <f t="shared" si="76"/>
        <v>0.5504155360257883</v>
      </c>
      <c r="F212" s="55">
        <f t="shared" si="65"/>
        <v>9.5826021990502615E-3</v>
      </c>
      <c r="G212" s="55">
        <f t="shared" si="77"/>
        <v>2.4376149999999996</v>
      </c>
      <c r="H212" s="55">
        <f t="shared" si="66"/>
        <v>9.5826000000000001E-3</v>
      </c>
      <c r="I212" s="55">
        <f t="shared" si="67"/>
        <v>12.62839814356875</v>
      </c>
      <c r="K212" s="47">
        <f t="shared" si="68"/>
        <v>2.06</v>
      </c>
      <c r="L212" s="64">
        <f t="shared" si="69"/>
        <v>19.049935818392157</v>
      </c>
      <c r="M212" s="34">
        <f t="shared" si="70"/>
        <v>11.308778550542355</v>
      </c>
      <c r="N212" s="65">
        <f t="shared" si="71"/>
        <v>0.44605898537966249</v>
      </c>
      <c r="O212" s="55">
        <f t="shared" si="60"/>
        <v>21.001637523691276</v>
      </c>
      <c r="P212" s="55">
        <f t="shared" si="61"/>
        <v>11.888849487514102</v>
      </c>
      <c r="Q212" s="55">
        <f t="shared" si="62"/>
        <v>3.7742905394205668E-2</v>
      </c>
      <c r="R212" s="55">
        <f t="shared" si="63"/>
        <v>11.826624877791636</v>
      </c>
      <c r="S212" s="55">
        <f t="shared" si="64"/>
        <v>11.48216007552586</v>
      </c>
      <c r="T212" s="55">
        <f t="shared" si="72"/>
        <v>2.7869320571664704</v>
      </c>
    </row>
    <row r="213" spans="1:20" x14ac:dyDescent="0.25">
      <c r="A213" s="55">
        <v>162</v>
      </c>
      <c r="B213" s="47">
        <f t="shared" si="73"/>
        <v>2.0699999999999998</v>
      </c>
      <c r="C213" s="55">
        <f t="shared" si="74"/>
        <v>23.287500000000087</v>
      </c>
      <c r="D213" s="55">
        <f t="shared" si="75"/>
        <v>11.740026108059663</v>
      </c>
      <c r="E213" s="55">
        <f t="shared" si="76"/>
        <v>0.54148896534429269</v>
      </c>
      <c r="F213" s="55">
        <f t="shared" si="65"/>
        <v>9.5804854684643104E-3</v>
      </c>
      <c r="G213" s="55">
        <f t="shared" si="77"/>
        <v>2.4471953999999996</v>
      </c>
      <c r="H213" s="55">
        <f t="shared" si="66"/>
        <v>9.5803999999999993E-3</v>
      </c>
      <c r="I213" s="55">
        <f t="shared" si="67"/>
        <v>12.619469567037784</v>
      </c>
      <c r="K213" s="47">
        <f t="shared" si="68"/>
        <v>2.0699999999999998</v>
      </c>
      <c r="L213" s="64">
        <f t="shared" si="69"/>
        <v>19.163045823028487</v>
      </c>
      <c r="M213" s="34">
        <f t="shared" si="70"/>
        <v>11.313214026387209</v>
      </c>
      <c r="N213" s="65">
        <f t="shared" si="71"/>
        <v>0.44104876007430976</v>
      </c>
      <c r="O213" s="55">
        <f t="shared" si="60"/>
        <v>21.120527884598257</v>
      </c>
      <c r="P213" s="55">
        <f t="shared" si="61"/>
        <v>11.88922060031458</v>
      </c>
      <c r="Q213" s="55">
        <f t="shared" si="62"/>
        <v>3.648674112940628E-2</v>
      </c>
      <c r="R213" s="55">
        <f t="shared" si="63"/>
        <v>11.912845503908795</v>
      </c>
      <c r="S213" s="55">
        <f t="shared" si="64"/>
        <v>11.509995655950526</v>
      </c>
      <c r="T213" s="55">
        <f t="shared" si="72"/>
        <v>2.7801921874276636</v>
      </c>
    </row>
    <row r="214" spans="1:20" x14ac:dyDescent="0.25">
      <c r="A214" s="55">
        <v>163</v>
      </c>
      <c r="B214" s="47">
        <f t="shared" si="73"/>
        <v>2.0799999999999996</v>
      </c>
      <c r="C214" s="55">
        <f t="shared" si="74"/>
        <v>23.400000000000087</v>
      </c>
      <c r="D214" s="55">
        <f t="shared" si="75"/>
        <v>11.742619971640437</v>
      </c>
      <c r="E214" s="55">
        <f t="shared" si="76"/>
        <v>0.53270910452098974</v>
      </c>
      <c r="F214" s="55">
        <f t="shared" si="65"/>
        <v>9.5784044235276023E-3</v>
      </c>
      <c r="G214" s="55">
        <f t="shared" si="77"/>
        <v>2.4567737999999997</v>
      </c>
      <c r="H214" s="55">
        <f t="shared" si="66"/>
        <v>9.5783999999999991E-3</v>
      </c>
      <c r="I214" s="55">
        <f t="shared" si="67"/>
        <v>12.610708594957822</v>
      </c>
      <c r="K214" s="47">
        <f t="shared" si="68"/>
        <v>2.08</v>
      </c>
      <c r="L214" s="64">
        <f t="shared" si="69"/>
        <v>19.27619993316376</v>
      </c>
      <c r="M214" s="34">
        <f t="shared" si="70"/>
        <v>11.317599774921767</v>
      </c>
      <c r="N214" s="65">
        <f t="shared" si="71"/>
        <v>0.43611328920303266</v>
      </c>
      <c r="O214" s="55">
        <f t="shared" si="60"/>
        <v>21.239421894527723</v>
      </c>
      <c r="P214" s="55">
        <f t="shared" si="61"/>
        <v>11.889579361690775</v>
      </c>
      <c r="Q214" s="55">
        <f t="shared" si="62"/>
        <v>3.5272384686333313E-2</v>
      </c>
      <c r="R214" s="55">
        <f t="shared" si="63"/>
        <v>11.999274644744153</v>
      </c>
      <c r="S214" s="55">
        <f t="shared" si="64"/>
        <v>11.537764081484765</v>
      </c>
      <c r="T214" s="55">
        <f t="shared" si="72"/>
        <v>2.773500981126146</v>
      </c>
    </row>
    <row r="215" spans="1:20" x14ac:dyDescent="0.25">
      <c r="A215" s="55">
        <v>164</v>
      </c>
      <c r="B215" s="47">
        <f t="shared" si="73"/>
        <v>2.0899999999999994</v>
      </c>
      <c r="C215" s="55">
        <f t="shared" si="74"/>
        <v>23.512500000000088</v>
      </c>
      <c r="D215" s="55">
        <f t="shared" si="75"/>
        <v>11.745171223263895</v>
      </c>
      <c r="E215" s="55">
        <f t="shared" si="76"/>
        <v>0.5240734791376056</v>
      </c>
      <c r="F215" s="55">
        <f t="shared" si="65"/>
        <v>9.5763584329908794E-3</v>
      </c>
      <c r="G215" s="55">
        <f t="shared" si="77"/>
        <v>2.4663501999999995</v>
      </c>
      <c r="H215" s="55">
        <f t="shared" si="66"/>
        <v>9.5763999999999988E-3</v>
      </c>
      <c r="I215" s="55">
        <f t="shared" si="67"/>
        <v>12.602110955342363</v>
      </c>
      <c r="K215" s="47">
        <f t="shared" si="68"/>
        <v>2.0899999999999994</v>
      </c>
      <c r="L215" s="64">
        <f t="shared" si="69"/>
        <v>19.389397655239314</v>
      </c>
      <c r="M215" s="34">
        <f t="shared" si="70"/>
        <v>11.321936536719218</v>
      </c>
      <c r="N215" s="65">
        <f t="shared" si="71"/>
        <v>0.43125118374509847</v>
      </c>
      <c r="O215" s="55">
        <f t="shared" si="60"/>
        <v>21.358319432032442</v>
      </c>
      <c r="P215" s="55">
        <f t="shared" si="61"/>
        <v>11.889926182724389</v>
      </c>
      <c r="Q215" s="55">
        <f t="shared" si="62"/>
        <v>3.4098444611650236E-2</v>
      </c>
      <c r="R215" s="55">
        <f t="shared" si="63"/>
        <v>12.085911798453598</v>
      </c>
      <c r="S215" s="55">
        <f t="shared" si="64"/>
        <v>11.565465835840767</v>
      </c>
      <c r="T215" s="55">
        <f t="shared" si="72"/>
        <v>2.7668578554642989</v>
      </c>
    </row>
    <row r="216" spans="1:20" x14ac:dyDescent="0.25">
      <c r="A216" s="55">
        <v>165</v>
      </c>
      <c r="B216" s="47">
        <f t="shared" si="73"/>
        <v>2.0999999999999992</v>
      </c>
      <c r="C216" s="55">
        <f t="shared" si="74"/>
        <v>23.625000000000089</v>
      </c>
      <c r="D216" s="55">
        <f t="shared" si="75"/>
        <v>11.747680581006</v>
      </c>
      <c r="E216" s="55">
        <f t="shared" si="76"/>
        <v>0.5155796586087078</v>
      </c>
      <c r="F216" s="55">
        <f t="shared" si="65"/>
        <v>9.5743468777440034E-3</v>
      </c>
      <c r="G216" s="55">
        <f t="shared" si="77"/>
        <v>2.4759245999999995</v>
      </c>
      <c r="H216" s="55">
        <f t="shared" si="66"/>
        <v>9.5744000000000003E-3</v>
      </c>
      <c r="I216" s="55">
        <f t="shared" si="67"/>
        <v>12.593672514417042</v>
      </c>
      <c r="K216" s="47">
        <f t="shared" si="68"/>
        <v>2.0999999999999992</v>
      </c>
      <c r="L216" s="64">
        <f t="shared" si="69"/>
        <v>19.5026385030333</v>
      </c>
      <c r="M216" s="34">
        <f t="shared" si="70"/>
        <v>11.326225038617494</v>
      </c>
      <c r="N216" s="65">
        <f t="shared" si="71"/>
        <v>0.42646108553649759</v>
      </c>
      <c r="O216" s="55">
        <f t="shared" si="60"/>
        <v>21.477220379707202</v>
      </c>
      <c r="P216" s="55">
        <f t="shared" si="61"/>
        <v>11.890261460815452</v>
      </c>
      <c r="Q216" s="55">
        <f t="shared" si="62"/>
        <v>3.2963575762550643E-2</v>
      </c>
      <c r="R216" s="55">
        <f t="shared" si="63"/>
        <v>12.172756466799122</v>
      </c>
      <c r="S216" s="55">
        <f t="shared" si="64"/>
        <v>11.593101396951548</v>
      </c>
      <c r="T216" s="55">
        <f t="shared" si="72"/>
        <v>2.7602622373694174</v>
      </c>
    </row>
    <row r="217" spans="1:20" x14ac:dyDescent="0.25">
      <c r="A217" s="55">
        <v>166</v>
      </c>
      <c r="B217" s="47">
        <f t="shared" si="73"/>
        <v>2.109999999999999</v>
      </c>
      <c r="C217" s="55">
        <f t="shared" si="74"/>
        <v>23.73750000000009</v>
      </c>
      <c r="D217" s="55">
        <f t="shared" si="75"/>
        <v>11.750148750251704</v>
      </c>
      <c r="E217" s="55">
        <f t="shared" si="76"/>
        <v>0.50722525530613893</v>
      </c>
      <c r="F217" s="55">
        <f t="shared" si="65"/>
        <v>9.5723691505454536E-3</v>
      </c>
      <c r="G217" s="55">
        <f t="shared" si="77"/>
        <v>2.4854969999999996</v>
      </c>
      <c r="H217" s="55">
        <f t="shared" si="66"/>
        <v>9.5724E-3</v>
      </c>
      <c r="I217" s="55">
        <f t="shared" si="67"/>
        <v>12.585389271186628</v>
      </c>
      <c r="K217" s="47">
        <f t="shared" si="68"/>
        <v>2.1099999999999994</v>
      </c>
      <c r="L217" s="64">
        <f t="shared" si="69"/>
        <v>19.615921997524815</v>
      </c>
      <c r="M217" s="34">
        <f t="shared" si="70"/>
        <v>11.330465994023843</v>
      </c>
      <c r="N217" s="65">
        <f t="shared" si="71"/>
        <v>0.42174166647317668</v>
      </c>
      <c r="O217" s="55">
        <f t="shared" si="60"/>
        <v>21.596124624054273</v>
      </c>
      <c r="P217" s="55">
        <f t="shared" si="61"/>
        <v>11.890585580137673</v>
      </c>
      <c r="Q217" s="55">
        <f t="shared" si="62"/>
        <v>3.1866477765445177E-2</v>
      </c>
      <c r="R217" s="55">
        <f t="shared" si="63"/>
        <v>12.259808155105844</v>
      </c>
      <c r="S217" s="55">
        <f t="shared" si="64"/>
        <v>11.620671237067157</v>
      </c>
      <c r="T217" s="55">
        <f t="shared" si="72"/>
        <v>2.7537135632860577</v>
      </c>
    </row>
    <row r="218" spans="1:20" x14ac:dyDescent="0.25">
      <c r="A218" s="55">
        <v>167</v>
      </c>
      <c r="B218" s="47">
        <f t="shared" si="73"/>
        <v>2.1199999999999988</v>
      </c>
      <c r="C218" s="55">
        <f t="shared" si="74"/>
        <v>23.85000000000009</v>
      </c>
      <c r="D218" s="55">
        <f t="shared" si="75"/>
        <v>11.752576423945113</v>
      </c>
      <c r="E218" s="55">
        <f t="shared" si="76"/>
        <v>0.49900792371225577</v>
      </c>
      <c r="F218" s="55">
        <f t="shared" si="65"/>
        <v>9.5704246557754297E-3</v>
      </c>
      <c r="G218" s="55">
        <f t="shared" si="77"/>
        <v>2.4950673999999995</v>
      </c>
      <c r="H218" s="55">
        <f t="shared" si="66"/>
        <v>9.5703999999999997E-3</v>
      </c>
      <c r="I218" s="55">
        <f t="shared" si="67"/>
        <v>12.577257352253589</v>
      </c>
      <c r="K218" s="47">
        <f t="shared" si="68"/>
        <v>2.1199999999999988</v>
      </c>
      <c r="L218" s="64">
        <f t="shared" si="69"/>
        <v>19.729247666761136</v>
      </c>
      <c r="M218" s="34">
        <f t="shared" si="70"/>
        <v>11.334660103211547</v>
      </c>
      <c r="N218" s="65">
        <f t="shared" si="71"/>
        <v>0.41709162773769654</v>
      </c>
      <c r="O218" s="55">
        <f t="shared" si="60"/>
        <v>21.715032055353387</v>
      </c>
      <c r="P218" s="55">
        <f t="shared" si="61"/>
        <v>11.890898912078638</v>
      </c>
      <c r="Q218" s="55">
        <f t="shared" si="62"/>
        <v>3.08058935259467E-2</v>
      </c>
      <c r="R218" s="55">
        <f t="shared" si="63"/>
        <v>12.347066372219748</v>
      </c>
      <c r="S218" s="55">
        <f t="shared" si="64"/>
        <v>11.648175822848826</v>
      </c>
      <c r="T218" s="55">
        <f t="shared" si="72"/>
        <v>2.7472112789737815</v>
      </c>
    </row>
    <row r="219" spans="1:20" x14ac:dyDescent="0.25">
      <c r="A219" s="55">
        <v>168</v>
      </c>
      <c r="B219" s="47">
        <f t="shared" si="73"/>
        <v>2.1299999999999986</v>
      </c>
      <c r="C219" s="55">
        <f t="shared" si="74"/>
        <v>23.962500000000091</v>
      </c>
      <c r="D219" s="55">
        <f t="shared" si="75"/>
        <v>11.754964282813724</v>
      </c>
      <c r="E219" s="55">
        <f t="shared" si="76"/>
        <v>0.49092535966089912</v>
      </c>
      <c r="F219" s="55">
        <f t="shared" si="65"/>
        <v>9.5685128091779446E-3</v>
      </c>
      <c r="G219" s="55">
        <f t="shared" si="77"/>
        <v>2.5046359999999996</v>
      </c>
      <c r="H219" s="55">
        <f t="shared" si="66"/>
        <v>9.5686E-3</v>
      </c>
      <c r="I219" s="55">
        <f t="shared" si="67"/>
        <v>12.569273006874818</v>
      </c>
      <c r="K219" s="47">
        <f t="shared" si="68"/>
        <v>2.129999999999999</v>
      </c>
      <c r="L219" s="64">
        <f t="shared" si="69"/>
        <v>19.842615045727808</v>
      </c>
      <c r="M219" s="34">
        <f t="shared" si="70"/>
        <v>11.338808053608998</v>
      </c>
      <c r="N219" s="65">
        <f t="shared" si="71"/>
        <v>0.41250969904854606</v>
      </c>
      <c r="O219" s="55">
        <f t="shared" si="60"/>
        <v>21.833942567535985</v>
      </c>
      <c r="P219" s="55">
        <f t="shared" si="61"/>
        <v>11.891201815665372</v>
      </c>
      <c r="Q219" s="55">
        <f t="shared" si="62"/>
        <v>2.9780607788446201E-2</v>
      </c>
      <c r="R219" s="55">
        <f t="shared" si="63"/>
        <v>12.434530630466101</v>
      </c>
      <c r="S219" s="55">
        <f t="shared" si="64"/>
        <v>11.675615615461135</v>
      </c>
      <c r="T219" s="55">
        <f t="shared" si="72"/>
        <v>2.7407548393101275</v>
      </c>
    </row>
    <row r="220" spans="1:20" x14ac:dyDescent="0.25">
      <c r="A220" s="55">
        <v>169</v>
      </c>
      <c r="B220" s="47">
        <f t="shared" si="73"/>
        <v>2.1399999999999983</v>
      </c>
      <c r="C220" s="55">
        <f t="shared" si="74"/>
        <v>24.075000000000092</v>
      </c>
      <c r="D220" s="55">
        <f t="shared" si="75"/>
        <v>11.757312995609102</v>
      </c>
      <c r="E220" s="55">
        <f t="shared" si="76"/>
        <v>0.48297529952274942</v>
      </c>
      <c r="F220" s="55">
        <f t="shared" si="65"/>
        <v>9.5666330376141633E-3</v>
      </c>
      <c r="G220" s="55">
        <f t="shared" si="77"/>
        <v>2.5142025999999995</v>
      </c>
      <c r="H220" s="55">
        <f t="shared" si="66"/>
        <v>9.5665999999999998E-3</v>
      </c>
      <c r="I220" s="55">
        <f t="shared" si="67"/>
        <v>12.561432602243958</v>
      </c>
      <c r="K220" s="47">
        <f t="shared" si="68"/>
        <v>2.1399999999999983</v>
      </c>
      <c r="L220" s="64">
        <f t="shared" si="69"/>
        <v>19.956023676221591</v>
      </c>
      <c r="M220" s="34">
        <f t="shared" si="70"/>
        <v>11.342910520081411</v>
      </c>
      <c r="N220" s="65">
        <f t="shared" si="71"/>
        <v>0.40799463793136403</v>
      </c>
      <c r="O220" s="55">
        <f t="shared" si="60"/>
        <v>21.952856058063709</v>
      </c>
      <c r="P220" s="55">
        <f t="shared" si="61"/>
        <v>11.891494637975706</v>
      </c>
      <c r="Q220" s="55">
        <f t="shared" si="62"/>
        <v>2.8789445743629259E-2</v>
      </c>
      <c r="R220" s="55">
        <f t="shared" si="63"/>
        <v>12.522200445608577</v>
      </c>
      <c r="S220" s="55">
        <f t="shared" si="64"/>
        <v>11.702991070662231</v>
      </c>
      <c r="T220" s="55">
        <f t="shared" si="72"/>
        <v>2.7343437080986539</v>
      </c>
    </row>
    <row r="221" spans="1:20" x14ac:dyDescent="0.25">
      <c r="A221" s="55">
        <v>170</v>
      </c>
      <c r="B221" s="47">
        <f t="shared" si="73"/>
        <v>2.1499999999999981</v>
      </c>
      <c r="C221" s="55">
        <f t="shared" si="74"/>
        <v>24.187500000000092</v>
      </c>
      <c r="D221" s="55">
        <f t="shared" si="75"/>
        <v>11.759623219336586</v>
      </c>
      <c r="E221" s="55">
        <f t="shared" si="76"/>
        <v>0.47515551942777989</v>
      </c>
      <c r="F221" s="55">
        <f t="shared" si="65"/>
        <v>9.5647847788248499E-3</v>
      </c>
      <c r="G221" s="55">
        <f t="shared" si="77"/>
        <v>2.5237673999999997</v>
      </c>
      <c r="H221" s="55">
        <f t="shared" si="66"/>
        <v>9.5648E-3</v>
      </c>
      <c r="I221" s="55">
        <f t="shared" si="67"/>
        <v>12.553732618987429</v>
      </c>
      <c r="K221" s="47">
        <f t="shared" si="68"/>
        <v>2.1499999999999981</v>
      </c>
      <c r="L221" s="64">
        <f t="shared" si="69"/>
        <v>20.069473106726267</v>
      </c>
      <c r="M221" s="34">
        <f t="shared" si="70"/>
        <v>11.346968165205348</v>
      </c>
      <c r="N221" s="65">
        <f t="shared" si="71"/>
        <v>0.40354522901135981</v>
      </c>
      <c r="O221" s="55">
        <f t="shared" si="60"/>
        <v>22.071772427810899</v>
      </c>
      <c r="P221" s="55">
        <f t="shared" si="61"/>
        <v>11.891777714535991</v>
      </c>
      <c r="Q221" s="55">
        <f t="shared" si="62"/>
        <v>2.7831271682337181E-2</v>
      </c>
      <c r="R221" s="55">
        <f t="shared" si="63"/>
        <v>12.610075336809038</v>
      </c>
      <c r="S221" s="55">
        <f t="shared" si="64"/>
        <v>11.730302638892139</v>
      </c>
      <c r="T221" s="55">
        <f t="shared" si="72"/>
        <v>2.7279773578818953</v>
      </c>
    </row>
    <row r="222" spans="1:20" x14ac:dyDescent="0.25">
      <c r="A222" s="55">
        <v>171</v>
      </c>
      <c r="B222" s="47">
        <f t="shared" si="73"/>
        <v>2.1599999999999979</v>
      </c>
      <c r="C222" s="55">
        <f t="shared" si="74"/>
        <v>24.300000000000093</v>
      </c>
      <c r="D222" s="55">
        <f t="shared" si="75"/>
        <v>11.761895599476521</v>
      </c>
      <c r="E222" s="55">
        <f t="shared" si="76"/>
        <v>0.46746383451646523</v>
      </c>
      <c r="F222" s="55">
        <f t="shared" si="65"/>
        <v>9.5629674811984911E-3</v>
      </c>
      <c r="G222" s="55">
        <f t="shared" si="77"/>
        <v>2.5333303999999996</v>
      </c>
      <c r="H222" s="55">
        <f t="shared" si="66"/>
        <v>9.5630000000000003E-3</v>
      </c>
      <c r="I222" s="55">
        <f t="shared" si="67"/>
        <v>12.546169646863021</v>
      </c>
      <c r="K222" s="47">
        <f t="shared" si="68"/>
        <v>2.1599999999999979</v>
      </c>
      <c r="L222" s="64">
        <f t="shared" si="69"/>
        <v>20.182962892291023</v>
      </c>
      <c r="M222" s="34">
        <f t="shared" si="70"/>
        <v>11.350981639536231</v>
      </c>
      <c r="N222" s="65">
        <f t="shared" si="71"/>
        <v>0.39916028332622905</v>
      </c>
      <c r="O222" s="55">
        <f t="shared" si="60"/>
        <v>22.19069158095099</v>
      </c>
      <c r="P222" s="55">
        <f t="shared" si="61"/>
        <v>11.892051369705538</v>
      </c>
      <c r="Q222" s="55">
        <f t="shared" si="62"/>
        <v>2.6904987694230581E-2</v>
      </c>
      <c r="R222" s="55">
        <f t="shared" si="63"/>
        <v>12.698154826587976</v>
      </c>
      <c r="S222" s="55">
        <f t="shared" si="64"/>
        <v>11.75755076535925</v>
      </c>
      <c r="T222" s="55">
        <f t="shared" si="72"/>
        <v>2.7216552697590881</v>
      </c>
    </row>
    <row r="223" spans="1:20" x14ac:dyDescent="0.25">
      <c r="A223" s="55">
        <v>172</v>
      </c>
      <c r="B223" s="47">
        <f t="shared" si="73"/>
        <v>2.1699999999999977</v>
      </c>
      <c r="C223" s="55">
        <f t="shared" si="74"/>
        <v>24.412500000000094</v>
      </c>
      <c r="D223" s="55">
        <f t="shared" si="75"/>
        <v>11.764130770201135</v>
      </c>
      <c r="E223" s="55">
        <f t="shared" si="76"/>
        <v>0.45989809820562755</v>
      </c>
      <c r="F223" s="55">
        <f t="shared" si="65"/>
        <v>9.5611806035409662E-3</v>
      </c>
      <c r="G223" s="55">
        <f t="shared" si="77"/>
        <v>2.5428915999999995</v>
      </c>
      <c r="H223" s="55">
        <f t="shared" si="66"/>
        <v>9.5611999999999989E-3</v>
      </c>
      <c r="I223" s="55">
        <f t="shared" si="67"/>
        <v>12.538740380650621</v>
      </c>
      <c r="K223" s="47">
        <f t="shared" si="68"/>
        <v>2.1699999999999977</v>
      </c>
      <c r="L223" s="64">
        <f t="shared" si="69"/>
        <v>20.296492594411607</v>
      </c>
      <c r="M223" s="34">
        <f t="shared" si="70"/>
        <v>11.354951581869145</v>
      </c>
      <c r="N223" s="65">
        <f t="shared" si="71"/>
        <v>0.39483863765891392</v>
      </c>
      <c r="O223" s="55">
        <f t="shared" si="60"/>
        <v>22.309613424846745</v>
      </c>
      <c r="P223" s="55">
        <f t="shared" si="61"/>
        <v>11.892315917048295</v>
      </c>
      <c r="Q223" s="55">
        <f t="shared" si="62"/>
        <v>2.6009532409764086E-2</v>
      </c>
      <c r="R223" s="55">
        <f t="shared" si="63"/>
        <v>12.786438440785592</v>
      </c>
      <c r="S223" s="55">
        <f t="shared" si="64"/>
        <v>11.784735890124981</v>
      </c>
      <c r="T223" s="55">
        <f t="shared" si="72"/>
        <v>2.7153769332085242</v>
      </c>
    </row>
    <row r="224" spans="1:20" x14ac:dyDescent="0.25">
      <c r="A224" s="55">
        <v>173</v>
      </c>
      <c r="B224" s="47">
        <f t="shared" si="73"/>
        <v>2.1799999999999975</v>
      </c>
      <c r="C224" s="55">
        <f t="shared" si="74"/>
        <v>24.525000000000095</v>
      </c>
      <c r="D224" s="55">
        <f t="shared" si="75"/>
        <v>11.766329354592029</v>
      </c>
      <c r="E224" s="55">
        <f t="shared" si="76"/>
        <v>0.45245620145229992</v>
      </c>
      <c r="F224" s="55">
        <f t="shared" si="65"/>
        <v>9.5594236148588887E-3</v>
      </c>
      <c r="G224" s="55">
        <f t="shared" si="77"/>
        <v>2.5524509999999996</v>
      </c>
      <c r="H224" s="55">
        <f t="shared" si="66"/>
        <v>9.5593999999999991E-3</v>
      </c>
      <c r="I224" s="55">
        <f t="shared" si="67"/>
        <v>12.5314416162251</v>
      </c>
      <c r="K224" s="47">
        <f t="shared" si="68"/>
        <v>2.1799999999999975</v>
      </c>
      <c r="L224" s="64">
        <f t="shared" si="69"/>
        <v>20.410061780913956</v>
      </c>
      <c r="M224" s="34">
        <f t="shared" si="70"/>
        <v>11.358878619493016</v>
      </c>
      <c r="N224" s="65">
        <f t="shared" si="71"/>
        <v>0.39057915388955339</v>
      </c>
      <c r="O224" s="55">
        <f t="shared" si="60"/>
        <v>22.428537869944076</v>
      </c>
      <c r="P224" s="55">
        <f t="shared" si="61"/>
        <v>11.892571659692134</v>
      </c>
      <c r="Q224" s="55">
        <f t="shared" si="62"/>
        <v>2.5143879784031046E-2</v>
      </c>
      <c r="R224" s="55">
        <f t="shared" si="63"/>
        <v>12.874925708523504</v>
      </c>
      <c r="S224" s="55">
        <f t="shared" si="64"/>
        <v>11.811858448186713</v>
      </c>
      <c r="T224" s="55">
        <f t="shared" si="72"/>
        <v>2.7091418459143872</v>
      </c>
    </row>
    <row r="225" spans="1:20" x14ac:dyDescent="0.25">
      <c r="A225" s="55">
        <v>174</v>
      </c>
      <c r="B225" s="47">
        <f t="shared" si="73"/>
        <v>2.1899999999999973</v>
      </c>
      <c r="C225" s="55">
        <f t="shared" si="74"/>
        <v>24.637500000000095</v>
      </c>
      <c r="D225" s="55">
        <f t="shared" si="75"/>
        <v>11.768491964843287</v>
      </c>
      <c r="E225" s="55">
        <f t="shared" si="76"/>
        <v>0.44513607206623362</v>
      </c>
      <c r="F225" s="55">
        <f t="shared" si="65"/>
        <v>9.5576959941384276E-3</v>
      </c>
      <c r="G225" s="55">
        <f t="shared" si="77"/>
        <v>2.5620085999999995</v>
      </c>
      <c r="H225" s="55">
        <f t="shared" si="66"/>
        <v>9.5575999999999994E-3</v>
      </c>
      <c r="I225" s="55">
        <f t="shared" si="67"/>
        <v>12.524270246802173</v>
      </c>
      <c r="K225" s="47">
        <f t="shared" si="68"/>
        <v>2.1899999999999973</v>
      </c>
      <c r="L225" s="64">
        <f t="shared" si="69"/>
        <v>20.523670025840421</v>
      </c>
      <c r="M225" s="34">
        <f t="shared" si="70"/>
        <v>11.362763368438435</v>
      </c>
      <c r="N225" s="65">
        <f t="shared" si="71"/>
        <v>0.38638071836601134</v>
      </c>
      <c r="O225" s="55">
        <f t="shared" si="60"/>
        <v>22.547464829669465</v>
      </c>
      <c r="P225" s="55">
        <f t="shared" si="61"/>
        <v>11.892818890676185</v>
      </c>
      <c r="Q225" s="55">
        <f t="shared" si="62"/>
        <v>2.4307037921084237E-2</v>
      </c>
      <c r="R225" s="55">
        <f t="shared" si="63"/>
        <v>12.963616162167074</v>
      </c>
      <c r="S225" s="55">
        <f t="shared" si="64"/>
        <v>11.838918869558986</v>
      </c>
      <c r="T225" s="55">
        <f t="shared" si="72"/>
        <v>2.7029495135979453</v>
      </c>
    </row>
    <row r="226" spans="1:20" x14ac:dyDescent="0.25">
      <c r="A226" s="55">
        <v>175</v>
      </c>
      <c r="B226" s="47">
        <f t="shared" si="73"/>
        <v>2.1999999999999971</v>
      </c>
      <c r="C226" s="55">
        <f t="shared" si="74"/>
        <v>24.750000000000096</v>
      </c>
      <c r="D226" s="55">
        <f t="shared" si="75"/>
        <v>11.770619202472473</v>
      </c>
      <c r="E226" s="55">
        <f t="shared" si="76"/>
        <v>0.43793567399566058</v>
      </c>
      <c r="F226" s="55">
        <f t="shared" si="65"/>
        <v>9.5559972301364204E-3</v>
      </c>
      <c r="G226" s="55">
        <f t="shared" si="77"/>
        <v>2.5715645999999994</v>
      </c>
      <c r="H226" s="55">
        <f t="shared" si="66"/>
        <v>9.5560000000000003E-3</v>
      </c>
      <c r="I226" s="55">
        <f t="shared" si="67"/>
        <v>12.517223259348382</v>
      </c>
      <c r="K226" s="47">
        <f t="shared" si="68"/>
        <v>2.1999999999999971</v>
      </c>
      <c r="L226" s="64">
        <f t="shared" si="69"/>
        <v>20.63731690933837</v>
      </c>
      <c r="M226" s="34">
        <f t="shared" si="70"/>
        <v>11.366606433719252</v>
      </c>
      <c r="N226" s="65">
        <f t="shared" si="71"/>
        <v>0.38224224129238304</v>
      </c>
      <c r="O226" s="55">
        <f t="shared" si="60"/>
        <v>22.66639422033073</v>
      </c>
      <c r="P226" s="55">
        <f t="shared" si="61"/>
        <v>11.893057893286608</v>
      </c>
      <c r="Q226" s="55">
        <f t="shared" si="62"/>
        <v>2.3498047937385795E-2</v>
      </c>
      <c r="R226" s="55">
        <f t="shared" si="63"/>
        <v>13.052509337288342</v>
      </c>
      <c r="S226" s="55">
        <f t="shared" si="64"/>
        <v>11.865917579353052</v>
      </c>
      <c r="T226" s="55">
        <f t="shared" si="72"/>
        <v>2.6967994498529704</v>
      </c>
    </row>
    <row r="227" spans="1:20" x14ac:dyDescent="0.25">
      <c r="A227" s="55">
        <v>176</v>
      </c>
      <c r="B227" s="47">
        <f t="shared" si="73"/>
        <v>2.2099999999999969</v>
      </c>
      <c r="C227" s="55">
        <f t="shared" si="74"/>
        <v>24.862500000000097</v>
      </c>
      <c r="D227" s="55">
        <f t="shared" si="75"/>
        <v>11.772711658518759</v>
      </c>
      <c r="E227" s="55">
        <f t="shared" si="76"/>
        <v>0.43085300665669735</v>
      </c>
      <c r="F227" s="55">
        <f t="shared" si="65"/>
        <v>9.5543268211752148E-3</v>
      </c>
      <c r="G227" s="55">
        <f t="shared" si="77"/>
        <v>2.5811189999999993</v>
      </c>
      <c r="H227" s="55">
        <f t="shared" si="66"/>
        <v>9.5543999999999994E-3</v>
      </c>
      <c r="I227" s="55">
        <f t="shared" si="67"/>
        <v>12.510297731146967</v>
      </c>
      <c r="K227" s="47">
        <f t="shared" si="68"/>
        <v>2.2099999999999964</v>
      </c>
      <c r="L227" s="64">
        <f t="shared" si="69"/>
        <v>20.751002017551201</v>
      </c>
      <c r="M227" s="34">
        <f t="shared" si="70"/>
        <v>11.370408409568149</v>
      </c>
      <c r="N227" s="65">
        <f t="shared" si="71"/>
        <v>0.3781626561349053</v>
      </c>
      <c r="O227" s="55">
        <f t="shared" si="60"/>
        <v>22.785325961021151</v>
      </c>
      <c r="P227" s="55">
        <f t="shared" si="61"/>
        <v>11.893288941381202</v>
      </c>
      <c r="Q227" s="55">
        <f t="shared" si="62"/>
        <v>2.2715982863083954E-2</v>
      </c>
      <c r="R227" s="55">
        <f t="shared" si="63"/>
        <v>13.141604772629531</v>
      </c>
      <c r="S227" s="55">
        <f t="shared" si="64"/>
        <v>11.892854997854796</v>
      </c>
      <c r="T227" s="55">
        <f t="shared" si="72"/>
        <v>2.6906911759852519</v>
      </c>
    </row>
    <row r="228" spans="1:20" x14ac:dyDescent="0.25">
      <c r="A228" s="55">
        <v>177</v>
      </c>
      <c r="B228" s="47">
        <f t="shared" si="73"/>
        <v>2.2199999999999966</v>
      </c>
      <c r="C228" s="55">
        <f t="shared" si="74"/>
        <v>24.975000000000097</v>
      </c>
      <c r="D228" s="55">
        <f t="shared" si="75"/>
        <v>11.774769913738634</v>
      </c>
      <c r="E228" s="55">
        <f t="shared" si="76"/>
        <v>0.42388610427089901</v>
      </c>
      <c r="F228" s="55">
        <f t="shared" si="65"/>
        <v>9.5526842749393236E-3</v>
      </c>
      <c r="G228" s="55">
        <f t="shared" si="77"/>
        <v>2.5906715999999994</v>
      </c>
      <c r="H228" s="55">
        <f t="shared" si="66"/>
        <v>9.5525999999999996E-3</v>
      </c>
      <c r="I228" s="55">
        <f t="shared" si="67"/>
        <v>12.503490826511875</v>
      </c>
      <c r="K228" s="47">
        <f t="shared" si="68"/>
        <v>2.2199999999999966</v>
      </c>
      <c r="L228" s="64">
        <f t="shared" si="69"/>
        <v>20.864724942511707</v>
      </c>
      <c r="M228" s="34">
        <f t="shared" si="70"/>
        <v>11.374169879666383</v>
      </c>
      <c r="N228" s="65">
        <f t="shared" si="71"/>
        <v>0.37414091904471464</v>
      </c>
      <c r="O228" s="55">
        <f t="shared" si="60"/>
        <v>22.904259973526752</v>
      </c>
      <c r="P228" s="55">
        <f t="shared" si="61"/>
        <v>11.893512299703193</v>
      </c>
      <c r="Q228" s="55">
        <f t="shared" si="62"/>
        <v>2.1959946579857524E-2</v>
      </c>
      <c r="R228" s="55">
        <f t="shared" si="63"/>
        <v>13.230902010067158</v>
      </c>
      <c r="S228" s="55">
        <f t="shared" si="64"/>
        <v>11.919731540601063</v>
      </c>
      <c r="T228" s="55">
        <f t="shared" si="72"/>
        <v>2.6846242208560991</v>
      </c>
    </row>
    <row r="229" spans="1:20" x14ac:dyDescent="0.25">
      <c r="A229" s="55">
        <v>178</v>
      </c>
      <c r="B229" s="47">
        <f t="shared" si="73"/>
        <v>2.2299999999999964</v>
      </c>
      <c r="C229" s="55">
        <f t="shared" si="74"/>
        <v>25.087500000000098</v>
      </c>
      <c r="D229" s="55">
        <f t="shared" si="75"/>
        <v>11.776794538801459</v>
      </c>
      <c r="E229" s="55">
        <f t="shared" si="76"/>
        <v>0.41703303520330337</v>
      </c>
      <c r="F229" s="55">
        <f t="shared" si="65"/>
        <v>9.5510691082846284E-3</v>
      </c>
      <c r="G229" s="55">
        <f t="shared" si="77"/>
        <v>2.6002225999999995</v>
      </c>
      <c r="H229" s="55">
        <f t="shared" si="66"/>
        <v>9.5509999999999987E-3</v>
      </c>
      <c r="I229" s="55">
        <f t="shared" si="67"/>
        <v>12.496799793642499</v>
      </c>
      <c r="K229" s="47">
        <f t="shared" si="68"/>
        <v>2.2299999999999964</v>
      </c>
      <c r="L229" s="64">
        <f t="shared" si="69"/>
        <v>20.978485282037656</v>
      </c>
      <c r="M229" s="34">
        <f t="shared" si="70"/>
        <v>11.377891417367787</v>
      </c>
      <c r="N229" s="65">
        <f t="shared" si="71"/>
        <v>0.37017600829691738</v>
      </c>
      <c r="O229" s="55">
        <f t="shared" si="60"/>
        <v>23.023196182236688</v>
      </c>
      <c r="P229" s="55">
        <f t="shared" si="61"/>
        <v>11.893728224184589</v>
      </c>
      <c r="Q229" s="55">
        <f t="shared" si="62"/>
        <v>2.1229072794111396E-2</v>
      </c>
      <c r="R229" s="55">
        <f t="shared" si="63"/>
        <v>13.320400594576695</v>
      </c>
      <c r="S229" s="55">
        <f t="shared" si="64"/>
        <v>11.946547618454453</v>
      </c>
      <c r="T229" s="55">
        <f t="shared" si="72"/>
        <v>2.6785981207297023</v>
      </c>
    </row>
    <row r="230" spans="1:20" x14ac:dyDescent="0.25">
      <c r="A230" s="55">
        <v>179</v>
      </c>
      <c r="B230" s="47">
        <f t="shared" si="73"/>
        <v>2.2399999999999962</v>
      </c>
      <c r="C230" s="55">
        <f t="shared" si="74"/>
        <v>25.200000000000099</v>
      </c>
      <c r="D230" s="55">
        <f t="shared" si="75"/>
        <v>11.778786094471574</v>
      </c>
      <c r="E230" s="55">
        <f t="shared" si="76"/>
        <v>0.41029190134604931</v>
      </c>
      <c r="F230" s="55">
        <f t="shared" si="65"/>
        <v>9.5494808470435195E-3</v>
      </c>
      <c r="G230" s="55">
        <f t="shared" si="77"/>
        <v>2.6097719999999995</v>
      </c>
      <c r="H230" s="55">
        <f t="shared" si="66"/>
        <v>9.5493999999999996E-3</v>
      </c>
      <c r="I230" s="55">
        <f t="shared" si="67"/>
        <v>12.490221961612209</v>
      </c>
      <c r="K230" s="47">
        <f t="shared" si="68"/>
        <v>2.2399999999999967</v>
      </c>
      <c r="L230" s="64">
        <f t="shared" si="69"/>
        <v>21.092282639629651</v>
      </c>
      <c r="M230" s="34">
        <f t="shared" si="70"/>
        <v>11.381573585917302</v>
      </c>
      <c r="N230" s="65">
        <f t="shared" si="71"/>
        <v>0.36626692374545766</v>
      </c>
      <c r="O230" s="55">
        <f t="shared" si="60"/>
        <v>23.1421345140566</v>
      </c>
      <c r="P230" s="55">
        <f t="shared" si="61"/>
        <v>11.893936962239433</v>
      </c>
      <c r="Q230" s="55">
        <f t="shared" si="62"/>
        <v>2.0522524044346038E-2</v>
      </c>
      <c r="R230" s="55">
        <f t="shared" si="63"/>
        <v>13.410100074197771</v>
      </c>
      <c r="S230" s="55">
        <f t="shared" si="64"/>
        <v>11.973303637676603</v>
      </c>
      <c r="T230" s="55">
        <f t="shared" si="72"/>
        <v>2.672612419124246</v>
      </c>
    </row>
    <row r="231" spans="1:20" ht="15.75" thickBot="1" x14ac:dyDescent="0.3">
      <c r="A231" s="55">
        <v>180</v>
      </c>
      <c r="B231" s="48">
        <f t="shared" si="73"/>
        <v>2.249999999999996</v>
      </c>
      <c r="C231" s="55">
        <f t="shared" si="74"/>
        <v>25.312500000000099</v>
      </c>
      <c r="D231" s="55">
        <f t="shared" si="75"/>
        <v>11.780745131797353</v>
      </c>
      <c r="E231" s="55">
        <f t="shared" si="76"/>
        <v>0.40366083747843362</v>
      </c>
      <c r="F231" s="55">
        <f t="shared" si="65"/>
        <v>9.5479190258388243E-3</v>
      </c>
      <c r="G231" s="55">
        <f t="shared" si="77"/>
        <v>2.6193199999999996</v>
      </c>
      <c r="H231" s="55">
        <f t="shared" si="66"/>
        <v>9.5479999999999992E-3</v>
      </c>
      <c r="I231" s="55">
        <f t="shared" si="67"/>
        <v>12.483754737484212</v>
      </c>
      <c r="K231" s="47">
        <f t="shared" si="68"/>
        <v>2.2499999999999964</v>
      </c>
      <c r="L231" s="64">
        <f t="shared" si="69"/>
        <v>21.20611662437107</v>
      </c>
      <c r="M231" s="34">
        <f t="shared" si="70"/>
        <v>11.385216938664081</v>
      </c>
      <c r="N231" s="66">
        <f t="shared" si="71"/>
        <v>0.3624126862932785</v>
      </c>
      <c r="O231" s="55">
        <f t="shared" si="60"/>
        <v>23.261074898324868</v>
      </c>
      <c r="P231" s="55">
        <f t="shared" si="61"/>
        <v>11.894138753047304</v>
      </c>
      <c r="Q231" s="55">
        <f t="shared" si="62"/>
        <v>1.9839490741564016E-2</v>
      </c>
      <c r="R231" s="55">
        <f t="shared" si="63"/>
        <v>13.499999999999964</v>
      </c>
      <c r="S231" s="55">
        <f t="shared" si="64"/>
        <v>11.999999999999989</v>
      </c>
      <c r="T231" s="55">
        <f t="shared" si="72"/>
        <v>2.6666666666666692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9"/>
  <sheetViews>
    <sheetView workbookViewId="0">
      <selection activeCell="D3" sqref="D3"/>
    </sheetView>
  </sheetViews>
  <sheetFormatPr defaultRowHeight="15" x14ac:dyDescent="0.25"/>
  <cols>
    <col min="2" max="2" width="9.85546875" style="94" customWidth="1"/>
    <col min="4" max="4" width="12.7109375" customWidth="1"/>
  </cols>
  <sheetData>
    <row r="2" spans="1:4" x14ac:dyDescent="0.25">
      <c r="B2" s="94" t="s">
        <v>138</v>
      </c>
      <c r="C2" t="s">
        <v>139</v>
      </c>
      <c r="D2" t="s">
        <v>218</v>
      </c>
    </row>
    <row r="3" spans="1:4" x14ac:dyDescent="0.25">
      <c r="B3" s="94">
        <v>-3.3848583589267087</v>
      </c>
      <c r="C3">
        <v>40.279814471227837</v>
      </c>
      <c r="D3">
        <f>PI()/(360*200 *16)</f>
        <v>2.7270769562411396E-6</v>
      </c>
    </row>
    <row r="8" spans="1:4" x14ac:dyDescent="0.25">
      <c r="B8" s="94" t="s">
        <v>188</v>
      </c>
    </row>
    <row r="9" spans="1:4" x14ac:dyDescent="0.25">
      <c r="A9">
        <v>0</v>
      </c>
      <c r="B9" s="94">
        <f>$D$3*A9</f>
        <v>0</v>
      </c>
    </row>
    <row r="10" spans="1:4" x14ac:dyDescent="0.25">
      <c r="A10">
        <v>1</v>
      </c>
      <c r="B10" s="94">
        <f t="shared" ref="B10:B73" si="0">$D$3*A10</f>
        <v>2.7270769562411396E-6</v>
      </c>
    </row>
    <row r="11" spans="1:4" x14ac:dyDescent="0.25">
      <c r="A11">
        <v>2</v>
      </c>
      <c r="B11" s="94">
        <f t="shared" si="0"/>
        <v>5.4541539124822793E-6</v>
      </c>
    </row>
    <row r="12" spans="1:4" x14ac:dyDescent="0.25">
      <c r="A12" s="55">
        <v>3</v>
      </c>
      <c r="B12" s="94">
        <f t="shared" si="0"/>
        <v>8.1812308687234189E-6</v>
      </c>
    </row>
    <row r="13" spans="1:4" x14ac:dyDescent="0.25">
      <c r="A13" s="55">
        <v>4</v>
      </c>
      <c r="B13" s="94">
        <f t="shared" si="0"/>
        <v>1.0908307824964559E-5</v>
      </c>
    </row>
    <row r="14" spans="1:4" x14ac:dyDescent="0.25">
      <c r="A14" s="55">
        <v>5</v>
      </c>
      <c r="B14" s="94">
        <f t="shared" si="0"/>
        <v>1.3635384781205698E-5</v>
      </c>
    </row>
    <row r="15" spans="1:4" x14ac:dyDescent="0.25">
      <c r="A15" s="55">
        <v>6</v>
      </c>
      <c r="B15" s="94">
        <f t="shared" si="0"/>
        <v>1.6362461737446838E-5</v>
      </c>
    </row>
    <row r="16" spans="1:4" x14ac:dyDescent="0.25">
      <c r="A16" s="55">
        <v>7</v>
      </c>
      <c r="B16" s="94">
        <f t="shared" si="0"/>
        <v>1.9089538693687978E-5</v>
      </c>
    </row>
    <row r="17" spans="1:2" x14ac:dyDescent="0.25">
      <c r="A17" s="55">
        <v>8</v>
      </c>
      <c r="B17" s="94">
        <f t="shared" si="0"/>
        <v>2.1816615649929117E-5</v>
      </c>
    </row>
    <row r="18" spans="1:2" x14ac:dyDescent="0.25">
      <c r="A18" s="55">
        <v>9</v>
      </c>
      <c r="B18" s="94">
        <f t="shared" si="0"/>
        <v>2.4543692606170257E-5</v>
      </c>
    </row>
    <row r="19" spans="1:2" x14ac:dyDescent="0.25">
      <c r="A19" s="55">
        <v>10</v>
      </c>
      <c r="B19" s="94">
        <f t="shared" si="0"/>
        <v>2.7270769562411396E-5</v>
      </c>
    </row>
    <row r="20" spans="1:2" x14ac:dyDescent="0.25">
      <c r="A20" s="55">
        <v>11</v>
      </c>
      <c r="B20" s="94">
        <f t="shared" si="0"/>
        <v>2.9997846518652536E-5</v>
      </c>
    </row>
    <row r="21" spans="1:2" x14ac:dyDescent="0.25">
      <c r="A21" s="55">
        <v>12</v>
      </c>
      <c r="B21" s="94">
        <f t="shared" si="0"/>
        <v>3.2724923474893676E-5</v>
      </c>
    </row>
    <row r="22" spans="1:2" x14ac:dyDescent="0.25">
      <c r="A22" s="55">
        <v>13</v>
      </c>
      <c r="B22" s="94">
        <f t="shared" si="0"/>
        <v>3.5452000431134815E-5</v>
      </c>
    </row>
    <row r="23" spans="1:2" x14ac:dyDescent="0.25">
      <c r="A23" s="55">
        <v>14</v>
      </c>
      <c r="B23" s="94">
        <f t="shared" si="0"/>
        <v>3.8179077387375955E-5</v>
      </c>
    </row>
    <row r="24" spans="1:2" x14ac:dyDescent="0.25">
      <c r="A24" s="55">
        <v>15</v>
      </c>
      <c r="B24" s="94">
        <f t="shared" si="0"/>
        <v>4.0906154343617095E-5</v>
      </c>
    </row>
    <row r="25" spans="1:2" x14ac:dyDescent="0.25">
      <c r="A25" s="55">
        <v>16</v>
      </c>
      <c r="B25" s="94">
        <f t="shared" si="0"/>
        <v>4.3633231299858234E-5</v>
      </c>
    </row>
    <row r="26" spans="1:2" x14ac:dyDescent="0.25">
      <c r="A26" s="55">
        <v>17</v>
      </c>
      <c r="B26" s="94">
        <f t="shared" si="0"/>
        <v>4.6360308256099374E-5</v>
      </c>
    </row>
    <row r="27" spans="1:2" x14ac:dyDescent="0.25">
      <c r="A27" s="55">
        <v>18</v>
      </c>
      <c r="B27" s="94">
        <f t="shared" si="0"/>
        <v>4.9087385212340514E-5</v>
      </c>
    </row>
    <row r="28" spans="1:2" x14ac:dyDescent="0.25">
      <c r="A28" s="55">
        <v>19</v>
      </c>
      <c r="B28" s="94">
        <f t="shared" si="0"/>
        <v>5.1814462168581653E-5</v>
      </c>
    </row>
    <row r="29" spans="1:2" x14ac:dyDescent="0.25">
      <c r="A29" s="55">
        <v>20</v>
      </c>
      <c r="B29" s="94">
        <f t="shared" si="0"/>
        <v>5.4541539124822793E-5</v>
      </c>
    </row>
    <row r="30" spans="1:2" x14ac:dyDescent="0.25">
      <c r="A30" s="55">
        <v>21</v>
      </c>
      <c r="B30" s="94">
        <f t="shared" si="0"/>
        <v>5.7268616081063933E-5</v>
      </c>
    </row>
    <row r="31" spans="1:2" x14ac:dyDescent="0.25">
      <c r="A31" s="55">
        <v>22</v>
      </c>
      <c r="B31" s="94">
        <f t="shared" si="0"/>
        <v>5.9995693037305072E-5</v>
      </c>
    </row>
    <row r="32" spans="1:2" x14ac:dyDescent="0.25">
      <c r="A32" s="55">
        <v>23</v>
      </c>
      <c r="B32" s="94">
        <f t="shared" si="0"/>
        <v>6.2722769993546219E-5</v>
      </c>
    </row>
    <row r="33" spans="1:2" x14ac:dyDescent="0.25">
      <c r="A33" s="55">
        <v>24</v>
      </c>
      <c r="B33" s="94">
        <f t="shared" si="0"/>
        <v>6.5449846949787352E-5</v>
      </c>
    </row>
    <row r="34" spans="1:2" x14ac:dyDescent="0.25">
      <c r="A34" s="55">
        <v>25</v>
      </c>
      <c r="B34" s="94">
        <f t="shared" si="0"/>
        <v>6.8176923906028484E-5</v>
      </c>
    </row>
    <row r="35" spans="1:2" x14ac:dyDescent="0.25">
      <c r="A35" s="55">
        <v>26</v>
      </c>
      <c r="B35" s="94">
        <f t="shared" si="0"/>
        <v>7.0904000862269631E-5</v>
      </c>
    </row>
    <row r="36" spans="1:2" x14ac:dyDescent="0.25">
      <c r="A36" s="55">
        <v>27</v>
      </c>
      <c r="B36" s="94">
        <f t="shared" si="0"/>
        <v>7.3631077818510777E-5</v>
      </c>
    </row>
    <row r="37" spans="1:2" x14ac:dyDescent="0.25">
      <c r="A37" s="55">
        <v>28</v>
      </c>
      <c r="B37" s="94">
        <f t="shared" si="0"/>
        <v>7.635815477475191E-5</v>
      </c>
    </row>
    <row r="38" spans="1:2" x14ac:dyDescent="0.25">
      <c r="A38" s="55">
        <v>29</v>
      </c>
      <c r="B38" s="94">
        <f t="shared" si="0"/>
        <v>7.9085231730993043E-5</v>
      </c>
    </row>
    <row r="39" spans="1:2" x14ac:dyDescent="0.25">
      <c r="A39" s="55">
        <v>30</v>
      </c>
      <c r="B39" s="94">
        <f t="shared" si="0"/>
        <v>8.1812308687234189E-5</v>
      </c>
    </row>
    <row r="40" spans="1:2" x14ac:dyDescent="0.25">
      <c r="A40" s="55">
        <v>31</v>
      </c>
      <c r="B40" s="94">
        <f t="shared" si="0"/>
        <v>8.4539385643475336E-5</v>
      </c>
    </row>
    <row r="41" spans="1:2" x14ac:dyDescent="0.25">
      <c r="A41" s="55">
        <v>32</v>
      </c>
      <c r="B41" s="94">
        <f t="shared" si="0"/>
        <v>8.7266462599716469E-5</v>
      </c>
    </row>
    <row r="42" spans="1:2" x14ac:dyDescent="0.25">
      <c r="A42" s="55">
        <v>33</v>
      </c>
      <c r="B42" s="94">
        <f t="shared" si="0"/>
        <v>8.9993539555957602E-5</v>
      </c>
    </row>
    <row r="43" spans="1:2" x14ac:dyDescent="0.25">
      <c r="A43" s="55">
        <v>34</v>
      </c>
      <c r="B43" s="94">
        <f t="shared" si="0"/>
        <v>9.2720616512198748E-5</v>
      </c>
    </row>
    <row r="44" spans="1:2" x14ac:dyDescent="0.25">
      <c r="A44" s="55">
        <v>35</v>
      </c>
      <c r="B44" s="94">
        <f t="shared" si="0"/>
        <v>9.5447693468439894E-5</v>
      </c>
    </row>
    <row r="45" spans="1:2" x14ac:dyDescent="0.25">
      <c r="A45" s="55">
        <v>36</v>
      </c>
      <c r="B45" s="94">
        <f t="shared" si="0"/>
        <v>9.8174770424681027E-5</v>
      </c>
    </row>
    <row r="46" spans="1:2" x14ac:dyDescent="0.25">
      <c r="A46" s="55">
        <v>37</v>
      </c>
      <c r="B46" s="94">
        <f t="shared" si="0"/>
        <v>1.0090184738092216E-4</v>
      </c>
    </row>
    <row r="47" spans="1:2" x14ac:dyDescent="0.25">
      <c r="A47" s="55">
        <v>38</v>
      </c>
      <c r="B47" s="94">
        <f t="shared" si="0"/>
        <v>1.0362892433716331E-4</v>
      </c>
    </row>
    <row r="48" spans="1:2" x14ac:dyDescent="0.25">
      <c r="A48" s="55">
        <v>39</v>
      </c>
      <c r="B48" s="94">
        <f t="shared" si="0"/>
        <v>1.0635600129340445E-4</v>
      </c>
    </row>
    <row r="49" spans="1:2" x14ac:dyDescent="0.25">
      <c r="A49" s="55">
        <v>40</v>
      </c>
      <c r="B49" s="94">
        <f t="shared" si="0"/>
        <v>1.0908307824964559E-4</v>
      </c>
    </row>
    <row r="50" spans="1:2" x14ac:dyDescent="0.25">
      <c r="A50" s="55">
        <v>41</v>
      </c>
      <c r="B50" s="94">
        <f t="shared" si="0"/>
        <v>1.1181015520588672E-4</v>
      </c>
    </row>
    <row r="51" spans="1:2" x14ac:dyDescent="0.25">
      <c r="A51" s="55">
        <v>42</v>
      </c>
      <c r="B51" s="94">
        <f t="shared" si="0"/>
        <v>1.1453723216212787E-4</v>
      </c>
    </row>
    <row r="52" spans="1:2" x14ac:dyDescent="0.25">
      <c r="A52" s="55">
        <v>43</v>
      </c>
      <c r="B52" s="94">
        <f t="shared" si="0"/>
        <v>1.1726430911836901E-4</v>
      </c>
    </row>
    <row r="53" spans="1:2" x14ac:dyDescent="0.25">
      <c r="A53" s="55">
        <v>44</v>
      </c>
      <c r="B53" s="94">
        <f t="shared" si="0"/>
        <v>1.1999138607461014E-4</v>
      </c>
    </row>
    <row r="54" spans="1:2" x14ac:dyDescent="0.25">
      <c r="A54" s="55">
        <v>45</v>
      </c>
      <c r="B54" s="94">
        <f t="shared" si="0"/>
        <v>1.2271846303085128E-4</v>
      </c>
    </row>
    <row r="55" spans="1:2" x14ac:dyDescent="0.25">
      <c r="A55" s="55">
        <v>46</v>
      </c>
      <c r="B55" s="94">
        <f t="shared" si="0"/>
        <v>1.2544553998709244E-4</v>
      </c>
    </row>
    <row r="56" spans="1:2" x14ac:dyDescent="0.25">
      <c r="A56" s="55">
        <v>47</v>
      </c>
      <c r="B56" s="94">
        <f t="shared" si="0"/>
        <v>1.2817261694333357E-4</v>
      </c>
    </row>
    <row r="57" spans="1:2" x14ac:dyDescent="0.25">
      <c r="A57" s="55">
        <v>48</v>
      </c>
      <c r="B57" s="94">
        <f t="shared" si="0"/>
        <v>1.308996938995747E-4</v>
      </c>
    </row>
    <row r="58" spans="1:2" x14ac:dyDescent="0.25">
      <c r="A58" s="55">
        <v>49</v>
      </c>
      <c r="B58" s="94">
        <f t="shared" si="0"/>
        <v>1.3362677085581584E-4</v>
      </c>
    </row>
    <row r="59" spans="1:2" x14ac:dyDescent="0.25">
      <c r="A59" s="55">
        <v>50</v>
      </c>
      <c r="B59" s="94">
        <f t="shared" si="0"/>
        <v>1.3635384781205697E-4</v>
      </c>
    </row>
    <row r="60" spans="1:2" x14ac:dyDescent="0.25">
      <c r="A60" s="55">
        <v>51</v>
      </c>
      <c r="B60" s="94">
        <f t="shared" si="0"/>
        <v>1.3908092476829813E-4</v>
      </c>
    </row>
    <row r="61" spans="1:2" x14ac:dyDescent="0.25">
      <c r="A61" s="55">
        <v>52</v>
      </c>
      <c r="B61" s="94">
        <f t="shared" si="0"/>
        <v>1.4180800172453926E-4</v>
      </c>
    </row>
    <row r="62" spans="1:2" x14ac:dyDescent="0.25">
      <c r="A62" s="55">
        <v>53</v>
      </c>
      <c r="B62" s="94">
        <f t="shared" si="0"/>
        <v>1.4453507868078039E-4</v>
      </c>
    </row>
    <row r="63" spans="1:2" x14ac:dyDescent="0.25">
      <c r="A63" s="55">
        <v>54</v>
      </c>
      <c r="B63" s="94">
        <f t="shared" si="0"/>
        <v>1.4726215563702155E-4</v>
      </c>
    </row>
    <row r="64" spans="1:2" x14ac:dyDescent="0.25">
      <c r="A64" s="55">
        <v>55</v>
      </c>
      <c r="B64" s="94">
        <f t="shared" si="0"/>
        <v>1.4998923259326269E-4</v>
      </c>
    </row>
    <row r="65" spans="1:2" x14ac:dyDescent="0.25">
      <c r="A65" s="55">
        <v>56</v>
      </c>
      <c r="B65" s="94">
        <f t="shared" si="0"/>
        <v>1.5271630954950382E-4</v>
      </c>
    </row>
    <row r="66" spans="1:2" x14ac:dyDescent="0.25">
      <c r="A66" s="55">
        <v>57</v>
      </c>
      <c r="B66" s="94">
        <f t="shared" si="0"/>
        <v>1.5544338650574495E-4</v>
      </c>
    </row>
    <row r="67" spans="1:2" x14ac:dyDescent="0.25">
      <c r="A67" s="55">
        <v>58</v>
      </c>
      <c r="B67" s="94">
        <f t="shared" si="0"/>
        <v>1.5817046346198609E-4</v>
      </c>
    </row>
    <row r="68" spans="1:2" x14ac:dyDescent="0.25">
      <c r="A68" s="55">
        <v>59</v>
      </c>
      <c r="B68" s="94">
        <f t="shared" si="0"/>
        <v>1.6089754041822725E-4</v>
      </c>
    </row>
    <row r="69" spans="1:2" x14ac:dyDescent="0.25">
      <c r="A69" s="55">
        <v>60</v>
      </c>
      <c r="B69" s="94">
        <f t="shared" si="0"/>
        <v>1.6362461737446838E-4</v>
      </c>
    </row>
    <row r="70" spans="1:2" x14ac:dyDescent="0.25">
      <c r="A70" s="55">
        <v>61</v>
      </c>
      <c r="B70" s="94">
        <f t="shared" si="0"/>
        <v>1.6635169433070951E-4</v>
      </c>
    </row>
    <row r="71" spans="1:2" x14ac:dyDescent="0.25">
      <c r="A71" s="55">
        <v>62</v>
      </c>
      <c r="B71" s="94">
        <f t="shared" si="0"/>
        <v>1.6907877128695067E-4</v>
      </c>
    </row>
    <row r="72" spans="1:2" x14ac:dyDescent="0.25">
      <c r="A72" s="55">
        <v>63</v>
      </c>
      <c r="B72" s="94">
        <f t="shared" si="0"/>
        <v>1.718058482431918E-4</v>
      </c>
    </row>
    <row r="73" spans="1:2" x14ac:dyDescent="0.25">
      <c r="A73" s="55">
        <v>64</v>
      </c>
      <c r="B73" s="94">
        <f t="shared" si="0"/>
        <v>1.7453292519943294E-4</v>
      </c>
    </row>
    <row r="74" spans="1:2" x14ac:dyDescent="0.25">
      <c r="A74" s="55">
        <v>65</v>
      </c>
      <c r="B74" s="94">
        <f t="shared" ref="B74:B137" si="1">$D$3*A74</f>
        <v>1.7726000215567407E-4</v>
      </c>
    </row>
    <row r="75" spans="1:2" x14ac:dyDescent="0.25">
      <c r="A75" s="55">
        <v>66</v>
      </c>
      <c r="B75" s="94">
        <f t="shared" si="1"/>
        <v>1.799870791119152E-4</v>
      </c>
    </row>
    <row r="76" spans="1:2" x14ac:dyDescent="0.25">
      <c r="A76" s="55">
        <v>67</v>
      </c>
      <c r="B76" s="94">
        <f t="shared" si="1"/>
        <v>1.8271415606815636E-4</v>
      </c>
    </row>
    <row r="77" spans="1:2" x14ac:dyDescent="0.25">
      <c r="A77" s="55">
        <v>68</v>
      </c>
      <c r="B77" s="94">
        <f t="shared" si="1"/>
        <v>1.854412330243975E-4</v>
      </c>
    </row>
    <row r="78" spans="1:2" x14ac:dyDescent="0.25">
      <c r="A78" s="55">
        <v>69</v>
      </c>
      <c r="B78" s="94">
        <f t="shared" si="1"/>
        <v>1.8816830998063863E-4</v>
      </c>
    </row>
    <row r="79" spans="1:2" x14ac:dyDescent="0.25">
      <c r="A79" s="55">
        <v>70</v>
      </c>
      <c r="B79" s="94">
        <f t="shared" si="1"/>
        <v>1.9089538693687979E-4</v>
      </c>
    </row>
    <row r="80" spans="1:2" x14ac:dyDescent="0.25">
      <c r="A80" s="55">
        <v>71</v>
      </c>
      <c r="B80" s="94">
        <f t="shared" si="1"/>
        <v>1.9362246389312092E-4</v>
      </c>
    </row>
    <row r="81" spans="1:2" x14ac:dyDescent="0.25">
      <c r="A81" s="55">
        <v>72</v>
      </c>
      <c r="B81" s="94">
        <f t="shared" si="1"/>
        <v>1.9634954084936205E-4</v>
      </c>
    </row>
    <row r="82" spans="1:2" x14ac:dyDescent="0.25">
      <c r="A82" s="55">
        <v>73</v>
      </c>
      <c r="B82" s="94">
        <f t="shared" si="1"/>
        <v>1.9907661780560319E-4</v>
      </c>
    </row>
    <row r="83" spans="1:2" x14ac:dyDescent="0.25">
      <c r="A83" s="55">
        <v>74</v>
      </c>
      <c r="B83" s="94">
        <f t="shared" si="1"/>
        <v>2.0180369476184432E-4</v>
      </c>
    </row>
    <row r="84" spans="1:2" x14ac:dyDescent="0.25">
      <c r="A84" s="55">
        <v>75</v>
      </c>
      <c r="B84" s="94">
        <f t="shared" si="1"/>
        <v>2.0453077171808548E-4</v>
      </c>
    </row>
    <row r="85" spans="1:2" x14ac:dyDescent="0.25">
      <c r="A85" s="55">
        <v>76</v>
      </c>
      <c r="B85" s="94">
        <f t="shared" si="1"/>
        <v>2.0725784867432661E-4</v>
      </c>
    </row>
    <row r="86" spans="1:2" x14ac:dyDescent="0.25">
      <c r="A86" s="55">
        <v>77</v>
      </c>
      <c r="B86" s="94">
        <f t="shared" si="1"/>
        <v>2.0998492563056775E-4</v>
      </c>
    </row>
    <row r="87" spans="1:2" x14ac:dyDescent="0.25">
      <c r="A87" s="55">
        <v>78</v>
      </c>
      <c r="B87" s="94">
        <f t="shared" si="1"/>
        <v>2.1271200258680891E-4</v>
      </c>
    </row>
    <row r="88" spans="1:2" x14ac:dyDescent="0.25">
      <c r="A88" s="55">
        <v>79</v>
      </c>
      <c r="B88" s="94">
        <f t="shared" si="1"/>
        <v>2.1543907954305004E-4</v>
      </c>
    </row>
    <row r="89" spans="1:2" x14ac:dyDescent="0.25">
      <c r="A89" s="55">
        <v>80</v>
      </c>
      <c r="B89" s="94">
        <f t="shared" si="1"/>
        <v>2.1816615649929117E-4</v>
      </c>
    </row>
    <row r="90" spans="1:2" x14ac:dyDescent="0.25">
      <c r="A90" s="55">
        <v>81</v>
      </c>
      <c r="B90" s="94">
        <f t="shared" si="1"/>
        <v>2.208932334555323E-4</v>
      </c>
    </row>
    <row r="91" spans="1:2" x14ac:dyDescent="0.25">
      <c r="A91" s="55">
        <v>82</v>
      </c>
      <c r="B91" s="94">
        <f t="shared" si="1"/>
        <v>2.2362031041177344E-4</v>
      </c>
    </row>
    <row r="92" spans="1:2" x14ac:dyDescent="0.25">
      <c r="A92" s="55">
        <v>83</v>
      </c>
      <c r="B92" s="94">
        <f t="shared" si="1"/>
        <v>2.263473873680146E-4</v>
      </c>
    </row>
    <row r="93" spans="1:2" x14ac:dyDescent="0.25">
      <c r="A93" s="55">
        <v>84</v>
      </c>
      <c r="B93" s="94">
        <f t="shared" si="1"/>
        <v>2.2907446432425573E-4</v>
      </c>
    </row>
    <row r="94" spans="1:2" x14ac:dyDescent="0.25">
      <c r="A94" s="55">
        <v>85</v>
      </c>
      <c r="B94" s="94">
        <f t="shared" si="1"/>
        <v>2.3180154128049686E-4</v>
      </c>
    </row>
    <row r="95" spans="1:2" x14ac:dyDescent="0.25">
      <c r="A95" s="55">
        <v>86</v>
      </c>
      <c r="B95" s="94">
        <f t="shared" si="1"/>
        <v>2.3452861823673802E-4</v>
      </c>
    </row>
    <row r="96" spans="1:2" x14ac:dyDescent="0.25">
      <c r="A96" s="55">
        <v>87</v>
      </c>
      <c r="B96" s="94">
        <f t="shared" si="1"/>
        <v>2.3725569519297916E-4</v>
      </c>
    </row>
    <row r="97" spans="1:2" x14ac:dyDescent="0.25">
      <c r="A97" s="55">
        <v>88</v>
      </c>
      <c r="B97" s="94">
        <f t="shared" si="1"/>
        <v>2.3998277214922029E-4</v>
      </c>
    </row>
    <row r="98" spans="1:2" x14ac:dyDescent="0.25">
      <c r="A98" s="55">
        <v>89</v>
      </c>
      <c r="B98" s="94">
        <f t="shared" si="1"/>
        <v>2.4270984910546142E-4</v>
      </c>
    </row>
    <row r="99" spans="1:2" x14ac:dyDescent="0.25">
      <c r="A99" s="55">
        <v>90</v>
      </c>
      <c r="B99" s="94">
        <f t="shared" si="1"/>
        <v>2.4543692606170255E-4</v>
      </c>
    </row>
    <row r="100" spans="1:2" x14ac:dyDescent="0.25">
      <c r="A100" s="55">
        <v>91</v>
      </c>
      <c r="B100" s="94">
        <f t="shared" si="1"/>
        <v>2.4816400301794369E-4</v>
      </c>
    </row>
    <row r="101" spans="1:2" x14ac:dyDescent="0.25">
      <c r="A101" s="55">
        <v>92</v>
      </c>
      <c r="B101" s="94">
        <f t="shared" si="1"/>
        <v>2.5089107997418487E-4</v>
      </c>
    </row>
    <row r="102" spans="1:2" x14ac:dyDescent="0.25">
      <c r="A102" s="55">
        <v>93</v>
      </c>
      <c r="B102" s="94">
        <f t="shared" si="1"/>
        <v>2.5361815693042601E-4</v>
      </c>
    </row>
    <row r="103" spans="1:2" x14ac:dyDescent="0.25">
      <c r="A103" s="55">
        <v>94</v>
      </c>
      <c r="B103" s="94">
        <f t="shared" si="1"/>
        <v>2.5634523388666714E-4</v>
      </c>
    </row>
    <row r="104" spans="1:2" x14ac:dyDescent="0.25">
      <c r="A104" s="55">
        <v>95</v>
      </c>
      <c r="B104" s="94">
        <f t="shared" si="1"/>
        <v>2.5907231084290827E-4</v>
      </c>
    </row>
    <row r="105" spans="1:2" x14ac:dyDescent="0.25">
      <c r="A105" s="55">
        <v>96</v>
      </c>
      <c r="B105" s="94">
        <f t="shared" si="1"/>
        <v>2.6179938779914941E-4</v>
      </c>
    </row>
    <row r="106" spans="1:2" x14ac:dyDescent="0.25">
      <c r="A106" s="55">
        <v>97</v>
      </c>
      <c r="B106" s="94">
        <f t="shared" si="1"/>
        <v>2.6452646475539054E-4</v>
      </c>
    </row>
    <row r="107" spans="1:2" x14ac:dyDescent="0.25">
      <c r="A107" s="55">
        <v>98</v>
      </c>
      <c r="B107" s="94">
        <f t="shared" si="1"/>
        <v>2.6725354171163167E-4</v>
      </c>
    </row>
    <row r="108" spans="1:2" x14ac:dyDescent="0.25">
      <c r="A108" s="55">
        <v>99</v>
      </c>
      <c r="B108" s="94">
        <f t="shared" si="1"/>
        <v>2.699806186678728E-4</v>
      </c>
    </row>
    <row r="109" spans="1:2" x14ac:dyDescent="0.25">
      <c r="A109" s="55">
        <v>100</v>
      </c>
      <c r="B109" s="94">
        <f t="shared" si="1"/>
        <v>2.7270769562411394E-4</v>
      </c>
    </row>
    <row r="110" spans="1:2" x14ac:dyDescent="0.25">
      <c r="A110" s="55">
        <v>101</v>
      </c>
      <c r="B110" s="94">
        <f t="shared" si="1"/>
        <v>2.7543477258035512E-4</v>
      </c>
    </row>
    <row r="111" spans="1:2" x14ac:dyDescent="0.25">
      <c r="A111" s="55">
        <v>102</v>
      </c>
      <c r="B111" s="94">
        <f t="shared" si="1"/>
        <v>2.7816184953659626E-4</v>
      </c>
    </row>
    <row r="112" spans="1:2" x14ac:dyDescent="0.25">
      <c r="A112" s="55">
        <v>103</v>
      </c>
      <c r="B112" s="94">
        <f t="shared" si="1"/>
        <v>2.8088892649283739E-4</v>
      </c>
    </row>
    <row r="113" spans="1:2" x14ac:dyDescent="0.25">
      <c r="A113" s="55">
        <v>104</v>
      </c>
      <c r="B113" s="94">
        <f t="shared" si="1"/>
        <v>2.8361600344907852E-4</v>
      </c>
    </row>
    <row r="114" spans="1:2" x14ac:dyDescent="0.25">
      <c r="A114" s="55">
        <v>105</v>
      </c>
      <c r="B114" s="94">
        <f t="shared" si="1"/>
        <v>2.8634308040531966E-4</v>
      </c>
    </row>
    <row r="115" spans="1:2" x14ac:dyDescent="0.25">
      <c r="A115" s="55">
        <v>106</v>
      </c>
      <c r="B115" s="94">
        <f t="shared" si="1"/>
        <v>2.8907015736156079E-4</v>
      </c>
    </row>
    <row r="116" spans="1:2" x14ac:dyDescent="0.25">
      <c r="A116" s="55">
        <v>107</v>
      </c>
      <c r="B116" s="94">
        <f t="shared" si="1"/>
        <v>2.9179723431780192E-4</v>
      </c>
    </row>
    <row r="117" spans="1:2" x14ac:dyDescent="0.25">
      <c r="A117" s="55">
        <v>108</v>
      </c>
      <c r="B117" s="94">
        <f t="shared" si="1"/>
        <v>2.9452431127404311E-4</v>
      </c>
    </row>
    <row r="118" spans="1:2" x14ac:dyDescent="0.25">
      <c r="A118" s="55">
        <v>109</v>
      </c>
      <c r="B118" s="94">
        <f t="shared" si="1"/>
        <v>2.9725138823028424E-4</v>
      </c>
    </row>
    <row r="119" spans="1:2" x14ac:dyDescent="0.25">
      <c r="A119" s="55">
        <v>110</v>
      </c>
      <c r="B119" s="94">
        <f t="shared" si="1"/>
        <v>2.9997846518652537E-4</v>
      </c>
    </row>
    <row r="120" spans="1:2" x14ac:dyDescent="0.25">
      <c r="A120" s="55">
        <v>111</v>
      </c>
      <c r="B120" s="94">
        <f t="shared" si="1"/>
        <v>3.0270554214276651E-4</v>
      </c>
    </row>
    <row r="121" spans="1:2" x14ac:dyDescent="0.25">
      <c r="A121" s="55">
        <v>112</v>
      </c>
      <c r="B121" s="94">
        <f t="shared" si="1"/>
        <v>3.0543261909900764E-4</v>
      </c>
    </row>
    <row r="122" spans="1:2" x14ac:dyDescent="0.25">
      <c r="A122" s="55">
        <v>113</v>
      </c>
      <c r="B122" s="94">
        <f t="shared" si="1"/>
        <v>3.0815969605524877E-4</v>
      </c>
    </row>
    <row r="123" spans="1:2" x14ac:dyDescent="0.25">
      <c r="A123" s="55">
        <v>114</v>
      </c>
      <c r="B123" s="94">
        <f t="shared" si="1"/>
        <v>3.1088677301148991E-4</v>
      </c>
    </row>
    <row r="124" spans="1:2" x14ac:dyDescent="0.25">
      <c r="A124" s="55">
        <v>115</v>
      </c>
      <c r="B124" s="94">
        <f t="shared" si="1"/>
        <v>3.1361384996773104E-4</v>
      </c>
    </row>
    <row r="125" spans="1:2" x14ac:dyDescent="0.25">
      <c r="A125" s="55">
        <v>116</v>
      </c>
      <c r="B125" s="94">
        <f t="shared" si="1"/>
        <v>3.1634092692397217E-4</v>
      </c>
    </row>
    <row r="126" spans="1:2" x14ac:dyDescent="0.25">
      <c r="A126" s="55">
        <v>117</v>
      </c>
      <c r="B126" s="94">
        <f t="shared" si="1"/>
        <v>3.1906800388021336E-4</v>
      </c>
    </row>
    <row r="127" spans="1:2" x14ac:dyDescent="0.25">
      <c r="A127" s="55">
        <v>118</v>
      </c>
      <c r="B127" s="94">
        <f t="shared" si="1"/>
        <v>3.2179508083645449E-4</v>
      </c>
    </row>
    <row r="128" spans="1:2" x14ac:dyDescent="0.25">
      <c r="A128" s="55">
        <v>119</v>
      </c>
      <c r="B128" s="94">
        <f t="shared" si="1"/>
        <v>3.2452215779269562E-4</v>
      </c>
    </row>
    <row r="129" spans="1:2" x14ac:dyDescent="0.25">
      <c r="A129" s="55">
        <v>120</v>
      </c>
      <c r="B129" s="94">
        <f t="shared" si="1"/>
        <v>3.2724923474893676E-4</v>
      </c>
    </row>
    <row r="130" spans="1:2" x14ac:dyDescent="0.25">
      <c r="A130" s="55">
        <v>121</v>
      </c>
      <c r="B130" s="94">
        <f t="shared" si="1"/>
        <v>3.2997631170517789E-4</v>
      </c>
    </row>
    <row r="131" spans="1:2" x14ac:dyDescent="0.25">
      <c r="A131" s="55">
        <v>122</v>
      </c>
      <c r="B131" s="94">
        <f t="shared" si="1"/>
        <v>3.3270338866141902E-4</v>
      </c>
    </row>
    <row r="132" spans="1:2" x14ac:dyDescent="0.25">
      <c r="A132" s="55">
        <v>123</v>
      </c>
      <c r="B132" s="94">
        <f t="shared" si="1"/>
        <v>3.3543046561766016E-4</v>
      </c>
    </row>
    <row r="133" spans="1:2" x14ac:dyDescent="0.25">
      <c r="A133" s="55">
        <v>124</v>
      </c>
      <c r="B133" s="94">
        <f t="shared" si="1"/>
        <v>3.3815754257390134E-4</v>
      </c>
    </row>
    <row r="134" spans="1:2" x14ac:dyDescent="0.25">
      <c r="A134" s="55">
        <v>125</v>
      </c>
      <c r="B134" s="94">
        <f t="shared" si="1"/>
        <v>3.4088461953014248E-4</v>
      </c>
    </row>
    <row r="135" spans="1:2" x14ac:dyDescent="0.25">
      <c r="A135" s="55">
        <v>126</v>
      </c>
      <c r="B135" s="94">
        <f t="shared" si="1"/>
        <v>3.4361169648638361E-4</v>
      </c>
    </row>
    <row r="136" spans="1:2" x14ac:dyDescent="0.25">
      <c r="A136" s="55">
        <v>127</v>
      </c>
      <c r="B136" s="94">
        <f t="shared" si="1"/>
        <v>3.4633877344262474E-4</v>
      </c>
    </row>
    <row r="137" spans="1:2" x14ac:dyDescent="0.25">
      <c r="A137" s="55">
        <v>128</v>
      </c>
      <c r="B137" s="94">
        <f t="shared" si="1"/>
        <v>3.4906585039886587E-4</v>
      </c>
    </row>
    <row r="138" spans="1:2" x14ac:dyDescent="0.25">
      <c r="A138" s="55">
        <v>129</v>
      </c>
      <c r="B138" s="94">
        <f t="shared" ref="B138:B201" si="2">$D$3*A138</f>
        <v>3.5179292735510701E-4</v>
      </c>
    </row>
    <row r="139" spans="1:2" x14ac:dyDescent="0.25">
      <c r="A139" s="55">
        <v>130</v>
      </c>
      <c r="B139" s="94">
        <f t="shared" si="2"/>
        <v>3.5452000431134814E-4</v>
      </c>
    </row>
    <row r="140" spans="1:2" x14ac:dyDescent="0.25">
      <c r="A140" s="55">
        <v>131</v>
      </c>
      <c r="B140" s="94">
        <f t="shared" si="2"/>
        <v>3.5724708126758927E-4</v>
      </c>
    </row>
    <row r="141" spans="1:2" x14ac:dyDescent="0.25">
      <c r="A141" s="55">
        <v>132</v>
      </c>
      <c r="B141" s="94">
        <f t="shared" si="2"/>
        <v>3.5997415822383041E-4</v>
      </c>
    </row>
    <row r="142" spans="1:2" x14ac:dyDescent="0.25">
      <c r="A142" s="55">
        <v>133</v>
      </c>
      <c r="B142" s="94">
        <f t="shared" si="2"/>
        <v>3.6270123518007159E-4</v>
      </c>
    </row>
    <row r="143" spans="1:2" x14ac:dyDescent="0.25">
      <c r="A143" s="55">
        <v>134</v>
      </c>
      <c r="B143" s="94">
        <f t="shared" si="2"/>
        <v>3.6542831213631273E-4</v>
      </c>
    </row>
    <row r="144" spans="1:2" x14ac:dyDescent="0.25">
      <c r="A144" s="55">
        <v>135</v>
      </c>
      <c r="B144" s="94">
        <f t="shared" si="2"/>
        <v>3.6815538909255386E-4</v>
      </c>
    </row>
    <row r="145" spans="1:2" x14ac:dyDescent="0.25">
      <c r="A145" s="55">
        <v>136</v>
      </c>
      <c r="B145" s="94">
        <f t="shared" si="2"/>
        <v>3.7088246604879499E-4</v>
      </c>
    </row>
    <row r="146" spans="1:2" x14ac:dyDescent="0.25">
      <c r="A146" s="55">
        <v>137</v>
      </c>
      <c r="B146" s="94">
        <f t="shared" si="2"/>
        <v>3.7360954300503612E-4</v>
      </c>
    </row>
    <row r="147" spans="1:2" x14ac:dyDescent="0.25">
      <c r="A147" s="55">
        <v>138</v>
      </c>
      <c r="B147" s="94">
        <f t="shared" si="2"/>
        <v>3.7633661996127726E-4</v>
      </c>
    </row>
    <row r="148" spans="1:2" x14ac:dyDescent="0.25">
      <c r="A148" s="55">
        <v>139</v>
      </c>
      <c r="B148" s="94">
        <f t="shared" si="2"/>
        <v>3.7906369691751839E-4</v>
      </c>
    </row>
    <row r="149" spans="1:2" x14ac:dyDescent="0.25">
      <c r="A149" s="55">
        <v>140</v>
      </c>
      <c r="B149" s="94">
        <f t="shared" si="2"/>
        <v>3.8179077387375958E-4</v>
      </c>
    </row>
    <row r="150" spans="1:2" x14ac:dyDescent="0.25">
      <c r="A150" s="55">
        <v>141</v>
      </c>
      <c r="B150" s="94">
        <f t="shared" si="2"/>
        <v>3.8451785083000071E-4</v>
      </c>
    </row>
    <row r="151" spans="1:2" x14ac:dyDescent="0.25">
      <c r="A151" s="55">
        <v>142</v>
      </c>
      <c r="B151" s="94">
        <f t="shared" si="2"/>
        <v>3.8724492778624184E-4</v>
      </c>
    </row>
    <row r="152" spans="1:2" x14ac:dyDescent="0.25">
      <c r="A152" s="55">
        <v>143</v>
      </c>
      <c r="B152" s="94">
        <f t="shared" si="2"/>
        <v>3.8997200474248298E-4</v>
      </c>
    </row>
    <row r="153" spans="1:2" x14ac:dyDescent="0.25">
      <c r="A153" s="55">
        <v>144</v>
      </c>
      <c r="B153" s="94">
        <f t="shared" si="2"/>
        <v>3.9269908169872411E-4</v>
      </c>
    </row>
    <row r="154" spans="1:2" x14ac:dyDescent="0.25">
      <c r="A154" s="55">
        <v>145</v>
      </c>
      <c r="B154" s="94">
        <f t="shared" si="2"/>
        <v>3.9542615865496524E-4</v>
      </c>
    </row>
    <row r="155" spans="1:2" x14ac:dyDescent="0.25">
      <c r="A155" s="55">
        <v>146</v>
      </c>
      <c r="B155" s="94">
        <f t="shared" si="2"/>
        <v>3.9815323561120637E-4</v>
      </c>
    </row>
    <row r="156" spans="1:2" x14ac:dyDescent="0.25">
      <c r="A156" s="55">
        <v>147</v>
      </c>
      <c r="B156" s="94">
        <f t="shared" si="2"/>
        <v>4.0088031256744751E-4</v>
      </c>
    </row>
    <row r="157" spans="1:2" x14ac:dyDescent="0.25">
      <c r="A157" s="55">
        <v>148</v>
      </c>
      <c r="B157" s="94">
        <f t="shared" si="2"/>
        <v>4.0360738952368864E-4</v>
      </c>
    </row>
    <row r="158" spans="1:2" x14ac:dyDescent="0.25">
      <c r="A158" s="55">
        <v>149</v>
      </c>
      <c r="B158" s="94">
        <f t="shared" si="2"/>
        <v>4.0633446647992983E-4</v>
      </c>
    </row>
    <row r="159" spans="1:2" x14ac:dyDescent="0.25">
      <c r="A159" s="55">
        <v>150</v>
      </c>
      <c r="B159" s="94">
        <f t="shared" si="2"/>
        <v>4.0906154343617096E-4</v>
      </c>
    </row>
    <row r="160" spans="1:2" x14ac:dyDescent="0.25">
      <c r="A160" s="55">
        <v>151</v>
      </c>
      <c r="B160" s="94">
        <f t="shared" si="2"/>
        <v>4.1178862039241209E-4</v>
      </c>
    </row>
    <row r="161" spans="1:2" x14ac:dyDescent="0.25">
      <c r="A161" s="55">
        <v>152</v>
      </c>
      <c r="B161" s="94">
        <f t="shared" si="2"/>
        <v>4.1451569734865323E-4</v>
      </c>
    </row>
    <row r="162" spans="1:2" x14ac:dyDescent="0.25">
      <c r="A162" s="55">
        <v>153</v>
      </c>
      <c r="B162" s="94">
        <f t="shared" si="2"/>
        <v>4.1724277430489436E-4</v>
      </c>
    </row>
    <row r="163" spans="1:2" x14ac:dyDescent="0.25">
      <c r="A163" s="55">
        <v>154</v>
      </c>
      <c r="B163" s="94">
        <f t="shared" si="2"/>
        <v>4.1996985126113549E-4</v>
      </c>
    </row>
    <row r="164" spans="1:2" x14ac:dyDescent="0.25">
      <c r="A164" s="55">
        <v>155</v>
      </c>
      <c r="B164" s="94">
        <f t="shared" si="2"/>
        <v>4.2269692821737662E-4</v>
      </c>
    </row>
    <row r="165" spans="1:2" x14ac:dyDescent="0.25">
      <c r="A165" s="55">
        <v>156</v>
      </c>
      <c r="B165" s="94">
        <f t="shared" si="2"/>
        <v>4.2542400517361781E-4</v>
      </c>
    </row>
    <row r="166" spans="1:2" x14ac:dyDescent="0.25">
      <c r="A166" s="55">
        <v>157</v>
      </c>
      <c r="B166" s="94">
        <f t="shared" si="2"/>
        <v>4.2815108212985894E-4</v>
      </c>
    </row>
    <row r="167" spans="1:2" x14ac:dyDescent="0.25">
      <c r="A167" s="55">
        <v>158</v>
      </c>
      <c r="B167" s="94">
        <f t="shared" si="2"/>
        <v>4.3087815908610008E-4</v>
      </c>
    </row>
    <row r="168" spans="1:2" x14ac:dyDescent="0.25">
      <c r="A168" s="55">
        <v>159</v>
      </c>
      <c r="B168" s="94">
        <f t="shared" si="2"/>
        <v>4.3360523604234121E-4</v>
      </c>
    </row>
    <row r="169" spans="1:2" x14ac:dyDescent="0.25">
      <c r="A169" s="55">
        <v>160</v>
      </c>
      <c r="B169" s="94">
        <f t="shared" si="2"/>
        <v>4.3633231299858234E-4</v>
      </c>
    </row>
    <row r="170" spans="1:2" x14ac:dyDescent="0.25">
      <c r="A170" s="55">
        <v>161</v>
      </c>
      <c r="B170" s="94">
        <f t="shared" si="2"/>
        <v>4.3905938995482348E-4</v>
      </c>
    </row>
    <row r="171" spans="1:2" x14ac:dyDescent="0.25">
      <c r="A171" s="55">
        <v>162</v>
      </c>
      <c r="B171" s="94">
        <f t="shared" si="2"/>
        <v>4.4178646691106461E-4</v>
      </c>
    </row>
    <row r="172" spans="1:2" x14ac:dyDescent="0.25">
      <c r="A172" s="55">
        <v>163</v>
      </c>
      <c r="B172" s="94">
        <f t="shared" si="2"/>
        <v>4.4451354386730574E-4</v>
      </c>
    </row>
    <row r="173" spans="1:2" x14ac:dyDescent="0.25">
      <c r="A173" s="55">
        <v>164</v>
      </c>
      <c r="B173" s="94">
        <f t="shared" si="2"/>
        <v>4.4724062082354687E-4</v>
      </c>
    </row>
    <row r="174" spans="1:2" x14ac:dyDescent="0.25">
      <c r="A174" s="55">
        <v>165</v>
      </c>
      <c r="B174" s="94">
        <f t="shared" si="2"/>
        <v>4.4996769777978806E-4</v>
      </c>
    </row>
    <row r="175" spans="1:2" x14ac:dyDescent="0.25">
      <c r="A175" s="55">
        <v>166</v>
      </c>
      <c r="B175" s="94">
        <f t="shared" si="2"/>
        <v>4.5269477473602919E-4</v>
      </c>
    </row>
    <row r="176" spans="1:2" x14ac:dyDescent="0.25">
      <c r="A176" s="55">
        <v>167</v>
      </c>
      <c r="B176" s="94">
        <f t="shared" si="2"/>
        <v>4.5542185169227033E-4</v>
      </c>
    </row>
    <row r="177" spans="1:2" x14ac:dyDescent="0.25">
      <c r="A177" s="55">
        <v>168</v>
      </c>
      <c r="B177" s="94">
        <f t="shared" si="2"/>
        <v>4.5814892864851146E-4</v>
      </c>
    </row>
    <row r="178" spans="1:2" x14ac:dyDescent="0.25">
      <c r="A178" s="55">
        <v>169</v>
      </c>
      <c r="B178" s="94">
        <f t="shared" si="2"/>
        <v>4.6087600560475259E-4</v>
      </c>
    </row>
    <row r="179" spans="1:2" x14ac:dyDescent="0.25">
      <c r="A179" s="55">
        <v>170</v>
      </c>
      <c r="B179" s="94">
        <f t="shared" si="2"/>
        <v>4.6360308256099373E-4</v>
      </c>
    </row>
    <row r="180" spans="1:2" x14ac:dyDescent="0.25">
      <c r="A180" s="55">
        <v>171</v>
      </c>
      <c r="B180" s="94">
        <f t="shared" si="2"/>
        <v>4.6633015951723486E-4</v>
      </c>
    </row>
    <row r="181" spans="1:2" x14ac:dyDescent="0.25">
      <c r="A181" s="55">
        <v>172</v>
      </c>
      <c r="B181" s="94">
        <f t="shared" si="2"/>
        <v>4.6905723647347605E-4</v>
      </c>
    </row>
    <row r="182" spans="1:2" x14ac:dyDescent="0.25">
      <c r="A182" s="55">
        <v>173</v>
      </c>
      <c r="B182" s="94">
        <f t="shared" si="2"/>
        <v>4.7178431342971718E-4</v>
      </c>
    </row>
    <row r="183" spans="1:2" x14ac:dyDescent="0.25">
      <c r="A183" s="55">
        <v>174</v>
      </c>
      <c r="B183" s="94">
        <f t="shared" si="2"/>
        <v>4.7451139038595831E-4</v>
      </c>
    </row>
    <row r="184" spans="1:2" x14ac:dyDescent="0.25">
      <c r="A184" s="55">
        <v>175</v>
      </c>
      <c r="B184" s="94">
        <f t="shared" si="2"/>
        <v>4.7723846734219944E-4</v>
      </c>
    </row>
    <row r="185" spans="1:2" x14ac:dyDescent="0.25">
      <c r="A185" s="55">
        <v>176</v>
      </c>
      <c r="B185" s="94">
        <f t="shared" si="2"/>
        <v>4.7996554429844058E-4</v>
      </c>
    </row>
    <row r="186" spans="1:2" x14ac:dyDescent="0.25">
      <c r="A186" s="55">
        <v>177</v>
      </c>
      <c r="B186" s="94">
        <f t="shared" si="2"/>
        <v>4.8269262125468171E-4</v>
      </c>
    </row>
    <row r="187" spans="1:2" x14ac:dyDescent="0.25">
      <c r="A187" s="55">
        <v>178</v>
      </c>
      <c r="B187" s="94">
        <f t="shared" si="2"/>
        <v>4.8541969821092284E-4</v>
      </c>
    </row>
    <row r="188" spans="1:2" x14ac:dyDescent="0.25">
      <c r="A188" s="55">
        <v>179</v>
      </c>
      <c r="B188" s="94">
        <f t="shared" si="2"/>
        <v>4.8814677516716398E-4</v>
      </c>
    </row>
    <row r="189" spans="1:2" x14ac:dyDescent="0.25">
      <c r="A189" s="55">
        <v>180</v>
      </c>
      <c r="B189" s="94">
        <f t="shared" si="2"/>
        <v>4.9087385212340511E-4</v>
      </c>
    </row>
    <row r="190" spans="1:2" x14ac:dyDescent="0.25">
      <c r="A190" s="55">
        <v>181</v>
      </c>
      <c r="B190" s="94">
        <f t="shared" si="2"/>
        <v>4.936009290796463E-4</v>
      </c>
    </row>
    <row r="191" spans="1:2" x14ac:dyDescent="0.25">
      <c r="A191" s="55">
        <v>182</v>
      </c>
      <c r="B191" s="94">
        <f t="shared" si="2"/>
        <v>4.9632800603588738E-4</v>
      </c>
    </row>
    <row r="192" spans="1:2" x14ac:dyDescent="0.25">
      <c r="A192" s="55">
        <v>183</v>
      </c>
      <c r="B192" s="94">
        <f t="shared" si="2"/>
        <v>4.9905508299212856E-4</v>
      </c>
    </row>
    <row r="193" spans="1:2" x14ac:dyDescent="0.25">
      <c r="A193" s="55">
        <v>184</v>
      </c>
      <c r="B193" s="94">
        <f t="shared" si="2"/>
        <v>5.0178215994836975E-4</v>
      </c>
    </row>
    <row r="194" spans="1:2" x14ac:dyDescent="0.25">
      <c r="A194" s="55">
        <v>185</v>
      </c>
      <c r="B194" s="94">
        <f t="shared" si="2"/>
        <v>5.0450923690461083E-4</v>
      </c>
    </row>
    <row r="195" spans="1:2" x14ac:dyDescent="0.25">
      <c r="A195" s="55">
        <v>186</v>
      </c>
      <c r="B195" s="94">
        <f t="shared" si="2"/>
        <v>5.0723631386085201E-4</v>
      </c>
    </row>
    <row r="196" spans="1:2" x14ac:dyDescent="0.25">
      <c r="A196" s="55">
        <v>187</v>
      </c>
      <c r="B196" s="94">
        <f t="shared" si="2"/>
        <v>5.0996339081709309E-4</v>
      </c>
    </row>
    <row r="197" spans="1:2" x14ac:dyDescent="0.25">
      <c r="A197" s="55">
        <v>188</v>
      </c>
      <c r="B197" s="94">
        <f t="shared" si="2"/>
        <v>5.1269046777333428E-4</v>
      </c>
    </row>
    <row r="198" spans="1:2" x14ac:dyDescent="0.25">
      <c r="A198" s="55">
        <v>189</v>
      </c>
      <c r="B198" s="94">
        <f t="shared" si="2"/>
        <v>5.1541754472957536E-4</v>
      </c>
    </row>
    <row r="199" spans="1:2" x14ac:dyDescent="0.25">
      <c r="A199" s="55">
        <v>190</v>
      </c>
      <c r="B199" s="94">
        <f t="shared" si="2"/>
        <v>5.1814462168581655E-4</v>
      </c>
    </row>
    <row r="200" spans="1:2" x14ac:dyDescent="0.25">
      <c r="A200" s="55">
        <v>191</v>
      </c>
      <c r="B200" s="94">
        <f t="shared" si="2"/>
        <v>5.2087169864205763E-4</v>
      </c>
    </row>
    <row r="201" spans="1:2" x14ac:dyDescent="0.25">
      <c r="A201" s="55">
        <v>192</v>
      </c>
      <c r="B201" s="94">
        <f t="shared" si="2"/>
        <v>5.2359877559829881E-4</v>
      </c>
    </row>
    <row r="202" spans="1:2" x14ac:dyDescent="0.25">
      <c r="A202" s="55">
        <v>193</v>
      </c>
      <c r="B202" s="94">
        <f t="shared" ref="B202:B265" si="3">$D$3*A202</f>
        <v>5.2632585255454E-4</v>
      </c>
    </row>
    <row r="203" spans="1:2" x14ac:dyDescent="0.25">
      <c r="A203" s="55">
        <v>194</v>
      </c>
      <c r="B203" s="94">
        <f t="shared" si="3"/>
        <v>5.2905292951078108E-4</v>
      </c>
    </row>
    <row r="204" spans="1:2" x14ac:dyDescent="0.25">
      <c r="A204" s="55">
        <v>195</v>
      </c>
      <c r="B204" s="94">
        <f t="shared" si="3"/>
        <v>5.3178000646702227E-4</v>
      </c>
    </row>
    <row r="205" spans="1:2" x14ac:dyDescent="0.25">
      <c r="A205" s="55">
        <v>196</v>
      </c>
      <c r="B205" s="94">
        <f t="shared" si="3"/>
        <v>5.3450708342326334E-4</v>
      </c>
    </row>
    <row r="206" spans="1:2" x14ac:dyDescent="0.25">
      <c r="A206" s="55">
        <v>197</v>
      </c>
      <c r="B206" s="94">
        <f t="shared" si="3"/>
        <v>5.3723416037950453E-4</v>
      </c>
    </row>
    <row r="207" spans="1:2" x14ac:dyDescent="0.25">
      <c r="A207" s="55">
        <v>198</v>
      </c>
      <c r="B207" s="94">
        <f t="shared" si="3"/>
        <v>5.3996123733574561E-4</v>
      </c>
    </row>
    <row r="208" spans="1:2" x14ac:dyDescent="0.25">
      <c r="A208" s="55">
        <v>199</v>
      </c>
      <c r="B208" s="94">
        <f t="shared" si="3"/>
        <v>5.426883142919868E-4</v>
      </c>
    </row>
    <row r="209" spans="1:2" x14ac:dyDescent="0.25">
      <c r="A209" s="55">
        <v>200</v>
      </c>
      <c r="B209" s="94">
        <f t="shared" si="3"/>
        <v>5.4541539124822788E-4</v>
      </c>
    </row>
    <row r="210" spans="1:2" x14ac:dyDescent="0.25">
      <c r="A210" s="55">
        <v>201</v>
      </c>
      <c r="B210" s="94">
        <f t="shared" si="3"/>
        <v>5.4814246820446906E-4</v>
      </c>
    </row>
    <row r="211" spans="1:2" x14ac:dyDescent="0.25">
      <c r="A211" s="55">
        <v>202</v>
      </c>
      <c r="B211" s="94">
        <f t="shared" si="3"/>
        <v>5.5086954516071025E-4</v>
      </c>
    </row>
    <row r="212" spans="1:2" x14ac:dyDescent="0.25">
      <c r="A212" s="55">
        <v>203</v>
      </c>
      <c r="B212" s="94">
        <f t="shared" si="3"/>
        <v>5.5359662211695133E-4</v>
      </c>
    </row>
    <row r="213" spans="1:2" x14ac:dyDescent="0.25">
      <c r="A213" s="55">
        <v>204</v>
      </c>
      <c r="B213" s="94">
        <f t="shared" si="3"/>
        <v>5.5632369907319252E-4</v>
      </c>
    </row>
    <row r="214" spans="1:2" x14ac:dyDescent="0.25">
      <c r="A214" s="55">
        <v>205</v>
      </c>
      <c r="B214" s="94">
        <f t="shared" si="3"/>
        <v>5.5905077602943359E-4</v>
      </c>
    </row>
    <row r="215" spans="1:2" x14ac:dyDescent="0.25">
      <c r="A215" s="55">
        <v>206</v>
      </c>
      <c r="B215" s="94">
        <f t="shared" si="3"/>
        <v>5.6177785298567478E-4</v>
      </c>
    </row>
    <row r="216" spans="1:2" x14ac:dyDescent="0.25">
      <c r="A216" s="55">
        <v>207</v>
      </c>
      <c r="B216" s="94">
        <f t="shared" si="3"/>
        <v>5.6450492994191586E-4</v>
      </c>
    </row>
    <row r="217" spans="1:2" x14ac:dyDescent="0.25">
      <c r="A217" s="55">
        <v>208</v>
      </c>
      <c r="B217" s="94">
        <f t="shared" si="3"/>
        <v>5.6723200689815705E-4</v>
      </c>
    </row>
    <row r="218" spans="1:2" x14ac:dyDescent="0.25">
      <c r="A218" s="55">
        <v>209</v>
      </c>
      <c r="B218" s="94">
        <f t="shared" si="3"/>
        <v>5.6995908385439823E-4</v>
      </c>
    </row>
    <row r="219" spans="1:2" x14ac:dyDescent="0.25">
      <c r="A219" s="55">
        <v>210</v>
      </c>
      <c r="B219" s="94">
        <f t="shared" si="3"/>
        <v>5.7268616081063931E-4</v>
      </c>
    </row>
    <row r="220" spans="1:2" x14ac:dyDescent="0.25">
      <c r="A220" s="55">
        <v>211</v>
      </c>
      <c r="B220" s="94">
        <f t="shared" si="3"/>
        <v>5.754132377668805E-4</v>
      </c>
    </row>
    <row r="221" spans="1:2" x14ac:dyDescent="0.25">
      <c r="A221" s="55">
        <v>212</v>
      </c>
      <c r="B221" s="94">
        <f t="shared" si="3"/>
        <v>5.7814031472312158E-4</v>
      </c>
    </row>
    <row r="222" spans="1:2" x14ac:dyDescent="0.25">
      <c r="A222" s="55">
        <v>213</v>
      </c>
      <c r="B222" s="94">
        <f t="shared" si="3"/>
        <v>5.8086739167936277E-4</v>
      </c>
    </row>
    <row r="223" spans="1:2" x14ac:dyDescent="0.25">
      <c r="A223" s="55">
        <v>214</v>
      </c>
      <c r="B223" s="94">
        <f t="shared" si="3"/>
        <v>5.8359446863560384E-4</v>
      </c>
    </row>
    <row r="224" spans="1:2" x14ac:dyDescent="0.25">
      <c r="A224" s="55">
        <v>215</v>
      </c>
      <c r="B224" s="94">
        <f t="shared" si="3"/>
        <v>5.8632154559184503E-4</v>
      </c>
    </row>
    <row r="225" spans="1:2" x14ac:dyDescent="0.25">
      <c r="A225" s="55">
        <v>216</v>
      </c>
      <c r="B225" s="94">
        <f t="shared" si="3"/>
        <v>5.8904862254808622E-4</v>
      </c>
    </row>
    <row r="226" spans="1:2" x14ac:dyDescent="0.25">
      <c r="A226" s="55">
        <v>217</v>
      </c>
      <c r="B226" s="94">
        <f t="shared" si="3"/>
        <v>5.917756995043273E-4</v>
      </c>
    </row>
    <row r="227" spans="1:2" x14ac:dyDescent="0.25">
      <c r="A227" s="55">
        <v>218</v>
      </c>
      <c r="B227" s="94">
        <f t="shared" si="3"/>
        <v>5.9450277646056848E-4</v>
      </c>
    </row>
    <row r="228" spans="1:2" x14ac:dyDescent="0.25">
      <c r="A228" s="55">
        <v>219</v>
      </c>
      <c r="B228" s="94">
        <f t="shared" si="3"/>
        <v>5.9722985341680956E-4</v>
      </c>
    </row>
    <row r="229" spans="1:2" x14ac:dyDescent="0.25">
      <c r="A229" s="55">
        <v>220</v>
      </c>
      <c r="B229" s="94">
        <f t="shared" si="3"/>
        <v>5.9995693037305075E-4</v>
      </c>
    </row>
    <row r="230" spans="1:2" x14ac:dyDescent="0.25">
      <c r="A230" s="55">
        <v>221</v>
      </c>
      <c r="B230" s="94">
        <f t="shared" si="3"/>
        <v>6.0268400732929183E-4</v>
      </c>
    </row>
    <row r="231" spans="1:2" x14ac:dyDescent="0.25">
      <c r="A231" s="55">
        <v>222</v>
      </c>
      <c r="B231" s="94">
        <f t="shared" si="3"/>
        <v>6.0541108428553302E-4</v>
      </c>
    </row>
    <row r="232" spans="1:2" x14ac:dyDescent="0.25">
      <c r="A232" s="55">
        <v>223</v>
      </c>
      <c r="B232" s="94">
        <f t="shared" si="3"/>
        <v>6.0813816124177409E-4</v>
      </c>
    </row>
    <row r="233" spans="1:2" x14ac:dyDescent="0.25">
      <c r="A233" s="55">
        <v>224</v>
      </c>
      <c r="B233" s="94">
        <f t="shared" si="3"/>
        <v>6.1086523819801528E-4</v>
      </c>
    </row>
    <row r="234" spans="1:2" x14ac:dyDescent="0.25">
      <c r="A234" s="55">
        <v>225</v>
      </c>
      <c r="B234" s="94">
        <f t="shared" si="3"/>
        <v>6.1359231515425647E-4</v>
      </c>
    </row>
    <row r="235" spans="1:2" x14ac:dyDescent="0.25">
      <c r="A235" s="55">
        <v>226</v>
      </c>
      <c r="B235" s="94">
        <f t="shared" si="3"/>
        <v>6.1631939211049755E-4</v>
      </c>
    </row>
    <row r="236" spans="1:2" x14ac:dyDescent="0.25">
      <c r="A236" s="55">
        <v>227</v>
      </c>
      <c r="B236" s="94">
        <f t="shared" si="3"/>
        <v>6.1904646906673873E-4</v>
      </c>
    </row>
    <row r="237" spans="1:2" x14ac:dyDescent="0.25">
      <c r="A237" s="55">
        <v>228</v>
      </c>
      <c r="B237" s="94">
        <f t="shared" si="3"/>
        <v>6.2177354602297981E-4</v>
      </c>
    </row>
    <row r="238" spans="1:2" x14ac:dyDescent="0.25">
      <c r="A238" s="55">
        <v>229</v>
      </c>
      <c r="B238" s="94">
        <f t="shared" si="3"/>
        <v>6.24500622979221E-4</v>
      </c>
    </row>
    <row r="239" spans="1:2" x14ac:dyDescent="0.25">
      <c r="A239" s="55">
        <v>230</v>
      </c>
      <c r="B239" s="94">
        <f t="shared" si="3"/>
        <v>6.2722769993546208E-4</v>
      </c>
    </row>
    <row r="240" spans="1:2" x14ac:dyDescent="0.25">
      <c r="A240" s="55">
        <v>231</v>
      </c>
      <c r="B240" s="94">
        <f t="shared" si="3"/>
        <v>6.2995477689170327E-4</v>
      </c>
    </row>
    <row r="241" spans="1:2" x14ac:dyDescent="0.25">
      <c r="A241" s="55">
        <v>232</v>
      </c>
      <c r="B241" s="94">
        <f t="shared" si="3"/>
        <v>6.3268185384794434E-4</v>
      </c>
    </row>
    <row r="242" spans="1:2" x14ac:dyDescent="0.25">
      <c r="A242" s="55">
        <v>233</v>
      </c>
      <c r="B242" s="94">
        <f t="shared" si="3"/>
        <v>6.3540893080418553E-4</v>
      </c>
    </row>
    <row r="243" spans="1:2" x14ac:dyDescent="0.25">
      <c r="A243" s="55">
        <v>234</v>
      </c>
      <c r="B243" s="94">
        <f t="shared" si="3"/>
        <v>6.3813600776042672E-4</v>
      </c>
    </row>
    <row r="244" spans="1:2" x14ac:dyDescent="0.25">
      <c r="A244" s="55">
        <v>235</v>
      </c>
      <c r="B244" s="94">
        <f t="shared" si="3"/>
        <v>6.408630847166678E-4</v>
      </c>
    </row>
    <row r="245" spans="1:2" x14ac:dyDescent="0.25">
      <c r="A245" s="55">
        <v>236</v>
      </c>
      <c r="B245" s="94">
        <f t="shared" si="3"/>
        <v>6.4359016167290898E-4</v>
      </c>
    </row>
    <row r="246" spans="1:2" x14ac:dyDescent="0.25">
      <c r="A246" s="55">
        <v>237</v>
      </c>
      <c r="B246" s="94">
        <f t="shared" si="3"/>
        <v>6.4631723862915006E-4</v>
      </c>
    </row>
    <row r="247" spans="1:2" x14ac:dyDescent="0.25">
      <c r="A247" s="55">
        <v>238</v>
      </c>
      <c r="B247" s="94">
        <f t="shared" si="3"/>
        <v>6.4904431558539125E-4</v>
      </c>
    </row>
    <row r="248" spans="1:2" x14ac:dyDescent="0.25">
      <c r="A248" s="55">
        <v>239</v>
      </c>
      <c r="B248" s="94">
        <f t="shared" si="3"/>
        <v>6.5177139254163233E-4</v>
      </c>
    </row>
    <row r="249" spans="1:2" x14ac:dyDescent="0.25">
      <c r="A249" s="55">
        <v>240</v>
      </c>
      <c r="B249" s="94">
        <f t="shared" si="3"/>
        <v>6.5449846949787352E-4</v>
      </c>
    </row>
    <row r="250" spans="1:2" x14ac:dyDescent="0.25">
      <c r="A250" s="55">
        <v>241</v>
      </c>
      <c r="B250" s="94">
        <f t="shared" si="3"/>
        <v>6.572255464541147E-4</v>
      </c>
    </row>
    <row r="251" spans="1:2" x14ac:dyDescent="0.25">
      <c r="A251" s="55">
        <v>242</v>
      </c>
      <c r="B251" s="94">
        <f t="shared" si="3"/>
        <v>6.5995262341035578E-4</v>
      </c>
    </row>
    <row r="252" spans="1:2" x14ac:dyDescent="0.25">
      <c r="A252" s="55">
        <v>243</v>
      </c>
      <c r="B252" s="94">
        <f t="shared" si="3"/>
        <v>6.6267970036659697E-4</v>
      </c>
    </row>
    <row r="253" spans="1:2" x14ac:dyDescent="0.25">
      <c r="A253" s="55">
        <v>244</v>
      </c>
      <c r="B253" s="94">
        <f t="shared" si="3"/>
        <v>6.6540677732283805E-4</v>
      </c>
    </row>
    <row r="254" spans="1:2" x14ac:dyDescent="0.25">
      <c r="A254" s="55">
        <v>245</v>
      </c>
      <c r="B254" s="94">
        <f t="shared" si="3"/>
        <v>6.6813385427907923E-4</v>
      </c>
    </row>
    <row r="255" spans="1:2" x14ac:dyDescent="0.25">
      <c r="A255" s="55">
        <v>246</v>
      </c>
      <c r="B255" s="94">
        <f t="shared" si="3"/>
        <v>6.7086093123532031E-4</v>
      </c>
    </row>
    <row r="256" spans="1:2" x14ac:dyDescent="0.25">
      <c r="A256" s="55">
        <v>247</v>
      </c>
      <c r="B256" s="94">
        <f t="shared" si="3"/>
        <v>6.735880081915615E-4</v>
      </c>
    </row>
    <row r="257" spans="1:2" x14ac:dyDescent="0.25">
      <c r="A257" s="55">
        <v>248</v>
      </c>
      <c r="B257" s="94">
        <f t="shared" si="3"/>
        <v>6.7631508514780269E-4</v>
      </c>
    </row>
    <row r="258" spans="1:2" x14ac:dyDescent="0.25">
      <c r="A258" s="55">
        <v>249</v>
      </c>
      <c r="B258" s="94">
        <f t="shared" si="3"/>
        <v>6.7904216210404377E-4</v>
      </c>
    </row>
    <row r="259" spans="1:2" x14ac:dyDescent="0.25">
      <c r="A259" s="55">
        <v>250</v>
      </c>
      <c r="B259" s="94">
        <f t="shared" si="3"/>
        <v>6.8176923906028495E-4</v>
      </c>
    </row>
    <row r="260" spans="1:2" x14ac:dyDescent="0.25">
      <c r="A260" s="55">
        <v>251</v>
      </c>
      <c r="B260" s="94">
        <f t="shared" si="3"/>
        <v>6.8449631601652603E-4</v>
      </c>
    </row>
    <row r="261" spans="1:2" x14ac:dyDescent="0.25">
      <c r="A261" s="55">
        <v>252</v>
      </c>
      <c r="B261" s="94">
        <f t="shared" si="3"/>
        <v>6.8722339297276722E-4</v>
      </c>
    </row>
    <row r="262" spans="1:2" x14ac:dyDescent="0.25">
      <c r="A262" s="55">
        <v>253</v>
      </c>
      <c r="B262" s="94">
        <f t="shared" si="3"/>
        <v>6.899504699290083E-4</v>
      </c>
    </row>
    <row r="263" spans="1:2" x14ac:dyDescent="0.25">
      <c r="A263" s="55">
        <v>254</v>
      </c>
      <c r="B263" s="94">
        <f t="shared" si="3"/>
        <v>6.9267754688524948E-4</v>
      </c>
    </row>
    <row r="264" spans="1:2" x14ac:dyDescent="0.25">
      <c r="A264" s="55">
        <v>255</v>
      </c>
      <c r="B264" s="94">
        <f t="shared" si="3"/>
        <v>6.9540462384149056E-4</v>
      </c>
    </row>
    <row r="265" spans="1:2" x14ac:dyDescent="0.25">
      <c r="A265" s="55">
        <v>256</v>
      </c>
      <c r="B265" s="94">
        <f t="shared" si="3"/>
        <v>6.9813170079773175E-4</v>
      </c>
    </row>
    <row r="266" spans="1:2" x14ac:dyDescent="0.25">
      <c r="A266" s="55">
        <v>257</v>
      </c>
      <c r="B266" s="94">
        <f t="shared" ref="B266:B329" si="4">$D$3*A266</f>
        <v>7.0085877775397294E-4</v>
      </c>
    </row>
    <row r="267" spans="1:2" x14ac:dyDescent="0.25">
      <c r="A267" s="55">
        <v>258</v>
      </c>
      <c r="B267" s="94">
        <f t="shared" si="4"/>
        <v>7.0358585471021402E-4</v>
      </c>
    </row>
    <row r="268" spans="1:2" x14ac:dyDescent="0.25">
      <c r="A268" s="55">
        <v>259</v>
      </c>
      <c r="B268" s="94">
        <f t="shared" si="4"/>
        <v>7.063129316664552E-4</v>
      </c>
    </row>
    <row r="269" spans="1:2" x14ac:dyDescent="0.25">
      <c r="A269" s="55">
        <v>260</v>
      </c>
      <c r="B269" s="94">
        <f t="shared" si="4"/>
        <v>7.0904000862269628E-4</v>
      </c>
    </row>
    <row r="270" spans="1:2" x14ac:dyDescent="0.25">
      <c r="A270" s="55">
        <v>261</v>
      </c>
      <c r="B270" s="94">
        <f t="shared" si="4"/>
        <v>7.1176708557893747E-4</v>
      </c>
    </row>
    <row r="271" spans="1:2" x14ac:dyDescent="0.25">
      <c r="A271" s="55">
        <v>262</v>
      </c>
      <c r="B271" s="94">
        <f t="shared" si="4"/>
        <v>7.1449416253517855E-4</v>
      </c>
    </row>
    <row r="272" spans="1:2" x14ac:dyDescent="0.25">
      <c r="A272" s="55">
        <v>263</v>
      </c>
      <c r="B272" s="94">
        <f t="shared" si="4"/>
        <v>7.1722123949141973E-4</v>
      </c>
    </row>
    <row r="273" spans="1:2" x14ac:dyDescent="0.25">
      <c r="A273" s="55">
        <v>264</v>
      </c>
      <c r="B273" s="94">
        <f t="shared" si="4"/>
        <v>7.1994831644766081E-4</v>
      </c>
    </row>
    <row r="274" spans="1:2" x14ac:dyDescent="0.25">
      <c r="A274" s="55">
        <v>265</v>
      </c>
      <c r="B274" s="94">
        <f t="shared" si="4"/>
        <v>7.22675393403902E-4</v>
      </c>
    </row>
    <row r="275" spans="1:2" x14ac:dyDescent="0.25">
      <c r="A275" s="55">
        <v>266</v>
      </c>
      <c r="B275" s="94">
        <f t="shared" si="4"/>
        <v>7.2540247036014319E-4</v>
      </c>
    </row>
    <row r="276" spans="1:2" x14ac:dyDescent="0.25">
      <c r="A276" s="55">
        <v>267</v>
      </c>
      <c r="B276" s="94">
        <f t="shared" si="4"/>
        <v>7.2812954731638427E-4</v>
      </c>
    </row>
    <row r="277" spans="1:2" x14ac:dyDescent="0.25">
      <c r="A277" s="55">
        <v>268</v>
      </c>
      <c r="B277" s="94">
        <f t="shared" si="4"/>
        <v>7.3085662427262545E-4</v>
      </c>
    </row>
    <row r="278" spans="1:2" x14ac:dyDescent="0.25">
      <c r="A278" s="55">
        <v>269</v>
      </c>
      <c r="B278" s="94">
        <f t="shared" si="4"/>
        <v>7.3358370122886653E-4</v>
      </c>
    </row>
    <row r="279" spans="1:2" x14ac:dyDescent="0.25">
      <c r="A279" s="55">
        <v>270</v>
      </c>
      <c r="B279" s="94">
        <f t="shared" si="4"/>
        <v>7.3631077818510772E-4</v>
      </c>
    </row>
    <row r="280" spans="1:2" x14ac:dyDescent="0.25">
      <c r="A280" s="55">
        <v>271</v>
      </c>
      <c r="B280" s="94">
        <f t="shared" si="4"/>
        <v>7.390378551413488E-4</v>
      </c>
    </row>
    <row r="281" spans="1:2" x14ac:dyDescent="0.25">
      <c r="A281" s="55">
        <v>272</v>
      </c>
      <c r="B281" s="94">
        <f t="shared" si="4"/>
        <v>7.4176493209758998E-4</v>
      </c>
    </row>
    <row r="282" spans="1:2" x14ac:dyDescent="0.25">
      <c r="A282" s="55">
        <v>273</v>
      </c>
      <c r="B282" s="94">
        <f t="shared" si="4"/>
        <v>7.4449200905383117E-4</v>
      </c>
    </row>
    <row r="283" spans="1:2" x14ac:dyDescent="0.25">
      <c r="A283" s="55">
        <v>274</v>
      </c>
      <c r="B283" s="94">
        <f t="shared" si="4"/>
        <v>7.4721908601007225E-4</v>
      </c>
    </row>
    <row r="284" spans="1:2" x14ac:dyDescent="0.25">
      <c r="A284" s="55">
        <v>275</v>
      </c>
      <c r="B284" s="94">
        <f t="shared" si="4"/>
        <v>7.4994616296631344E-4</v>
      </c>
    </row>
    <row r="285" spans="1:2" x14ac:dyDescent="0.25">
      <c r="A285" s="55">
        <v>276</v>
      </c>
      <c r="B285" s="94">
        <f t="shared" si="4"/>
        <v>7.5267323992255452E-4</v>
      </c>
    </row>
    <row r="286" spans="1:2" x14ac:dyDescent="0.25">
      <c r="A286" s="55">
        <v>277</v>
      </c>
      <c r="B286" s="94">
        <f t="shared" si="4"/>
        <v>7.554003168787957E-4</v>
      </c>
    </row>
    <row r="287" spans="1:2" x14ac:dyDescent="0.25">
      <c r="A287" s="55">
        <v>278</v>
      </c>
      <c r="B287" s="94">
        <f t="shared" si="4"/>
        <v>7.5812739383503678E-4</v>
      </c>
    </row>
    <row r="288" spans="1:2" x14ac:dyDescent="0.25">
      <c r="A288" s="55">
        <v>279</v>
      </c>
      <c r="B288" s="94">
        <f t="shared" si="4"/>
        <v>7.6085447079127797E-4</v>
      </c>
    </row>
    <row r="289" spans="1:2" x14ac:dyDescent="0.25">
      <c r="A289" s="55">
        <v>280</v>
      </c>
      <c r="B289" s="94">
        <f t="shared" si="4"/>
        <v>7.6358154774751916E-4</v>
      </c>
    </row>
    <row r="290" spans="1:2" x14ac:dyDescent="0.25">
      <c r="A290" s="55">
        <v>281</v>
      </c>
      <c r="B290" s="94">
        <f t="shared" si="4"/>
        <v>7.6630862470376023E-4</v>
      </c>
    </row>
    <row r="291" spans="1:2" x14ac:dyDescent="0.25">
      <c r="A291" s="55">
        <v>282</v>
      </c>
      <c r="B291" s="94">
        <f t="shared" si="4"/>
        <v>7.6903570166000142E-4</v>
      </c>
    </row>
    <row r="292" spans="1:2" x14ac:dyDescent="0.25">
      <c r="A292" s="55">
        <v>283</v>
      </c>
      <c r="B292" s="94">
        <f t="shared" si="4"/>
        <v>7.717627786162425E-4</v>
      </c>
    </row>
    <row r="293" spans="1:2" x14ac:dyDescent="0.25">
      <c r="A293" s="55">
        <v>284</v>
      </c>
      <c r="B293" s="94">
        <f t="shared" si="4"/>
        <v>7.7448985557248369E-4</v>
      </c>
    </row>
    <row r="294" spans="1:2" x14ac:dyDescent="0.25">
      <c r="A294" s="55">
        <v>285</v>
      </c>
      <c r="B294" s="94">
        <f t="shared" si="4"/>
        <v>7.7721693252872477E-4</v>
      </c>
    </row>
    <row r="295" spans="1:2" x14ac:dyDescent="0.25">
      <c r="A295" s="55">
        <v>286</v>
      </c>
      <c r="B295" s="94">
        <f t="shared" si="4"/>
        <v>7.7994400948496595E-4</v>
      </c>
    </row>
    <row r="296" spans="1:2" x14ac:dyDescent="0.25">
      <c r="A296" s="55">
        <v>287</v>
      </c>
      <c r="B296" s="94">
        <f t="shared" si="4"/>
        <v>7.8267108644120703E-4</v>
      </c>
    </row>
    <row r="297" spans="1:2" x14ac:dyDescent="0.25">
      <c r="A297" s="55">
        <v>288</v>
      </c>
      <c r="B297" s="94">
        <f t="shared" si="4"/>
        <v>7.8539816339744822E-4</v>
      </c>
    </row>
    <row r="298" spans="1:2" x14ac:dyDescent="0.25">
      <c r="A298" s="55">
        <v>289</v>
      </c>
      <c r="B298" s="94">
        <f t="shared" si="4"/>
        <v>7.8812524035368941E-4</v>
      </c>
    </row>
    <row r="299" spans="1:2" x14ac:dyDescent="0.25">
      <c r="A299" s="55">
        <v>290</v>
      </c>
      <c r="B299" s="94">
        <f t="shared" si="4"/>
        <v>7.9085231730993048E-4</v>
      </c>
    </row>
    <row r="300" spans="1:2" x14ac:dyDescent="0.25">
      <c r="A300" s="55">
        <v>291</v>
      </c>
      <c r="B300" s="94">
        <f t="shared" si="4"/>
        <v>7.9357939426617167E-4</v>
      </c>
    </row>
    <row r="301" spans="1:2" x14ac:dyDescent="0.25">
      <c r="A301" s="55">
        <v>292</v>
      </c>
      <c r="B301" s="94">
        <f t="shared" si="4"/>
        <v>7.9630647122241275E-4</v>
      </c>
    </row>
    <row r="302" spans="1:2" x14ac:dyDescent="0.25">
      <c r="A302" s="55">
        <v>293</v>
      </c>
      <c r="B302" s="94">
        <f t="shared" si="4"/>
        <v>7.9903354817865394E-4</v>
      </c>
    </row>
    <row r="303" spans="1:2" x14ac:dyDescent="0.25">
      <c r="A303" s="55">
        <v>294</v>
      </c>
      <c r="B303" s="94">
        <f t="shared" si="4"/>
        <v>8.0176062513489502E-4</v>
      </c>
    </row>
    <row r="304" spans="1:2" x14ac:dyDescent="0.25">
      <c r="A304" s="55">
        <v>295</v>
      </c>
      <c r="B304" s="94">
        <f t="shared" si="4"/>
        <v>8.044877020911362E-4</v>
      </c>
    </row>
    <row r="305" spans="1:2" x14ac:dyDescent="0.25">
      <c r="A305" s="55">
        <v>296</v>
      </c>
      <c r="B305" s="94">
        <f t="shared" si="4"/>
        <v>8.0721477904737728E-4</v>
      </c>
    </row>
    <row r="306" spans="1:2" x14ac:dyDescent="0.25">
      <c r="A306" s="55">
        <v>297</v>
      </c>
      <c r="B306" s="94">
        <f t="shared" si="4"/>
        <v>8.0994185600361847E-4</v>
      </c>
    </row>
    <row r="307" spans="1:2" x14ac:dyDescent="0.25">
      <c r="A307" s="55">
        <v>298</v>
      </c>
      <c r="B307" s="94">
        <f t="shared" si="4"/>
        <v>8.1266893295985966E-4</v>
      </c>
    </row>
    <row r="308" spans="1:2" x14ac:dyDescent="0.25">
      <c r="A308" s="55">
        <v>299</v>
      </c>
      <c r="B308" s="94">
        <f t="shared" si="4"/>
        <v>8.1539600991610073E-4</v>
      </c>
    </row>
    <row r="309" spans="1:2" x14ac:dyDescent="0.25">
      <c r="A309" s="55">
        <v>300</v>
      </c>
      <c r="B309" s="94">
        <f t="shared" si="4"/>
        <v>8.1812308687234192E-4</v>
      </c>
    </row>
    <row r="310" spans="1:2" x14ac:dyDescent="0.25">
      <c r="A310" s="55">
        <v>301</v>
      </c>
      <c r="B310" s="94">
        <f t="shared" si="4"/>
        <v>8.20850163828583E-4</v>
      </c>
    </row>
    <row r="311" spans="1:2" x14ac:dyDescent="0.25">
      <c r="A311" s="55">
        <v>302</v>
      </c>
      <c r="B311" s="94">
        <f t="shared" si="4"/>
        <v>8.2357724078482419E-4</v>
      </c>
    </row>
    <row r="312" spans="1:2" x14ac:dyDescent="0.25">
      <c r="A312" s="55">
        <v>303</v>
      </c>
      <c r="B312" s="94">
        <f t="shared" si="4"/>
        <v>8.2630431774106527E-4</v>
      </c>
    </row>
    <row r="313" spans="1:2" x14ac:dyDescent="0.25">
      <c r="A313" s="55">
        <v>304</v>
      </c>
      <c r="B313" s="94">
        <f t="shared" si="4"/>
        <v>8.2903139469730645E-4</v>
      </c>
    </row>
    <row r="314" spans="1:2" x14ac:dyDescent="0.25">
      <c r="A314" s="55">
        <v>305</v>
      </c>
      <c r="B314" s="94">
        <f t="shared" si="4"/>
        <v>8.3175847165354764E-4</v>
      </c>
    </row>
    <row r="315" spans="1:2" x14ac:dyDescent="0.25">
      <c r="A315" s="55">
        <v>306</v>
      </c>
      <c r="B315" s="94">
        <f t="shared" si="4"/>
        <v>8.3448554860978872E-4</v>
      </c>
    </row>
    <row r="316" spans="1:2" x14ac:dyDescent="0.25">
      <c r="A316" s="55">
        <v>307</v>
      </c>
      <c r="B316" s="94">
        <f t="shared" si="4"/>
        <v>8.3721262556602991E-4</v>
      </c>
    </row>
    <row r="317" spans="1:2" x14ac:dyDescent="0.25">
      <c r="A317" s="55">
        <v>308</v>
      </c>
      <c r="B317" s="94">
        <f t="shared" si="4"/>
        <v>8.3993970252227098E-4</v>
      </c>
    </row>
    <row r="318" spans="1:2" x14ac:dyDescent="0.25">
      <c r="A318" s="55">
        <v>309</v>
      </c>
      <c r="B318" s="94">
        <f t="shared" si="4"/>
        <v>8.4266677947851217E-4</v>
      </c>
    </row>
    <row r="319" spans="1:2" x14ac:dyDescent="0.25">
      <c r="A319" s="55">
        <v>310</v>
      </c>
      <c r="B319" s="94">
        <f t="shared" si="4"/>
        <v>8.4539385643475325E-4</v>
      </c>
    </row>
    <row r="320" spans="1:2" x14ac:dyDescent="0.25">
      <c r="A320" s="55">
        <v>311</v>
      </c>
      <c r="B320" s="94">
        <f t="shared" si="4"/>
        <v>8.4812093339099444E-4</v>
      </c>
    </row>
    <row r="321" spans="1:2" x14ac:dyDescent="0.25">
      <c r="A321" s="55">
        <v>312</v>
      </c>
      <c r="B321" s="94">
        <f t="shared" si="4"/>
        <v>8.5084801034723562E-4</v>
      </c>
    </row>
    <row r="322" spans="1:2" x14ac:dyDescent="0.25">
      <c r="A322" s="55">
        <v>313</v>
      </c>
      <c r="B322" s="94">
        <f t="shared" si="4"/>
        <v>8.535750873034767E-4</v>
      </c>
    </row>
    <row r="323" spans="1:2" x14ac:dyDescent="0.25">
      <c r="A323" s="55">
        <v>314</v>
      </c>
      <c r="B323" s="94">
        <f t="shared" si="4"/>
        <v>8.5630216425971789E-4</v>
      </c>
    </row>
    <row r="324" spans="1:2" x14ac:dyDescent="0.25">
      <c r="A324" s="55">
        <v>315</v>
      </c>
      <c r="B324" s="94">
        <f t="shared" si="4"/>
        <v>8.5902924121595897E-4</v>
      </c>
    </row>
    <row r="325" spans="1:2" x14ac:dyDescent="0.25">
      <c r="A325" s="55">
        <v>316</v>
      </c>
      <c r="B325" s="94">
        <f t="shared" si="4"/>
        <v>8.6175631817220016E-4</v>
      </c>
    </row>
    <row r="326" spans="1:2" x14ac:dyDescent="0.25">
      <c r="A326" s="55">
        <v>317</v>
      </c>
      <c r="B326" s="94">
        <f t="shared" si="4"/>
        <v>8.6448339512844123E-4</v>
      </c>
    </row>
    <row r="327" spans="1:2" x14ac:dyDescent="0.25">
      <c r="A327" s="55">
        <v>318</v>
      </c>
      <c r="B327" s="94">
        <f t="shared" si="4"/>
        <v>8.6721047208468242E-4</v>
      </c>
    </row>
    <row r="328" spans="1:2" x14ac:dyDescent="0.25">
      <c r="A328" s="55">
        <v>319</v>
      </c>
      <c r="B328" s="94">
        <f t="shared" si="4"/>
        <v>8.699375490409235E-4</v>
      </c>
    </row>
    <row r="329" spans="1:2" x14ac:dyDescent="0.25">
      <c r="A329" s="55">
        <v>320</v>
      </c>
      <c r="B329" s="94">
        <f t="shared" si="4"/>
        <v>8.7266462599716469E-4</v>
      </c>
    </row>
    <row r="330" spans="1:2" x14ac:dyDescent="0.25">
      <c r="A330" s="55">
        <v>321</v>
      </c>
      <c r="B330" s="94">
        <f t="shared" ref="B330:B393" si="5">$D$3*A330</f>
        <v>8.7539170295340587E-4</v>
      </c>
    </row>
    <row r="331" spans="1:2" x14ac:dyDescent="0.25">
      <c r="A331" s="55">
        <v>322</v>
      </c>
      <c r="B331" s="94">
        <f t="shared" si="5"/>
        <v>8.7811877990964695E-4</v>
      </c>
    </row>
    <row r="332" spans="1:2" x14ac:dyDescent="0.25">
      <c r="A332" s="55">
        <v>323</v>
      </c>
      <c r="B332" s="94">
        <f t="shared" si="5"/>
        <v>8.8084585686588814E-4</v>
      </c>
    </row>
    <row r="333" spans="1:2" x14ac:dyDescent="0.25">
      <c r="A333" s="55">
        <v>324</v>
      </c>
      <c r="B333" s="94">
        <f t="shared" si="5"/>
        <v>8.8357293382212922E-4</v>
      </c>
    </row>
    <row r="334" spans="1:2" x14ac:dyDescent="0.25">
      <c r="A334" s="55">
        <v>325</v>
      </c>
      <c r="B334" s="94">
        <f t="shared" si="5"/>
        <v>8.8630001077837041E-4</v>
      </c>
    </row>
    <row r="335" spans="1:2" x14ac:dyDescent="0.25">
      <c r="A335" s="55">
        <v>326</v>
      </c>
      <c r="B335" s="94">
        <f t="shared" si="5"/>
        <v>8.8902708773461148E-4</v>
      </c>
    </row>
    <row r="336" spans="1:2" x14ac:dyDescent="0.25">
      <c r="A336" s="55">
        <v>327</v>
      </c>
      <c r="B336" s="94">
        <f t="shared" si="5"/>
        <v>8.9175416469085267E-4</v>
      </c>
    </row>
    <row r="337" spans="1:2" x14ac:dyDescent="0.25">
      <c r="A337" s="55">
        <v>328</v>
      </c>
      <c r="B337" s="94">
        <f t="shared" si="5"/>
        <v>8.9448124164709375E-4</v>
      </c>
    </row>
    <row r="338" spans="1:2" x14ac:dyDescent="0.25">
      <c r="A338" s="55">
        <v>329</v>
      </c>
      <c r="B338" s="94">
        <f t="shared" si="5"/>
        <v>8.9720831860333494E-4</v>
      </c>
    </row>
    <row r="339" spans="1:2" x14ac:dyDescent="0.25">
      <c r="A339" s="55">
        <v>330</v>
      </c>
      <c r="B339" s="94">
        <f t="shared" si="5"/>
        <v>8.9993539555957612E-4</v>
      </c>
    </row>
    <row r="340" spans="1:2" x14ac:dyDescent="0.25">
      <c r="A340" s="55">
        <v>331</v>
      </c>
      <c r="B340" s="94">
        <f t="shared" si="5"/>
        <v>9.026624725158172E-4</v>
      </c>
    </row>
    <row r="341" spans="1:2" x14ac:dyDescent="0.25">
      <c r="A341" s="55">
        <v>332</v>
      </c>
      <c r="B341" s="94">
        <f t="shared" si="5"/>
        <v>9.0538954947205839E-4</v>
      </c>
    </row>
    <row r="342" spans="1:2" x14ac:dyDescent="0.25">
      <c r="A342" s="55">
        <v>333</v>
      </c>
      <c r="B342" s="94">
        <f t="shared" si="5"/>
        <v>9.0811662642829947E-4</v>
      </c>
    </row>
    <row r="343" spans="1:2" x14ac:dyDescent="0.25">
      <c r="A343" s="55">
        <v>334</v>
      </c>
      <c r="B343" s="94">
        <f t="shared" si="5"/>
        <v>9.1084370338454066E-4</v>
      </c>
    </row>
    <row r="344" spans="1:2" x14ac:dyDescent="0.25">
      <c r="A344" s="55">
        <v>335</v>
      </c>
      <c r="B344" s="94">
        <f t="shared" si="5"/>
        <v>9.1357078034078173E-4</v>
      </c>
    </row>
    <row r="345" spans="1:2" x14ac:dyDescent="0.25">
      <c r="A345" s="55">
        <v>336</v>
      </c>
      <c r="B345" s="94">
        <f t="shared" si="5"/>
        <v>9.1629785729702292E-4</v>
      </c>
    </row>
    <row r="346" spans="1:2" x14ac:dyDescent="0.25">
      <c r="A346" s="55">
        <v>337</v>
      </c>
      <c r="B346" s="94">
        <f t="shared" si="5"/>
        <v>9.1902493425326411E-4</v>
      </c>
    </row>
    <row r="347" spans="1:2" x14ac:dyDescent="0.25">
      <c r="A347" s="55">
        <v>338</v>
      </c>
      <c r="B347" s="94">
        <f t="shared" si="5"/>
        <v>9.2175201120950519E-4</v>
      </c>
    </row>
    <row r="348" spans="1:2" x14ac:dyDescent="0.25">
      <c r="A348" s="55">
        <v>339</v>
      </c>
      <c r="B348" s="94">
        <f t="shared" si="5"/>
        <v>9.2447908816574637E-4</v>
      </c>
    </row>
    <row r="349" spans="1:2" x14ac:dyDescent="0.25">
      <c r="A349" s="55">
        <v>340</v>
      </c>
      <c r="B349" s="94">
        <f t="shared" si="5"/>
        <v>9.2720616512198745E-4</v>
      </c>
    </row>
    <row r="350" spans="1:2" x14ac:dyDescent="0.25">
      <c r="A350" s="55">
        <v>341</v>
      </c>
      <c r="B350" s="94">
        <f t="shared" si="5"/>
        <v>9.2993324207822864E-4</v>
      </c>
    </row>
    <row r="351" spans="1:2" x14ac:dyDescent="0.25">
      <c r="A351" s="55">
        <v>342</v>
      </c>
      <c r="B351" s="94">
        <f t="shared" si="5"/>
        <v>9.3266031903446972E-4</v>
      </c>
    </row>
    <row r="352" spans="1:2" x14ac:dyDescent="0.25">
      <c r="A352" s="55">
        <v>343</v>
      </c>
      <c r="B352" s="94">
        <f t="shared" si="5"/>
        <v>9.3538739599071091E-4</v>
      </c>
    </row>
    <row r="353" spans="1:2" x14ac:dyDescent="0.25">
      <c r="A353" s="55">
        <v>344</v>
      </c>
      <c r="B353" s="94">
        <f t="shared" si="5"/>
        <v>9.3811447294695209E-4</v>
      </c>
    </row>
    <row r="354" spans="1:2" x14ac:dyDescent="0.25">
      <c r="A354" s="55">
        <v>345</v>
      </c>
      <c r="B354" s="94">
        <f t="shared" si="5"/>
        <v>9.4084154990319317E-4</v>
      </c>
    </row>
    <row r="355" spans="1:2" x14ac:dyDescent="0.25">
      <c r="A355" s="55">
        <v>346</v>
      </c>
      <c r="B355" s="94">
        <f t="shared" si="5"/>
        <v>9.4356862685943436E-4</v>
      </c>
    </row>
    <row r="356" spans="1:2" x14ac:dyDescent="0.25">
      <c r="A356" s="55">
        <v>347</v>
      </c>
      <c r="B356" s="94">
        <f t="shared" si="5"/>
        <v>9.4629570381567544E-4</v>
      </c>
    </row>
    <row r="357" spans="1:2" x14ac:dyDescent="0.25">
      <c r="A357" s="55">
        <v>348</v>
      </c>
      <c r="B357" s="94">
        <f t="shared" si="5"/>
        <v>9.4902278077191662E-4</v>
      </c>
    </row>
    <row r="358" spans="1:2" x14ac:dyDescent="0.25">
      <c r="A358" s="55">
        <v>349</v>
      </c>
      <c r="B358" s="94">
        <f t="shared" si="5"/>
        <v>9.517498577281577E-4</v>
      </c>
    </row>
    <row r="359" spans="1:2" x14ac:dyDescent="0.25">
      <c r="A359" s="55">
        <v>350</v>
      </c>
      <c r="B359" s="94">
        <f t="shared" si="5"/>
        <v>9.5447693468439889E-4</v>
      </c>
    </row>
    <row r="360" spans="1:2" x14ac:dyDescent="0.25">
      <c r="A360" s="55">
        <v>351</v>
      </c>
      <c r="B360" s="94">
        <f t="shared" si="5"/>
        <v>9.5720401164063997E-4</v>
      </c>
    </row>
    <row r="361" spans="1:2" x14ac:dyDescent="0.25">
      <c r="A361" s="55">
        <v>352</v>
      </c>
      <c r="B361" s="94">
        <f t="shared" si="5"/>
        <v>9.5993108859688116E-4</v>
      </c>
    </row>
    <row r="362" spans="1:2" x14ac:dyDescent="0.25">
      <c r="A362" s="55">
        <v>353</v>
      </c>
      <c r="B362" s="94">
        <f t="shared" si="5"/>
        <v>9.6265816555312234E-4</v>
      </c>
    </row>
    <row r="363" spans="1:2" x14ac:dyDescent="0.25">
      <c r="A363" s="55">
        <v>354</v>
      </c>
      <c r="B363" s="94">
        <f t="shared" si="5"/>
        <v>9.6538524250936342E-4</v>
      </c>
    </row>
    <row r="364" spans="1:2" x14ac:dyDescent="0.25">
      <c r="A364" s="55">
        <v>355</v>
      </c>
      <c r="B364" s="94">
        <f t="shared" si="5"/>
        <v>9.6811231946560461E-4</v>
      </c>
    </row>
    <row r="365" spans="1:2" x14ac:dyDescent="0.25">
      <c r="A365" s="55">
        <v>356</v>
      </c>
      <c r="B365" s="94">
        <f t="shared" si="5"/>
        <v>9.7083939642184569E-4</v>
      </c>
    </row>
    <row r="366" spans="1:2" x14ac:dyDescent="0.25">
      <c r="A366" s="55">
        <v>357</v>
      </c>
      <c r="B366" s="94">
        <f t="shared" si="5"/>
        <v>9.7356647337808687E-4</v>
      </c>
    </row>
    <row r="367" spans="1:2" x14ac:dyDescent="0.25">
      <c r="A367" s="55">
        <v>358</v>
      </c>
      <c r="B367" s="94">
        <f t="shared" si="5"/>
        <v>9.7629355033432795E-4</v>
      </c>
    </row>
    <row r="368" spans="1:2" x14ac:dyDescent="0.25">
      <c r="A368" s="55">
        <v>359</v>
      </c>
      <c r="B368" s="94">
        <f t="shared" si="5"/>
        <v>9.7902062729056903E-4</v>
      </c>
    </row>
    <row r="369" spans="1:2" x14ac:dyDescent="0.25">
      <c r="A369" s="55">
        <v>360</v>
      </c>
      <c r="B369" s="94">
        <f t="shared" si="5"/>
        <v>9.8174770424681022E-4</v>
      </c>
    </row>
    <row r="370" spans="1:2" x14ac:dyDescent="0.25">
      <c r="A370" s="55">
        <v>361</v>
      </c>
      <c r="B370" s="94">
        <f t="shared" si="5"/>
        <v>9.8447478120305141E-4</v>
      </c>
    </row>
    <row r="371" spans="1:2" x14ac:dyDescent="0.25">
      <c r="A371" s="55">
        <v>362</v>
      </c>
      <c r="B371" s="94">
        <f t="shared" si="5"/>
        <v>9.8720185815929259E-4</v>
      </c>
    </row>
    <row r="372" spans="1:2" x14ac:dyDescent="0.25">
      <c r="A372" s="55">
        <v>363</v>
      </c>
      <c r="B372" s="94">
        <f t="shared" si="5"/>
        <v>9.8992893511553378E-4</v>
      </c>
    </row>
    <row r="373" spans="1:2" x14ac:dyDescent="0.25">
      <c r="A373" s="55">
        <v>364</v>
      </c>
      <c r="B373" s="94">
        <f t="shared" si="5"/>
        <v>9.9265601207177475E-4</v>
      </c>
    </row>
    <row r="374" spans="1:2" x14ac:dyDescent="0.25">
      <c r="A374" s="55">
        <v>365</v>
      </c>
      <c r="B374" s="94">
        <f t="shared" si="5"/>
        <v>9.9538308902801594E-4</v>
      </c>
    </row>
    <row r="375" spans="1:2" x14ac:dyDescent="0.25">
      <c r="A375" s="55">
        <v>366</v>
      </c>
      <c r="B375" s="94">
        <f t="shared" si="5"/>
        <v>9.9811016598425712E-4</v>
      </c>
    </row>
    <row r="376" spans="1:2" x14ac:dyDescent="0.25">
      <c r="A376" s="55">
        <v>367</v>
      </c>
      <c r="B376" s="94">
        <f t="shared" si="5"/>
        <v>1.0008372429404983E-3</v>
      </c>
    </row>
    <row r="377" spans="1:2" x14ac:dyDescent="0.25">
      <c r="A377" s="55">
        <v>368</v>
      </c>
      <c r="B377" s="94">
        <f t="shared" si="5"/>
        <v>1.0035643198967395E-3</v>
      </c>
    </row>
    <row r="378" spans="1:2" x14ac:dyDescent="0.25">
      <c r="A378" s="55">
        <v>369</v>
      </c>
      <c r="B378" s="94">
        <f t="shared" si="5"/>
        <v>1.0062913968529805E-3</v>
      </c>
    </row>
    <row r="379" spans="1:2" x14ac:dyDescent="0.25">
      <c r="A379" s="55">
        <v>370</v>
      </c>
      <c r="B379" s="94">
        <f t="shared" si="5"/>
        <v>1.0090184738092217E-3</v>
      </c>
    </row>
    <row r="380" spans="1:2" x14ac:dyDescent="0.25">
      <c r="A380" s="55">
        <v>371</v>
      </c>
      <c r="B380" s="94">
        <f t="shared" si="5"/>
        <v>1.0117455507654628E-3</v>
      </c>
    </row>
    <row r="381" spans="1:2" x14ac:dyDescent="0.25">
      <c r="A381" s="55">
        <v>372</v>
      </c>
      <c r="B381" s="94">
        <f t="shared" si="5"/>
        <v>1.014472627721704E-3</v>
      </c>
    </row>
    <row r="382" spans="1:2" x14ac:dyDescent="0.25">
      <c r="A382" s="55">
        <v>373</v>
      </c>
      <c r="B382" s="94">
        <f t="shared" si="5"/>
        <v>1.017199704677945E-3</v>
      </c>
    </row>
    <row r="383" spans="1:2" x14ac:dyDescent="0.25">
      <c r="A383" s="55">
        <v>374</v>
      </c>
      <c r="B383" s="94">
        <f t="shared" si="5"/>
        <v>1.0199267816341862E-3</v>
      </c>
    </row>
    <row r="384" spans="1:2" x14ac:dyDescent="0.25">
      <c r="A384" s="55">
        <v>375</v>
      </c>
      <c r="B384" s="94">
        <f t="shared" si="5"/>
        <v>1.0226538585904274E-3</v>
      </c>
    </row>
    <row r="385" spans="1:2" x14ac:dyDescent="0.25">
      <c r="A385" s="55">
        <v>376</v>
      </c>
      <c r="B385" s="94">
        <f t="shared" si="5"/>
        <v>1.0253809355466686E-3</v>
      </c>
    </row>
    <row r="386" spans="1:2" x14ac:dyDescent="0.25">
      <c r="A386" s="55">
        <v>377</v>
      </c>
      <c r="B386" s="94">
        <f t="shared" si="5"/>
        <v>1.0281080125029097E-3</v>
      </c>
    </row>
    <row r="387" spans="1:2" x14ac:dyDescent="0.25">
      <c r="A387" s="55">
        <v>378</v>
      </c>
      <c r="B387" s="94">
        <f t="shared" si="5"/>
        <v>1.0308350894591507E-3</v>
      </c>
    </row>
    <row r="388" spans="1:2" x14ac:dyDescent="0.25">
      <c r="A388" s="55">
        <v>379</v>
      </c>
      <c r="B388" s="94">
        <f t="shared" si="5"/>
        <v>1.0335621664153919E-3</v>
      </c>
    </row>
    <row r="389" spans="1:2" x14ac:dyDescent="0.25">
      <c r="A389" s="55">
        <v>380</v>
      </c>
      <c r="B389" s="94">
        <f t="shared" si="5"/>
        <v>1.0362892433716331E-3</v>
      </c>
    </row>
    <row r="390" spans="1:2" x14ac:dyDescent="0.25">
      <c r="A390" s="55">
        <v>381</v>
      </c>
      <c r="B390" s="94">
        <f t="shared" si="5"/>
        <v>1.0390163203278743E-3</v>
      </c>
    </row>
    <row r="391" spans="1:2" x14ac:dyDescent="0.25">
      <c r="A391" s="55">
        <v>382</v>
      </c>
      <c r="B391" s="94">
        <f t="shared" si="5"/>
        <v>1.0417433972841153E-3</v>
      </c>
    </row>
    <row r="392" spans="1:2" x14ac:dyDescent="0.25">
      <c r="A392" s="55">
        <v>383</v>
      </c>
      <c r="B392" s="94">
        <f t="shared" si="5"/>
        <v>1.0444704742403564E-3</v>
      </c>
    </row>
    <row r="393" spans="1:2" x14ac:dyDescent="0.25">
      <c r="A393" s="55">
        <v>384</v>
      </c>
      <c r="B393" s="94">
        <f t="shared" si="5"/>
        <v>1.0471975511965976E-3</v>
      </c>
    </row>
    <row r="394" spans="1:2" x14ac:dyDescent="0.25">
      <c r="A394" s="55">
        <v>385</v>
      </c>
      <c r="B394" s="94">
        <f t="shared" ref="B394:B457" si="6">$D$3*A394</f>
        <v>1.0499246281528388E-3</v>
      </c>
    </row>
    <row r="395" spans="1:2" x14ac:dyDescent="0.25">
      <c r="A395" s="55">
        <v>386</v>
      </c>
      <c r="B395" s="94">
        <f t="shared" si="6"/>
        <v>1.05265170510908E-3</v>
      </c>
    </row>
    <row r="396" spans="1:2" x14ac:dyDescent="0.25">
      <c r="A396" s="55">
        <v>387</v>
      </c>
      <c r="B396" s="94">
        <f t="shared" si="6"/>
        <v>1.055378782065321E-3</v>
      </c>
    </row>
    <row r="397" spans="1:2" x14ac:dyDescent="0.25">
      <c r="A397" s="55">
        <v>388</v>
      </c>
      <c r="B397" s="94">
        <f t="shared" si="6"/>
        <v>1.0581058590215622E-3</v>
      </c>
    </row>
    <row r="398" spans="1:2" x14ac:dyDescent="0.25">
      <c r="A398" s="55">
        <v>389</v>
      </c>
      <c r="B398" s="94">
        <f t="shared" si="6"/>
        <v>1.0608329359778033E-3</v>
      </c>
    </row>
    <row r="399" spans="1:2" x14ac:dyDescent="0.25">
      <c r="A399" s="55">
        <v>390</v>
      </c>
      <c r="B399" s="94">
        <f t="shared" si="6"/>
        <v>1.0635600129340445E-3</v>
      </c>
    </row>
    <row r="400" spans="1:2" x14ac:dyDescent="0.25">
      <c r="A400" s="55">
        <v>391</v>
      </c>
      <c r="B400" s="94">
        <f t="shared" si="6"/>
        <v>1.0662870898902855E-3</v>
      </c>
    </row>
    <row r="401" spans="1:2" x14ac:dyDescent="0.25">
      <c r="A401" s="55">
        <v>392</v>
      </c>
      <c r="B401" s="94">
        <f t="shared" si="6"/>
        <v>1.0690141668465267E-3</v>
      </c>
    </row>
    <row r="402" spans="1:2" x14ac:dyDescent="0.25">
      <c r="A402" s="55">
        <v>393</v>
      </c>
      <c r="B402" s="94">
        <f t="shared" si="6"/>
        <v>1.0717412438027679E-3</v>
      </c>
    </row>
    <row r="403" spans="1:2" x14ac:dyDescent="0.25">
      <c r="A403" s="55">
        <v>394</v>
      </c>
      <c r="B403" s="94">
        <f t="shared" si="6"/>
        <v>1.0744683207590091E-3</v>
      </c>
    </row>
    <row r="404" spans="1:2" x14ac:dyDescent="0.25">
      <c r="A404" s="55">
        <v>395</v>
      </c>
      <c r="B404" s="94">
        <f t="shared" si="6"/>
        <v>1.0771953977152502E-3</v>
      </c>
    </row>
    <row r="405" spans="1:2" x14ac:dyDescent="0.25">
      <c r="A405" s="55">
        <v>396</v>
      </c>
      <c r="B405" s="94">
        <f t="shared" si="6"/>
        <v>1.0799224746714912E-3</v>
      </c>
    </row>
    <row r="406" spans="1:2" x14ac:dyDescent="0.25">
      <c r="A406" s="55">
        <v>397</v>
      </c>
      <c r="B406" s="94">
        <f t="shared" si="6"/>
        <v>1.0826495516277324E-3</v>
      </c>
    </row>
    <row r="407" spans="1:2" x14ac:dyDescent="0.25">
      <c r="A407" s="55">
        <v>398</v>
      </c>
      <c r="B407" s="94">
        <f t="shared" si="6"/>
        <v>1.0853766285839736E-3</v>
      </c>
    </row>
    <row r="408" spans="1:2" x14ac:dyDescent="0.25">
      <c r="A408" s="55">
        <v>399</v>
      </c>
      <c r="B408" s="94">
        <f t="shared" si="6"/>
        <v>1.0881037055402148E-3</v>
      </c>
    </row>
    <row r="409" spans="1:2" x14ac:dyDescent="0.25">
      <c r="A409" s="55">
        <v>400</v>
      </c>
      <c r="B409" s="94">
        <f t="shared" si="6"/>
        <v>1.0908307824964558E-3</v>
      </c>
    </row>
    <row r="410" spans="1:2" x14ac:dyDescent="0.25">
      <c r="A410" s="55">
        <v>401</v>
      </c>
      <c r="B410" s="94">
        <f t="shared" si="6"/>
        <v>1.0935578594526969E-3</v>
      </c>
    </row>
    <row r="411" spans="1:2" x14ac:dyDescent="0.25">
      <c r="A411" s="55">
        <v>402</v>
      </c>
      <c r="B411" s="94">
        <f t="shared" si="6"/>
        <v>1.0962849364089381E-3</v>
      </c>
    </row>
    <row r="412" spans="1:2" x14ac:dyDescent="0.25">
      <c r="A412" s="55">
        <v>403</v>
      </c>
      <c r="B412" s="94">
        <f t="shared" si="6"/>
        <v>1.0990120133651793E-3</v>
      </c>
    </row>
    <row r="413" spans="1:2" x14ac:dyDescent="0.25">
      <c r="A413" s="55">
        <v>404</v>
      </c>
      <c r="B413" s="94">
        <f t="shared" si="6"/>
        <v>1.1017390903214205E-3</v>
      </c>
    </row>
    <row r="414" spans="1:2" x14ac:dyDescent="0.25">
      <c r="A414" s="55">
        <v>405</v>
      </c>
      <c r="B414" s="94">
        <f t="shared" si="6"/>
        <v>1.1044661672776615E-3</v>
      </c>
    </row>
    <row r="415" spans="1:2" x14ac:dyDescent="0.25">
      <c r="A415" s="55">
        <v>406</v>
      </c>
      <c r="B415" s="94">
        <f t="shared" si="6"/>
        <v>1.1071932442339027E-3</v>
      </c>
    </row>
    <row r="416" spans="1:2" x14ac:dyDescent="0.25">
      <c r="A416" s="55">
        <v>407</v>
      </c>
      <c r="B416" s="94">
        <f t="shared" si="6"/>
        <v>1.1099203211901438E-3</v>
      </c>
    </row>
    <row r="417" spans="1:2" x14ac:dyDescent="0.25">
      <c r="A417" s="55">
        <v>408</v>
      </c>
      <c r="B417" s="94">
        <f t="shared" si="6"/>
        <v>1.112647398146385E-3</v>
      </c>
    </row>
    <row r="418" spans="1:2" x14ac:dyDescent="0.25">
      <c r="A418" s="55">
        <v>409</v>
      </c>
      <c r="B418" s="94">
        <f t="shared" si="6"/>
        <v>1.1153744751026262E-3</v>
      </c>
    </row>
    <row r="419" spans="1:2" x14ac:dyDescent="0.25">
      <c r="A419" s="55">
        <v>410</v>
      </c>
      <c r="B419" s="94">
        <f t="shared" si="6"/>
        <v>1.1181015520588672E-3</v>
      </c>
    </row>
    <row r="420" spans="1:2" x14ac:dyDescent="0.25">
      <c r="A420" s="55">
        <v>411</v>
      </c>
      <c r="B420" s="94">
        <f t="shared" si="6"/>
        <v>1.1208286290151084E-3</v>
      </c>
    </row>
    <row r="421" spans="1:2" x14ac:dyDescent="0.25">
      <c r="A421" s="55">
        <v>412</v>
      </c>
      <c r="B421" s="94">
        <f t="shared" si="6"/>
        <v>1.1235557059713496E-3</v>
      </c>
    </row>
    <row r="422" spans="1:2" x14ac:dyDescent="0.25">
      <c r="A422" s="55">
        <v>413</v>
      </c>
      <c r="B422" s="94">
        <f t="shared" si="6"/>
        <v>1.1262827829275907E-3</v>
      </c>
    </row>
    <row r="423" spans="1:2" x14ac:dyDescent="0.25">
      <c r="A423" s="55">
        <v>414</v>
      </c>
      <c r="B423" s="94">
        <f t="shared" si="6"/>
        <v>1.1290098598838317E-3</v>
      </c>
    </row>
    <row r="424" spans="1:2" x14ac:dyDescent="0.25">
      <c r="A424" s="55">
        <v>415</v>
      </c>
      <c r="B424" s="94">
        <f t="shared" si="6"/>
        <v>1.1317369368400729E-3</v>
      </c>
    </row>
    <row r="425" spans="1:2" x14ac:dyDescent="0.25">
      <c r="A425" s="55">
        <v>416</v>
      </c>
      <c r="B425" s="94">
        <f t="shared" si="6"/>
        <v>1.1344640137963141E-3</v>
      </c>
    </row>
    <row r="426" spans="1:2" x14ac:dyDescent="0.25">
      <c r="A426" s="55">
        <v>417</v>
      </c>
      <c r="B426" s="94">
        <f t="shared" si="6"/>
        <v>1.1371910907525553E-3</v>
      </c>
    </row>
    <row r="427" spans="1:2" x14ac:dyDescent="0.25">
      <c r="A427" s="55">
        <v>418</v>
      </c>
      <c r="B427" s="94">
        <f t="shared" si="6"/>
        <v>1.1399181677087965E-3</v>
      </c>
    </row>
    <row r="428" spans="1:2" x14ac:dyDescent="0.25">
      <c r="A428" s="55">
        <v>419</v>
      </c>
      <c r="B428" s="94">
        <f t="shared" si="6"/>
        <v>1.1426452446650374E-3</v>
      </c>
    </row>
    <row r="429" spans="1:2" x14ac:dyDescent="0.25">
      <c r="A429" s="55">
        <v>420</v>
      </c>
      <c r="B429" s="94">
        <f t="shared" si="6"/>
        <v>1.1453723216212786E-3</v>
      </c>
    </row>
    <row r="430" spans="1:2" x14ac:dyDescent="0.25">
      <c r="A430" s="55">
        <v>421</v>
      </c>
      <c r="B430" s="94">
        <f t="shared" si="6"/>
        <v>1.1480993985775198E-3</v>
      </c>
    </row>
    <row r="431" spans="1:2" x14ac:dyDescent="0.25">
      <c r="A431" s="55">
        <v>422</v>
      </c>
      <c r="B431" s="94">
        <f t="shared" si="6"/>
        <v>1.150826475533761E-3</v>
      </c>
    </row>
    <row r="432" spans="1:2" x14ac:dyDescent="0.25">
      <c r="A432" s="55">
        <v>423</v>
      </c>
      <c r="B432" s="94">
        <f t="shared" si="6"/>
        <v>1.153553552490002E-3</v>
      </c>
    </row>
    <row r="433" spans="1:2" x14ac:dyDescent="0.25">
      <c r="A433" s="55">
        <v>424</v>
      </c>
      <c r="B433" s="94">
        <f t="shared" si="6"/>
        <v>1.1562806294462432E-3</v>
      </c>
    </row>
    <row r="434" spans="1:2" x14ac:dyDescent="0.25">
      <c r="A434" s="55">
        <v>425</v>
      </c>
      <c r="B434" s="94">
        <f t="shared" si="6"/>
        <v>1.1590077064024843E-3</v>
      </c>
    </row>
    <row r="435" spans="1:2" x14ac:dyDescent="0.25">
      <c r="A435" s="55">
        <v>426</v>
      </c>
      <c r="B435" s="94">
        <f t="shared" si="6"/>
        <v>1.1617347833587255E-3</v>
      </c>
    </row>
    <row r="436" spans="1:2" x14ac:dyDescent="0.25">
      <c r="A436" s="55">
        <v>427</v>
      </c>
      <c r="B436" s="94">
        <f t="shared" si="6"/>
        <v>1.1644618603149667E-3</v>
      </c>
    </row>
    <row r="437" spans="1:2" x14ac:dyDescent="0.25">
      <c r="A437" s="55">
        <v>428</v>
      </c>
      <c r="B437" s="94">
        <f t="shared" si="6"/>
        <v>1.1671889372712077E-3</v>
      </c>
    </row>
    <row r="438" spans="1:2" x14ac:dyDescent="0.25">
      <c r="A438" s="55">
        <v>429</v>
      </c>
      <c r="B438" s="94">
        <f t="shared" si="6"/>
        <v>1.1699160142274489E-3</v>
      </c>
    </row>
    <row r="439" spans="1:2" x14ac:dyDescent="0.25">
      <c r="A439" s="55">
        <v>430</v>
      </c>
      <c r="B439" s="94">
        <f t="shared" si="6"/>
        <v>1.1726430911836901E-3</v>
      </c>
    </row>
    <row r="440" spans="1:2" x14ac:dyDescent="0.25">
      <c r="A440" s="55">
        <v>431</v>
      </c>
      <c r="B440" s="94">
        <f t="shared" si="6"/>
        <v>1.1753701681399312E-3</v>
      </c>
    </row>
    <row r="441" spans="1:2" x14ac:dyDescent="0.25">
      <c r="A441" s="55">
        <v>432</v>
      </c>
      <c r="B441" s="94">
        <f t="shared" si="6"/>
        <v>1.1780972450961724E-3</v>
      </c>
    </row>
    <row r="442" spans="1:2" x14ac:dyDescent="0.25">
      <c r="A442" s="55">
        <v>433</v>
      </c>
      <c r="B442" s="94">
        <f t="shared" si="6"/>
        <v>1.1808243220524134E-3</v>
      </c>
    </row>
    <row r="443" spans="1:2" x14ac:dyDescent="0.25">
      <c r="A443" s="55">
        <v>434</v>
      </c>
      <c r="B443" s="94">
        <f t="shared" si="6"/>
        <v>1.1835513990086546E-3</v>
      </c>
    </row>
    <row r="444" spans="1:2" x14ac:dyDescent="0.25">
      <c r="A444" s="55">
        <v>435</v>
      </c>
      <c r="B444" s="94">
        <f t="shared" si="6"/>
        <v>1.1862784759648958E-3</v>
      </c>
    </row>
    <row r="445" spans="1:2" x14ac:dyDescent="0.25">
      <c r="A445" s="55">
        <v>436</v>
      </c>
      <c r="B445" s="94">
        <f t="shared" si="6"/>
        <v>1.189005552921137E-3</v>
      </c>
    </row>
    <row r="446" spans="1:2" x14ac:dyDescent="0.25">
      <c r="A446" s="55">
        <v>437</v>
      </c>
      <c r="B446" s="94">
        <f t="shared" si="6"/>
        <v>1.1917326298773779E-3</v>
      </c>
    </row>
    <row r="447" spans="1:2" x14ac:dyDescent="0.25">
      <c r="A447" s="55">
        <v>438</v>
      </c>
      <c r="B447" s="94">
        <f t="shared" si="6"/>
        <v>1.1944597068336191E-3</v>
      </c>
    </row>
    <row r="448" spans="1:2" x14ac:dyDescent="0.25">
      <c r="A448" s="55">
        <v>439</v>
      </c>
      <c r="B448" s="94">
        <f t="shared" si="6"/>
        <v>1.1971867837898603E-3</v>
      </c>
    </row>
    <row r="449" spans="1:2" x14ac:dyDescent="0.25">
      <c r="A449" s="55">
        <v>440</v>
      </c>
      <c r="B449" s="94">
        <f t="shared" si="6"/>
        <v>1.1999138607461015E-3</v>
      </c>
    </row>
    <row r="450" spans="1:2" x14ac:dyDescent="0.25">
      <c r="A450" s="55">
        <v>441</v>
      </c>
      <c r="B450" s="94">
        <f t="shared" si="6"/>
        <v>1.2026409377023427E-3</v>
      </c>
    </row>
    <row r="451" spans="1:2" x14ac:dyDescent="0.25">
      <c r="A451" s="55">
        <v>442</v>
      </c>
      <c r="B451" s="94">
        <f t="shared" si="6"/>
        <v>1.2053680146585837E-3</v>
      </c>
    </row>
    <row r="452" spans="1:2" x14ac:dyDescent="0.25">
      <c r="A452" s="55">
        <v>443</v>
      </c>
      <c r="B452" s="94">
        <f t="shared" si="6"/>
        <v>1.2080950916148248E-3</v>
      </c>
    </row>
    <row r="453" spans="1:2" x14ac:dyDescent="0.25">
      <c r="A453" s="55">
        <v>444</v>
      </c>
      <c r="B453" s="94">
        <f t="shared" si="6"/>
        <v>1.210822168571066E-3</v>
      </c>
    </row>
    <row r="454" spans="1:2" x14ac:dyDescent="0.25">
      <c r="A454" s="55">
        <v>445</v>
      </c>
      <c r="B454" s="94">
        <f t="shared" si="6"/>
        <v>1.2135492455273072E-3</v>
      </c>
    </row>
    <row r="455" spans="1:2" x14ac:dyDescent="0.25">
      <c r="A455" s="55">
        <v>446</v>
      </c>
      <c r="B455" s="94">
        <f t="shared" si="6"/>
        <v>1.2162763224835482E-3</v>
      </c>
    </row>
    <row r="456" spans="1:2" x14ac:dyDescent="0.25">
      <c r="A456" s="55">
        <v>447</v>
      </c>
      <c r="B456" s="94">
        <f t="shared" si="6"/>
        <v>1.2190033994397894E-3</v>
      </c>
    </row>
    <row r="457" spans="1:2" x14ac:dyDescent="0.25">
      <c r="A457" s="55">
        <v>448</v>
      </c>
      <c r="B457" s="94">
        <f t="shared" si="6"/>
        <v>1.2217304763960306E-3</v>
      </c>
    </row>
    <row r="458" spans="1:2" x14ac:dyDescent="0.25">
      <c r="A458" s="55">
        <v>449</v>
      </c>
      <c r="B458" s="94">
        <f t="shared" ref="B458:B521" si="7">$D$3*A458</f>
        <v>1.2244575533522717E-3</v>
      </c>
    </row>
    <row r="459" spans="1:2" x14ac:dyDescent="0.25">
      <c r="A459" s="55">
        <v>450</v>
      </c>
      <c r="B459" s="94">
        <f t="shared" si="7"/>
        <v>1.2271846303085129E-3</v>
      </c>
    </row>
    <row r="460" spans="1:2" x14ac:dyDescent="0.25">
      <c r="A460" s="55">
        <v>451</v>
      </c>
      <c r="B460" s="94">
        <f t="shared" si="7"/>
        <v>1.2299117072647539E-3</v>
      </c>
    </row>
    <row r="461" spans="1:2" x14ac:dyDescent="0.25">
      <c r="A461" s="55">
        <v>452</v>
      </c>
      <c r="B461" s="94">
        <f t="shared" si="7"/>
        <v>1.2326387842209951E-3</v>
      </c>
    </row>
    <row r="462" spans="1:2" x14ac:dyDescent="0.25">
      <c r="A462" s="55">
        <v>453</v>
      </c>
      <c r="B462" s="94">
        <f t="shared" si="7"/>
        <v>1.2353658611772363E-3</v>
      </c>
    </row>
    <row r="463" spans="1:2" x14ac:dyDescent="0.25">
      <c r="A463" s="55">
        <v>454</v>
      </c>
      <c r="B463" s="94">
        <f t="shared" si="7"/>
        <v>1.2380929381334775E-3</v>
      </c>
    </row>
    <row r="464" spans="1:2" x14ac:dyDescent="0.25">
      <c r="A464" s="55">
        <v>455</v>
      </c>
      <c r="B464" s="94">
        <f t="shared" si="7"/>
        <v>1.2408200150897184E-3</v>
      </c>
    </row>
    <row r="465" spans="1:2" x14ac:dyDescent="0.25">
      <c r="A465" s="55">
        <v>456</v>
      </c>
      <c r="B465" s="94">
        <f t="shared" si="7"/>
        <v>1.2435470920459596E-3</v>
      </c>
    </row>
    <row r="466" spans="1:2" x14ac:dyDescent="0.25">
      <c r="A466" s="55">
        <v>457</v>
      </c>
      <c r="B466" s="94">
        <f t="shared" si="7"/>
        <v>1.2462741690022008E-3</v>
      </c>
    </row>
    <row r="467" spans="1:2" x14ac:dyDescent="0.25">
      <c r="A467" s="55">
        <v>458</v>
      </c>
      <c r="B467" s="94">
        <f t="shared" si="7"/>
        <v>1.249001245958442E-3</v>
      </c>
    </row>
    <row r="468" spans="1:2" x14ac:dyDescent="0.25">
      <c r="A468" s="55">
        <v>459</v>
      </c>
      <c r="B468" s="94">
        <f t="shared" si="7"/>
        <v>1.2517283229146832E-3</v>
      </c>
    </row>
    <row r="469" spans="1:2" x14ac:dyDescent="0.25">
      <c r="A469" s="55">
        <v>460</v>
      </c>
      <c r="B469" s="94">
        <f t="shared" si="7"/>
        <v>1.2544553998709242E-3</v>
      </c>
    </row>
    <row r="470" spans="1:2" x14ac:dyDescent="0.25">
      <c r="A470" s="55">
        <v>461</v>
      </c>
      <c r="B470" s="94">
        <f t="shared" si="7"/>
        <v>1.2571824768271653E-3</v>
      </c>
    </row>
    <row r="471" spans="1:2" x14ac:dyDescent="0.25">
      <c r="A471" s="55">
        <v>462</v>
      </c>
      <c r="B471" s="94">
        <f t="shared" si="7"/>
        <v>1.2599095537834065E-3</v>
      </c>
    </row>
    <row r="472" spans="1:2" x14ac:dyDescent="0.25">
      <c r="A472" s="55">
        <v>463</v>
      </c>
      <c r="B472" s="94">
        <f t="shared" si="7"/>
        <v>1.2626366307396477E-3</v>
      </c>
    </row>
    <row r="473" spans="1:2" x14ac:dyDescent="0.25">
      <c r="A473" s="55">
        <v>464</v>
      </c>
      <c r="B473" s="94">
        <f t="shared" si="7"/>
        <v>1.2653637076958887E-3</v>
      </c>
    </row>
    <row r="474" spans="1:2" x14ac:dyDescent="0.25">
      <c r="A474" s="55">
        <v>465</v>
      </c>
      <c r="B474" s="94">
        <f t="shared" si="7"/>
        <v>1.2680907846521299E-3</v>
      </c>
    </row>
    <row r="475" spans="1:2" x14ac:dyDescent="0.25">
      <c r="A475" s="55">
        <v>466</v>
      </c>
      <c r="B475" s="94">
        <f t="shared" si="7"/>
        <v>1.2708178616083711E-3</v>
      </c>
    </row>
    <row r="476" spans="1:2" x14ac:dyDescent="0.25">
      <c r="A476" s="55">
        <v>467</v>
      </c>
      <c r="B476" s="94">
        <f t="shared" si="7"/>
        <v>1.2735449385646122E-3</v>
      </c>
    </row>
    <row r="477" spans="1:2" x14ac:dyDescent="0.25">
      <c r="A477" s="55">
        <v>468</v>
      </c>
      <c r="B477" s="94">
        <f t="shared" si="7"/>
        <v>1.2762720155208534E-3</v>
      </c>
    </row>
    <row r="478" spans="1:2" x14ac:dyDescent="0.25">
      <c r="A478" s="55">
        <v>469</v>
      </c>
      <c r="B478" s="94">
        <f t="shared" si="7"/>
        <v>1.2789990924770944E-3</v>
      </c>
    </row>
    <row r="479" spans="1:2" x14ac:dyDescent="0.25">
      <c r="A479" s="55">
        <v>470</v>
      </c>
      <c r="B479" s="94">
        <f t="shared" si="7"/>
        <v>1.2817261694333356E-3</v>
      </c>
    </row>
    <row r="480" spans="1:2" x14ac:dyDescent="0.25">
      <c r="A480" s="55">
        <v>471</v>
      </c>
      <c r="B480" s="94">
        <f t="shared" si="7"/>
        <v>1.2844532463895768E-3</v>
      </c>
    </row>
    <row r="481" spans="1:2" x14ac:dyDescent="0.25">
      <c r="A481" s="55">
        <v>472</v>
      </c>
      <c r="B481" s="94">
        <f t="shared" si="7"/>
        <v>1.287180323345818E-3</v>
      </c>
    </row>
    <row r="482" spans="1:2" x14ac:dyDescent="0.25">
      <c r="A482" s="55">
        <v>473</v>
      </c>
      <c r="B482" s="94">
        <f t="shared" si="7"/>
        <v>1.2899074003020592E-3</v>
      </c>
    </row>
    <row r="483" spans="1:2" x14ac:dyDescent="0.25">
      <c r="A483" s="55">
        <v>474</v>
      </c>
      <c r="B483" s="94">
        <f t="shared" si="7"/>
        <v>1.2926344772583001E-3</v>
      </c>
    </row>
    <row r="484" spans="1:2" x14ac:dyDescent="0.25">
      <c r="A484" s="55">
        <v>475</v>
      </c>
      <c r="B484" s="94">
        <f t="shared" si="7"/>
        <v>1.2953615542145413E-3</v>
      </c>
    </row>
    <row r="485" spans="1:2" x14ac:dyDescent="0.25">
      <c r="A485" s="55">
        <v>476</v>
      </c>
      <c r="B485" s="94">
        <f t="shared" si="7"/>
        <v>1.2980886311707825E-3</v>
      </c>
    </row>
    <row r="486" spans="1:2" x14ac:dyDescent="0.25">
      <c r="A486" s="55">
        <v>477</v>
      </c>
      <c r="B486" s="94">
        <f t="shared" si="7"/>
        <v>1.3008157081270237E-3</v>
      </c>
    </row>
    <row r="487" spans="1:2" x14ac:dyDescent="0.25">
      <c r="A487" s="55">
        <v>478</v>
      </c>
      <c r="B487" s="94">
        <f t="shared" si="7"/>
        <v>1.3035427850832647E-3</v>
      </c>
    </row>
    <row r="488" spans="1:2" x14ac:dyDescent="0.25">
      <c r="A488" s="55">
        <v>479</v>
      </c>
      <c r="B488" s="94">
        <f t="shared" si="7"/>
        <v>1.3062698620395058E-3</v>
      </c>
    </row>
    <row r="489" spans="1:2" x14ac:dyDescent="0.25">
      <c r="A489" s="55">
        <v>480</v>
      </c>
      <c r="B489" s="94">
        <f t="shared" si="7"/>
        <v>1.308996938995747E-3</v>
      </c>
    </row>
    <row r="490" spans="1:2" x14ac:dyDescent="0.25">
      <c r="A490" s="55">
        <v>481</v>
      </c>
      <c r="B490" s="94">
        <f t="shared" si="7"/>
        <v>1.3117240159519882E-3</v>
      </c>
    </row>
    <row r="491" spans="1:2" x14ac:dyDescent="0.25">
      <c r="A491" s="55">
        <v>482</v>
      </c>
      <c r="B491" s="94">
        <f t="shared" si="7"/>
        <v>1.3144510929082294E-3</v>
      </c>
    </row>
    <row r="492" spans="1:2" x14ac:dyDescent="0.25">
      <c r="A492" s="55">
        <v>483</v>
      </c>
      <c r="B492" s="94">
        <f t="shared" si="7"/>
        <v>1.3171781698644704E-3</v>
      </c>
    </row>
    <row r="493" spans="1:2" x14ac:dyDescent="0.25">
      <c r="A493" s="55">
        <v>484</v>
      </c>
      <c r="B493" s="94">
        <f t="shared" si="7"/>
        <v>1.3199052468207116E-3</v>
      </c>
    </row>
    <row r="494" spans="1:2" x14ac:dyDescent="0.25">
      <c r="A494" s="55">
        <v>485</v>
      </c>
      <c r="B494" s="94">
        <f t="shared" si="7"/>
        <v>1.3226323237769527E-3</v>
      </c>
    </row>
    <row r="495" spans="1:2" x14ac:dyDescent="0.25">
      <c r="A495" s="55">
        <v>486</v>
      </c>
      <c r="B495" s="94">
        <f t="shared" si="7"/>
        <v>1.3253594007331939E-3</v>
      </c>
    </row>
    <row r="496" spans="1:2" x14ac:dyDescent="0.25">
      <c r="A496" s="55">
        <v>487</v>
      </c>
      <c r="B496" s="94">
        <f t="shared" si="7"/>
        <v>1.3280864776894349E-3</v>
      </c>
    </row>
    <row r="497" spans="1:2" x14ac:dyDescent="0.25">
      <c r="A497" s="55">
        <v>488</v>
      </c>
      <c r="B497" s="94">
        <f t="shared" si="7"/>
        <v>1.3308135546456761E-3</v>
      </c>
    </row>
    <row r="498" spans="1:2" x14ac:dyDescent="0.25">
      <c r="A498" s="55">
        <v>489</v>
      </c>
      <c r="B498" s="94">
        <f t="shared" si="7"/>
        <v>1.3335406316019173E-3</v>
      </c>
    </row>
    <row r="499" spans="1:2" x14ac:dyDescent="0.25">
      <c r="A499" s="55">
        <v>490</v>
      </c>
      <c r="B499" s="94">
        <f t="shared" si="7"/>
        <v>1.3362677085581585E-3</v>
      </c>
    </row>
    <row r="500" spans="1:2" x14ac:dyDescent="0.25">
      <c r="A500" s="55">
        <v>491</v>
      </c>
      <c r="B500" s="94">
        <f t="shared" si="7"/>
        <v>1.3389947855143997E-3</v>
      </c>
    </row>
    <row r="501" spans="1:2" x14ac:dyDescent="0.25">
      <c r="A501" s="55">
        <v>492</v>
      </c>
      <c r="B501" s="94">
        <f t="shared" si="7"/>
        <v>1.3417218624706406E-3</v>
      </c>
    </row>
    <row r="502" spans="1:2" x14ac:dyDescent="0.25">
      <c r="A502" s="55">
        <v>493</v>
      </c>
      <c r="B502" s="94">
        <f t="shared" si="7"/>
        <v>1.3444489394268818E-3</v>
      </c>
    </row>
    <row r="503" spans="1:2" x14ac:dyDescent="0.25">
      <c r="A503" s="55">
        <v>494</v>
      </c>
      <c r="B503" s="94">
        <f t="shared" si="7"/>
        <v>1.347176016383123E-3</v>
      </c>
    </row>
    <row r="504" spans="1:2" x14ac:dyDescent="0.25">
      <c r="A504" s="55">
        <v>495</v>
      </c>
      <c r="B504" s="94">
        <f t="shared" si="7"/>
        <v>1.3499030933393642E-3</v>
      </c>
    </row>
    <row r="505" spans="1:2" x14ac:dyDescent="0.25">
      <c r="A505" s="55">
        <v>496</v>
      </c>
      <c r="B505" s="94">
        <f t="shared" si="7"/>
        <v>1.3526301702956054E-3</v>
      </c>
    </row>
    <row r="506" spans="1:2" x14ac:dyDescent="0.25">
      <c r="A506" s="55">
        <v>497</v>
      </c>
      <c r="B506" s="94">
        <f t="shared" si="7"/>
        <v>1.3553572472518463E-3</v>
      </c>
    </row>
    <row r="507" spans="1:2" x14ac:dyDescent="0.25">
      <c r="A507" s="55">
        <v>498</v>
      </c>
      <c r="B507" s="94">
        <f t="shared" si="7"/>
        <v>1.3580843242080875E-3</v>
      </c>
    </row>
    <row r="508" spans="1:2" x14ac:dyDescent="0.25">
      <c r="A508" s="55">
        <v>499</v>
      </c>
      <c r="B508" s="94">
        <f t="shared" si="7"/>
        <v>1.3608114011643287E-3</v>
      </c>
    </row>
    <row r="509" spans="1:2" x14ac:dyDescent="0.25">
      <c r="A509" s="55">
        <v>500</v>
      </c>
      <c r="B509" s="94">
        <f t="shared" si="7"/>
        <v>1.3635384781205699E-3</v>
      </c>
    </row>
    <row r="510" spans="1:2" x14ac:dyDescent="0.25">
      <c r="A510" s="55">
        <v>501</v>
      </c>
      <c r="B510" s="94">
        <f t="shared" si="7"/>
        <v>1.3662655550768109E-3</v>
      </c>
    </row>
    <row r="511" spans="1:2" x14ac:dyDescent="0.25">
      <c r="A511" s="55">
        <v>502</v>
      </c>
      <c r="B511" s="94">
        <f t="shared" si="7"/>
        <v>1.3689926320330521E-3</v>
      </c>
    </row>
    <row r="512" spans="1:2" x14ac:dyDescent="0.25">
      <c r="A512" s="55">
        <v>503</v>
      </c>
      <c r="B512" s="94">
        <f t="shared" si="7"/>
        <v>1.3717197089892932E-3</v>
      </c>
    </row>
    <row r="513" spans="1:2" x14ac:dyDescent="0.25">
      <c r="A513" s="55">
        <v>504</v>
      </c>
      <c r="B513" s="94">
        <f t="shared" si="7"/>
        <v>1.3744467859455344E-3</v>
      </c>
    </row>
    <row r="514" spans="1:2" x14ac:dyDescent="0.25">
      <c r="A514" s="55">
        <v>505</v>
      </c>
      <c r="B514" s="94">
        <f t="shared" si="7"/>
        <v>1.3771738629017756E-3</v>
      </c>
    </row>
    <row r="515" spans="1:2" x14ac:dyDescent="0.25">
      <c r="A515" s="55">
        <v>506</v>
      </c>
      <c r="B515" s="94">
        <f t="shared" si="7"/>
        <v>1.3799009398580166E-3</v>
      </c>
    </row>
    <row r="516" spans="1:2" x14ac:dyDescent="0.25">
      <c r="A516" s="55">
        <v>507</v>
      </c>
      <c r="B516" s="94">
        <f t="shared" si="7"/>
        <v>1.3826280168142578E-3</v>
      </c>
    </row>
    <row r="517" spans="1:2" x14ac:dyDescent="0.25">
      <c r="A517" s="55">
        <v>508</v>
      </c>
      <c r="B517" s="94">
        <f t="shared" si="7"/>
        <v>1.385355093770499E-3</v>
      </c>
    </row>
    <row r="518" spans="1:2" x14ac:dyDescent="0.25">
      <c r="A518" s="55">
        <v>509</v>
      </c>
      <c r="B518" s="94">
        <f t="shared" si="7"/>
        <v>1.3880821707267402E-3</v>
      </c>
    </row>
    <row r="519" spans="1:2" x14ac:dyDescent="0.25">
      <c r="A519" s="55">
        <v>510</v>
      </c>
      <c r="B519" s="94">
        <f t="shared" si="7"/>
        <v>1.3908092476829811E-3</v>
      </c>
    </row>
    <row r="520" spans="1:2" x14ac:dyDescent="0.25">
      <c r="A520" s="55">
        <v>511</v>
      </c>
      <c r="B520" s="94">
        <f t="shared" si="7"/>
        <v>1.3935363246392223E-3</v>
      </c>
    </row>
    <row r="521" spans="1:2" x14ac:dyDescent="0.25">
      <c r="A521" s="55">
        <v>512</v>
      </c>
      <c r="B521" s="94">
        <f t="shared" si="7"/>
        <v>1.3962634015954635E-3</v>
      </c>
    </row>
    <row r="522" spans="1:2" x14ac:dyDescent="0.25">
      <c r="A522" s="55">
        <v>513</v>
      </c>
      <c r="B522" s="94">
        <f t="shared" ref="B522:B585" si="8">$D$3*A522</f>
        <v>1.3989904785517047E-3</v>
      </c>
    </row>
    <row r="523" spans="1:2" x14ac:dyDescent="0.25">
      <c r="A523" s="55">
        <v>514</v>
      </c>
      <c r="B523" s="94">
        <f t="shared" si="8"/>
        <v>1.4017175555079459E-3</v>
      </c>
    </row>
    <row r="524" spans="1:2" x14ac:dyDescent="0.25">
      <c r="A524" s="55">
        <v>515</v>
      </c>
      <c r="B524" s="94">
        <f t="shared" si="8"/>
        <v>1.4044446324641868E-3</v>
      </c>
    </row>
    <row r="525" spans="1:2" x14ac:dyDescent="0.25">
      <c r="A525" s="55">
        <v>516</v>
      </c>
      <c r="B525" s="94">
        <f t="shared" si="8"/>
        <v>1.407171709420428E-3</v>
      </c>
    </row>
    <row r="526" spans="1:2" x14ac:dyDescent="0.25">
      <c r="A526" s="55">
        <v>517</v>
      </c>
      <c r="B526" s="94">
        <f t="shared" si="8"/>
        <v>1.4098987863766692E-3</v>
      </c>
    </row>
    <row r="527" spans="1:2" x14ac:dyDescent="0.25">
      <c r="A527" s="55">
        <v>518</v>
      </c>
      <c r="B527" s="94">
        <f t="shared" si="8"/>
        <v>1.4126258633329104E-3</v>
      </c>
    </row>
    <row r="528" spans="1:2" x14ac:dyDescent="0.25">
      <c r="A528" s="55">
        <v>519</v>
      </c>
      <c r="B528" s="94">
        <f t="shared" si="8"/>
        <v>1.4153529402891514E-3</v>
      </c>
    </row>
    <row r="529" spans="1:2" x14ac:dyDescent="0.25">
      <c r="A529" s="55">
        <v>520</v>
      </c>
      <c r="B529" s="94">
        <f t="shared" si="8"/>
        <v>1.4180800172453926E-3</v>
      </c>
    </row>
    <row r="530" spans="1:2" x14ac:dyDescent="0.25">
      <c r="A530" s="55">
        <v>521</v>
      </c>
      <c r="B530" s="94">
        <f t="shared" si="8"/>
        <v>1.4208070942016337E-3</v>
      </c>
    </row>
    <row r="531" spans="1:2" x14ac:dyDescent="0.25">
      <c r="A531" s="55">
        <v>522</v>
      </c>
      <c r="B531" s="94">
        <f t="shared" si="8"/>
        <v>1.4235341711578749E-3</v>
      </c>
    </row>
    <row r="532" spans="1:2" x14ac:dyDescent="0.25">
      <c r="A532" s="55">
        <v>523</v>
      </c>
      <c r="B532" s="94">
        <f t="shared" si="8"/>
        <v>1.4262612481141161E-3</v>
      </c>
    </row>
    <row r="533" spans="1:2" x14ac:dyDescent="0.25">
      <c r="A533" s="55">
        <v>524</v>
      </c>
      <c r="B533" s="94">
        <f t="shared" si="8"/>
        <v>1.4289883250703571E-3</v>
      </c>
    </row>
    <row r="534" spans="1:2" x14ac:dyDescent="0.25">
      <c r="A534" s="55">
        <v>525</v>
      </c>
      <c r="B534" s="94">
        <f t="shared" si="8"/>
        <v>1.4317154020265983E-3</v>
      </c>
    </row>
    <row r="535" spans="1:2" x14ac:dyDescent="0.25">
      <c r="A535" s="55">
        <v>526</v>
      </c>
      <c r="B535" s="94">
        <f t="shared" si="8"/>
        <v>1.4344424789828395E-3</v>
      </c>
    </row>
    <row r="536" spans="1:2" x14ac:dyDescent="0.25">
      <c r="A536" s="55">
        <v>527</v>
      </c>
      <c r="B536" s="94">
        <f t="shared" si="8"/>
        <v>1.4371695559390807E-3</v>
      </c>
    </row>
    <row r="537" spans="1:2" x14ac:dyDescent="0.25">
      <c r="A537" s="55">
        <v>528</v>
      </c>
      <c r="B537" s="94">
        <f t="shared" si="8"/>
        <v>1.4398966328953216E-3</v>
      </c>
    </row>
    <row r="538" spans="1:2" x14ac:dyDescent="0.25">
      <c r="A538" s="55">
        <v>529</v>
      </c>
      <c r="B538" s="94">
        <f t="shared" si="8"/>
        <v>1.4426237098515628E-3</v>
      </c>
    </row>
    <row r="539" spans="1:2" x14ac:dyDescent="0.25">
      <c r="A539" s="55">
        <v>530</v>
      </c>
      <c r="B539" s="94">
        <f t="shared" si="8"/>
        <v>1.445350786807804E-3</v>
      </c>
    </row>
    <row r="540" spans="1:2" x14ac:dyDescent="0.25">
      <c r="A540" s="55">
        <v>531</v>
      </c>
      <c r="B540" s="94">
        <f t="shared" si="8"/>
        <v>1.4480778637640452E-3</v>
      </c>
    </row>
    <row r="541" spans="1:2" x14ac:dyDescent="0.25">
      <c r="A541" s="55">
        <v>532</v>
      </c>
      <c r="B541" s="94">
        <f t="shared" si="8"/>
        <v>1.4508049407202864E-3</v>
      </c>
    </row>
    <row r="542" spans="1:2" x14ac:dyDescent="0.25">
      <c r="A542" s="55">
        <v>533</v>
      </c>
      <c r="B542" s="94">
        <f t="shared" si="8"/>
        <v>1.4535320176765273E-3</v>
      </c>
    </row>
    <row r="543" spans="1:2" x14ac:dyDescent="0.25">
      <c r="A543" s="55">
        <v>534</v>
      </c>
      <c r="B543" s="94">
        <f t="shared" si="8"/>
        <v>1.4562590946327685E-3</v>
      </c>
    </row>
    <row r="544" spans="1:2" x14ac:dyDescent="0.25">
      <c r="A544" s="55">
        <v>535</v>
      </c>
      <c r="B544" s="94">
        <f t="shared" si="8"/>
        <v>1.4589861715890097E-3</v>
      </c>
    </row>
    <row r="545" spans="1:2" x14ac:dyDescent="0.25">
      <c r="A545" s="55">
        <v>536</v>
      </c>
      <c r="B545" s="94">
        <f t="shared" si="8"/>
        <v>1.4617132485452509E-3</v>
      </c>
    </row>
    <row r="546" spans="1:2" x14ac:dyDescent="0.25">
      <c r="A546" s="55">
        <v>537</v>
      </c>
      <c r="B546" s="94">
        <f t="shared" si="8"/>
        <v>1.4644403255014921E-3</v>
      </c>
    </row>
    <row r="547" spans="1:2" x14ac:dyDescent="0.25">
      <c r="A547" s="55">
        <v>538</v>
      </c>
      <c r="B547" s="94">
        <f t="shared" si="8"/>
        <v>1.4671674024577331E-3</v>
      </c>
    </row>
    <row r="548" spans="1:2" x14ac:dyDescent="0.25">
      <c r="A548" s="55">
        <v>539</v>
      </c>
      <c r="B548" s="94">
        <f t="shared" si="8"/>
        <v>1.4698944794139742E-3</v>
      </c>
    </row>
    <row r="549" spans="1:2" x14ac:dyDescent="0.25">
      <c r="A549" s="55">
        <v>540</v>
      </c>
      <c r="B549" s="94">
        <f t="shared" si="8"/>
        <v>1.4726215563702154E-3</v>
      </c>
    </row>
    <row r="550" spans="1:2" x14ac:dyDescent="0.25">
      <c r="A550" s="55">
        <v>541</v>
      </c>
      <c r="B550" s="94">
        <f t="shared" si="8"/>
        <v>1.4753486333264566E-3</v>
      </c>
    </row>
    <row r="551" spans="1:2" x14ac:dyDescent="0.25">
      <c r="A551" s="55">
        <v>542</v>
      </c>
      <c r="B551" s="94">
        <f t="shared" si="8"/>
        <v>1.4780757102826976E-3</v>
      </c>
    </row>
    <row r="552" spans="1:2" x14ac:dyDescent="0.25">
      <c r="A552" s="55">
        <v>543</v>
      </c>
      <c r="B552" s="94">
        <f t="shared" si="8"/>
        <v>1.4808027872389388E-3</v>
      </c>
    </row>
    <row r="553" spans="1:2" x14ac:dyDescent="0.25">
      <c r="A553" s="55">
        <v>544</v>
      </c>
      <c r="B553" s="94">
        <f t="shared" si="8"/>
        <v>1.48352986419518E-3</v>
      </c>
    </row>
    <row r="554" spans="1:2" x14ac:dyDescent="0.25">
      <c r="A554" s="55">
        <v>545</v>
      </c>
      <c r="B554" s="94">
        <f t="shared" si="8"/>
        <v>1.4862569411514212E-3</v>
      </c>
    </row>
    <row r="555" spans="1:2" x14ac:dyDescent="0.25">
      <c r="A555" s="55">
        <v>546</v>
      </c>
      <c r="B555" s="94">
        <f t="shared" si="8"/>
        <v>1.4889840181076623E-3</v>
      </c>
    </row>
    <row r="556" spans="1:2" x14ac:dyDescent="0.25">
      <c r="A556" s="55">
        <v>547</v>
      </c>
      <c r="B556" s="94">
        <f t="shared" si="8"/>
        <v>1.4917110950639033E-3</v>
      </c>
    </row>
    <row r="557" spans="1:2" x14ac:dyDescent="0.25">
      <c r="A557" s="55">
        <v>548</v>
      </c>
      <c r="B557" s="94">
        <f t="shared" si="8"/>
        <v>1.4944381720201445E-3</v>
      </c>
    </row>
    <row r="558" spans="1:2" x14ac:dyDescent="0.25">
      <c r="A558" s="55">
        <v>549</v>
      </c>
      <c r="B558" s="94">
        <f t="shared" si="8"/>
        <v>1.4971652489763857E-3</v>
      </c>
    </row>
    <row r="559" spans="1:2" x14ac:dyDescent="0.25">
      <c r="A559" s="55">
        <v>550</v>
      </c>
      <c r="B559" s="94">
        <f t="shared" si="8"/>
        <v>1.4998923259326269E-3</v>
      </c>
    </row>
    <row r="560" spans="1:2" x14ac:dyDescent="0.25">
      <c r="A560" s="55">
        <v>551</v>
      </c>
      <c r="B560" s="94">
        <f t="shared" si="8"/>
        <v>1.5026194028888678E-3</v>
      </c>
    </row>
    <row r="561" spans="1:2" x14ac:dyDescent="0.25">
      <c r="A561" s="55">
        <v>552</v>
      </c>
      <c r="B561" s="94">
        <f t="shared" si="8"/>
        <v>1.505346479845109E-3</v>
      </c>
    </row>
    <row r="562" spans="1:2" x14ac:dyDescent="0.25">
      <c r="A562" s="55">
        <v>553</v>
      </c>
      <c r="B562" s="94">
        <f t="shared" si="8"/>
        <v>1.5080735568013502E-3</v>
      </c>
    </row>
    <row r="563" spans="1:2" x14ac:dyDescent="0.25">
      <c r="A563" s="55">
        <v>554</v>
      </c>
      <c r="B563" s="94">
        <f t="shared" si="8"/>
        <v>1.5108006337575914E-3</v>
      </c>
    </row>
    <row r="564" spans="1:2" x14ac:dyDescent="0.25">
      <c r="A564" s="55">
        <v>555</v>
      </c>
      <c r="B564" s="94">
        <f t="shared" si="8"/>
        <v>1.5135277107138326E-3</v>
      </c>
    </row>
    <row r="565" spans="1:2" x14ac:dyDescent="0.25">
      <c r="A565" s="55">
        <v>556</v>
      </c>
      <c r="B565" s="94">
        <f t="shared" si="8"/>
        <v>1.5162547876700736E-3</v>
      </c>
    </row>
    <row r="566" spans="1:2" x14ac:dyDescent="0.25">
      <c r="A566" s="55">
        <v>557</v>
      </c>
      <c r="B566" s="94">
        <f t="shared" si="8"/>
        <v>1.5189818646263147E-3</v>
      </c>
    </row>
    <row r="567" spans="1:2" x14ac:dyDescent="0.25">
      <c r="A567" s="55">
        <v>558</v>
      </c>
      <c r="B567" s="94">
        <f t="shared" si="8"/>
        <v>1.5217089415825559E-3</v>
      </c>
    </row>
    <row r="568" spans="1:2" x14ac:dyDescent="0.25">
      <c r="A568" s="55">
        <v>559</v>
      </c>
      <c r="B568" s="94">
        <f t="shared" si="8"/>
        <v>1.5244360185387971E-3</v>
      </c>
    </row>
    <row r="569" spans="1:2" x14ac:dyDescent="0.25">
      <c r="A569" s="55">
        <v>560</v>
      </c>
      <c r="B569" s="94">
        <f t="shared" si="8"/>
        <v>1.5271630954950383E-3</v>
      </c>
    </row>
    <row r="570" spans="1:2" x14ac:dyDescent="0.25">
      <c r="A570" s="55">
        <v>561</v>
      </c>
      <c r="B570" s="94">
        <f t="shared" si="8"/>
        <v>1.5298901724512793E-3</v>
      </c>
    </row>
    <row r="571" spans="1:2" x14ac:dyDescent="0.25">
      <c r="A571" s="55">
        <v>562</v>
      </c>
      <c r="B571" s="94">
        <f t="shared" si="8"/>
        <v>1.5326172494075205E-3</v>
      </c>
    </row>
    <row r="572" spans="1:2" x14ac:dyDescent="0.25">
      <c r="A572" s="55">
        <v>563</v>
      </c>
      <c r="B572" s="94">
        <f t="shared" si="8"/>
        <v>1.5353443263637617E-3</v>
      </c>
    </row>
    <row r="573" spans="1:2" x14ac:dyDescent="0.25">
      <c r="A573" s="55">
        <v>564</v>
      </c>
      <c r="B573" s="94">
        <f t="shared" si="8"/>
        <v>1.5380714033200028E-3</v>
      </c>
    </row>
    <row r="574" spans="1:2" x14ac:dyDescent="0.25">
      <c r="A574" s="55">
        <v>565</v>
      </c>
      <c r="B574" s="94">
        <f t="shared" si="8"/>
        <v>1.5407984802762438E-3</v>
      </c>
    </row>
    <row r="575" spans="1:2" x14ac:dyDescent="0.25">
      <c r="A575" s="55">
        <v>566</v>
      </c>
      <c r="B575" s="94">
        <f t="shared" si="8"/>
        <v>1.543525557232485E-3</v>
      </c>
    </row>
    <row r="576" spans="1:2" x14ac:dyDescent="0.25">
      <c r="A576" s="55">
        <v>567</v>
      </c>
      <c r="B576" s="94">
        <f t="shared" si="8"/>
        <v>1.5462526341887262E-3</v>
      </c>
    </row>
    <row r="577" spans="1:2" x14ac:dyDescent="0.25">
      <c r="A577" s="55">
        <v>568</v>
      </c>
      <c r="B577" s="94">
        <f t="shared" si="8"/>
        <v>1.5489797111449674E-3</v>
      </c>
    </row>
    <row r="578" spans="1:2" x14ac:dyDescent="0.25">
      <c r="A578" s="55">
        <v>569</v>
      </c>
      <c r="B578" s="94">
        <f t="shared" si="8"/>
        <v>1.5517067881012086E-3</v>
      </c>
    </row>
    <row r="579" spans="1:2" x14ac:dyDescent="0.25">
      <c r="A579" s="55">
        <v>570</v>
      </c>
      <c r="B579" s="94">
        <f t="shared" si="8"/>
        <v>1.5544338650574495E-3</v>
      </c>
    </row>
    <row r="580" spans="1:2" x14ac:dyDescent="0.25">
      <c r="A580" s="55">
        <v>571</v>
      </c>
      <c r="B580" s="94">
        <f t="shared" si="8"/>
        <v>1.5571609420136907E-3</v>
      </c>
    </row>
    <row r="581" spans="1:2" x14ac:dyDescent="0.25">
      <c r="A581" s="55">
        <v>572</v>
      </c>
      <c r="B581" s="94">
        <f t="shared" si="8"/>
        <v>1.5598880189699319E-3</v>
      </c>
    </row>
    <row r="582" spans="1:2" x14ac:dyDescent="0.25">
      <c r="A582" s="55">
        <v>573</v>
      </c>
      <c r="B582" s="94">
        <f t="shared" si="8"/>
        <v>1.5626150959261731E-3</v>
      </c>
    </row>
    <row r="583" spans="1:2" x14ac:dyDescent="0.25">
      <c r="A583" s="55">
        <v>574</v>
      </c>
      <c r="B583" s="94">
        <f t="shared" si="8"/>
        <v>1.5653421728824141E-3</v>
      </c>
    </row>
    <row r="584" spans="1:2" x14ac:dyDescent="0.25">
      <c r="A584" s="55">
        <v>575</v>
      </c>
      <c r="B584" s="94">
        <f t="shared" si="8"/>
        <v>1.5680692498386552E-3</v>
      </c>
    </row>
    <row r="585" spans="1:2" x14ac:dyDescent="0.25">
      <c r="A585" s="55">
        <v>576</v>
      </c>
      <c r="B585" s="94">
        <f t="shared" si="8"/>
        <v>1.5707963267948964E-3</v>
      </c>
    </row>
    <row r="586" spans="1:2" x14ac:dyDescent="0.25">
      <c r="A586" s="55">
        <v>577</v>
      </c>
      <c r="B586" s="94">
        <f t="shared" ref="B586:B649" si="9">$D$3*A586</f>
        <v>1.5735234037511376E-3</v>
      </c>
    </row>
    <row r="587" spans="1:2" x14ac:dyDescent="0.25">
      <c r="A587" s="55">
        <v>578</v>
      </c>
      <c r="B587" s="94">
        <f t="shared" si="9"/>
        <v>1.5762504807073788E-3</v>
      </c>
    </row>
    <row r="588" spans="1:2" x14ac:dyDescent="0.25">
      <c r="A588" s="55">
        <v>579</v>
      </c>
      <c r="B588" s="94">
        <f t="shared" si="9"/>
        <v>1.5789775576636198E-3</v>
      </c>
    </row>
    <row r="589" spans="1:2" x14ac:dyDescent="0.25">
      <c r="A589" s="55">
        <v>580</v>
      </c>
      <c r="B589" s="94">
        <f t="shared" si="9"/>
        <v>1.581704634619861E-3</v>
      </c>
    </row>
    <row r="590" spans="1:2" x14ac:dyDescent="0.25">
      <c r="A590" s="55">
        <v>581</v>
      </c>
      <c r="B590" s="94">
        <f t="shared" si="9"/>
        <v>1.5844317115761022E-3</v>
      </c>
    </row>
    <row r="591" spans="1:2" x14ac:dyDescent="0.25">
      <c r="A591" s="55">
        <v>582</v>
      </c>
      <c r="B591" s="94">
        <f t="shared" si="9"/>
        <v>1.5871587885323433E-3</v>
      </c>
    </row>
    <row r="592" spans="1:2" x14ac:dyDescent="0.25">
      <c r="A592" s="55">
        <v>583</v>
      </c>
      <c r="B592" s="94">
        <f t="shared" si="9"/>
        <v>1.5898858654885843E-3</v>
      </c>
    </row>
    <row r="593" spans="1:2" x14ac:dyDescent="0.25">
      <c r="A593" s="55">
        <v>584</v>
      </c>
      <c r="B593" s="94">
        <f t="shared" si="9"/>
        <v>1.5926129424448255E-3</v>
      </c>
    </row>
    <row r="594" spans="1:2" x14ac:dyDescent="0.25">
      <c r="A594" s="55">
        <v>585</v>
      </c>
      <c r="B594" s="94">
        <f t="shared" si="9"/>
        <v>1.5953400194010667E-3</v>
      </c>
    </row>
    <row r="595" spans="1:2" x14ac:dyDescent="0.25">
      <c r="A595" s="55">
        <v>586</v>
      </c>
      <c r="B595" s="94">
        <f t="shared" si="9"/>
        <v>1.5980670963573079E-3</v>
      </c>
    </row>
    <row r="596" spans="1:2" x14ac:dyDescent="0.25">
      <c r="A596" s="55">
        <v>587</v>
      </c>
      <c r="B596" s="94">
        <f t="shared" si="9"/>
        <v>1.6007941733135491E-3</v>
      </c>
    </row>
    <row r="597" spans="1:2" x14ac:dyDescent="0.25">
      <c r="A597" s="55">
        <v>588</v>
      </c>
      <c r="B597" s="94">
        <f t="shared" si="9"/>
        <v>1.60352125026979E-3</v>
      </c>
    </row>
    <row r="598" spans="1:2" x14ac:dyDescent="0.25">
      <c r="A598" s="55">
        <v>589</v>
      </c>
      <c r="B598" s="94">
        <f t="shared" si="9"/>
        <v>1.6062483272260312E-3</v>
      </c>
    </row>
    <row r="599" spans="1:2" x14ac:dyDescent="0.25">
      <c r="A599" s="55">
        <v>590</v>
      </c>
      <c r="B599" s="94">
        <f t="shared" si="9"/>
        <v>1.6089754041822724E-3</v>
      </c>
    </row>
    <row r="600" spans="1:2" x14ac:dyDescent="0.25">
      <c r="A600" s="55">
        <v>591</v>
      </c>
      <c r="B600" s="94">
        <f t="shared" si="9"/>
        <v>1.6117024811385136E-3</v>
      </c>
    </row>
    <row r="601" spans="1:2" x14ac:dyDescent="0.25">
      <c r="A601" s="55">
        <v>592</v>
      </c>
      <c r="B601" s="94">
        <f t="shared" si="9"/>
        <v>1.6144295580947546E-3</v>
      </c>
    </row>
    <row r="602" spans="1:2" x14ac:dyDescent="0.25">
      <c r="A602" s="55">
        <v>593</v>
      </c>
      <c r="B602" s="94">
        <f t="shared" si="9"/>
        <v>1.6171566350509957E-3</v>
      </c>
    </row>
    <row r="603" spans="1:2" x14ac:dyDescent="0.25">
      <c r="A603" s="55">
        <v>594</v>
      </c>
      <c r="B603" s="94">
        <f t="shared" si="9"/>
        <v>1.6198837120072369E-3</v>
      </c>
    </row>
    <row r="604" spans="1:2" x14ac:dyDescent="0.25">
      <c r="A604" s="55">
        <v>595</v>
      </c>
      <c r="B604" s="94">
        <f t="shared" si="9"/>
        <v>1.6226107889634781E-3</v>
      </c>
    </row>
    <row r="605" spans="1:2" x14ac:dyDescent="0.25">
      <c r="A605" s="55">
        <v>596</v>
      </c>
      <c r="B605" s="94">
        <f t="shared" si="9"/>
        <v>1.6253378659197193E-3</v>
      </c>
    </row>
    <row r="606" spans="1:2" x14ac:dyDescent="0.25">
      <c r="A606" s="55">
        <v>597</v>
      </c>
      <c r="B606" s="94">
        <f t="shared" si="9"/>
        <v>1.6280649428759603E-3</v>
      </c>
    </row>
    <row r="607" spans="1:2" x14ac:dyDescent="0.25">
      <c r="A607" s="55">
        <v>598</v>
      </c>
      <c r="B607" s="94">
        <f t="shared" si="9"/>
        <v>1.6307920198322015E-3</v>
      </c>
    </row>
    <row r="608" spans="1:2" x14ac:dyDescent="0.25">
      <c r="A608" s="55">
        <v>599</v>
      </c>
      <c r="B608" s="94">
        <f t="shared" si="9"/>
        <v>1.6335190967884427E-3</v>
      </c>
    </row>
    <row r="609" spans="1:2" x14ac:dyDescent="0.25">
      <c r="A609" s="55">
        <v>600</v>
      </c>
      <c r="B609" s="94">
        <f t="shared" si="9"/>
        <v>1.6362461737446838E-3</v>
      </c>
    </row>
    <row r="610" spans="1:2" x14ac:dyDescent="0.25">
      <c r="A610" s="55">
        <v>601</v>
      </c>
      <c r="B610" s="94">
        <f t="shared" si="9"/>
        <v>1.638973250700925E-3</v>
      </c>
    </row>
    <row r="611" spans="1:2" x14ac:dyDescent="0.25">
      <c r="A611" s="55">
        <v>602</v>
      </c>
      <c r="B611" s="94">
        <f t="shared" si="9"/>
        <v>1.641700327657166E-3</v>
      </c>
    </row>
    <row r="612" spans="1:2" x14ac:dyDescent="0.25">
      <c r="A612" s="55">
        <v>603</v>
      </c>
      <c r="B612" s="94">
        <f t="shared" si="9"/>
        <v>1.6444274046134072E-3</v>
      </c>
    </row>
    <row r="613" spans="1:2" x14ac:dyDescent="0.25">
      <c r="A613" s="55">
        <v>604</v>
      </c>
      <c r="B613" s="94">
        <f t="shared" si="9"/>
        <v>1.6471544815696484E-3</v>
      </c>
    </row>
    <row r="614" spans="1:2" x14ac:dyDescent="0.25">
      <c r="A614" s="55">
        <v>605</v>
      </c>
      <c r="B614" s="94">
        <f t="shared" si="9"/>
        <v>1.6498815585258896E-3</v>
      </c>
    </row>
    <row r="615" spans="1:2" x14ac:dyDescent="0.25">
      <c r="A615" s="55">
        <v>606</v>
      </c>
      <c r="B615" s="94">
        <f t="shared" si="9"/>
        <v>1.6526086354821305E-3</v>
      </c>
    </row>
    <row r="616" spans="1:2" x14ac:dyDescent="0.25">
      <c r="A616" s="55">
        <v>607</v>
      </c>
      <c r="B616" s="94">
        <f t="shared" si="9"/>
        <v>1.6553357124383717E-3</v>
      </c>
    </row>
    <row r="617" spans="1:2" x14ac:dyDescent="0.25">
      <c r="A617" s="55">
        <v>608</v>
      </c>
      <c r="B617" s="94">
        <f t="shared" si="9"/>
        <v>1.6580627893946129E-3</v>
      </c>
    </row>
    <row r="618" spans="1:2" x14ac:dyDescent="0.25">
      <c r="A618" s="55">
        <v>609</v>
      </c>
      <c r="B618" s="94">
        <f t="shared" si="9"/>
        <v>1.6607898663508541E-3</v>
      </c>
    </row>
    <row r="619" spans="1:2" x14ac:dyDescent="0.25">
      <c r="A619" s="55">
        <v>610</v>
      </c>
      <c r="B619" s="94">
        <f t="shared" si="9"/>
        <v>1.6635169433070953E-3</v>
      </c>
    </row>
    <row r="620" spans="1:2" x14ac:dyDescent="0.25">
      <c r="A620" s="55">
        <v>611</v>
      </c>
      <c r="B620" s="94">
        <f t="shared" si="9"/>
        <v>1.6662440202633362E-3</v>
      </c>
    </row>
    <row r="621" spans="1:2" x14ac:dyDescent="0.25">
      <c r="A621" s="55">
        <v>612</v>
      </c>
      <c r="B621" s="94">
        <f t="shared" si="9"/>
        <v>1.6689710972195774E-3</v>
      </c>
    </row>
    <row r="622" spans="1:2" x14ac:dyDescent="0.25">
      <c r="A622" s="55">
        <v>613</v>
      </c>
      <c r="B622" s="94">
        <f t="shared" si="9"/>
        <v>1.6716981741758186E-3</v>
      </c>
    </row>
    <row r="623" spans="1:2" x14ac:dyDescent="0.25">
      <c r="A623" s="55">
        <v>614</v>
      </c>
      <c r="B623" s="94">
        <f t="shared" si="9"/>
        <v>1.6744252511320598E-3</v>
      </c>
    </row>
    <row r="624" spans="1:2" x14ac:dyDescent="0.25">
      <c r="A624" s="55">
        <v>615</v>
      </c>
      <c r="B624" s="94">
        <f t="shared" si="9"/>
        <v>1.6771523280883008E-3</v>
      </c>
    </row>
    <row r="625" spans="1:2" x14ac:dyDescent="0.25">
      <c r="A625" s="55">
        <v>616</v>
      </c>
      <c r="B625" s="94">
        <f t="shared" si="9"/>
        <v>1.679879405044542E-3</v>
      </c>
    </row>
    <row r="626" spans="1:2" x14ac:dyDescent="0.25">
      <c r="A626" s="55">
        <v>617</v>
      </c>
      <c r="B626" s="94">
        <f t="shared" si="9"/>
        <v>1.6826064820007832E-3</v>
      </c>
    </row>
    <row r="627" spans="1:2" x14ac:dyDescent="0.25">
      <c r="A627" s="55">
        <v>618</v>
      </c>
      <c r="B627" s="94">
        <f t="shared" si="9"/>
        <v>1.6853335589570243E-3</v>
      </c>
    </row>
    <row r="628" spans="1:2" x14ac:dyDescent="0.25">
      <c r="A628" s="55">
        <v>619</v>
      </c>
      <c r="B628" s="94">
        <f t="shared" si="9"/>
        <v>1.6880606359132655E-3</v>
      </c>
    </row>
    <row r="629" spans="1:2" x14ac:dyDescent="0.25">
      <c r="A629" s="55">
        <v>620</v>
      </c>
      <c r="B629" s="94">
        <f t="shared" si="9"/>
        <v>1.6907877128695065E-3</v>
      </c>
    </row>
    <row r="630" spans="1:2" x14ac:dyDescent="0.25">
      <c r="A630" s="55">
        <v>621</v>
      </c>
      <c r="B630" s="94">
        <f t="shared" si="9"/>
        <v>1.6935147898257477E-3</v>
      </c>
    </row>
    <row r="631" spans="1:2" x14ac:dyDescent="0.25">
      <c r="A631" s="55">
        <v>622</v>
      </c>
      <c r="B631" s="94">
        <f t="shared" si="9"/>
        <v>1.6962418667819889E-3</v>
      </c>
    </row>
    <row r="632" spans="1:2" x14ac:dyDescent="0.25">
      <c r="A632" s="55">
        <v>623</v>
      </c>
      <c r="B632" s="94">
        <f t="shared" si="9"/>
        <v>1.6989689437382301E-3</v>
      </c>
    </row>
    <row r="633" spans="1:2" x14ac:dyDescent="0.25">
      <c r="A633" s="55">
        <v>624</v>
      </c>
      <c r="B633" s="94">
        <f t="shared" si="9"/>
        <v>1.7016960206944712E-3</v>
      </c>
    </row>
    <row r="634" spans="1:2" x14ac:dyDescent="0.25">
      <c r="A634" s="55">
        <v>625</v>
      </c>
      <c r="B634" s="94">
        <f t="shared" si="9"/>
        <v>1.7044230976507122E-3</v>
      </c>
    </row>
    <row r="635" spans="1:2" x14ac:dyDescent="0.25">
      <c r="A635" s="55">
        <v>626</v>
      </c>
      <c r="B635" s="94">
        <f t="shared" si="9"/>
        <v>1.7071501746069534E-3</v>
      </c>
    </row>
    <row r="636" spans="1:2" x14ac:dyDescent="0.25">
      <c r="A636" s="55">
        <v>627</v>
      </c>
      <c r="B636" s="94">
        <f t="shared" si="9"/>
        <v>1.7098772515631946E-3</v>
      </c>
    </row>
    <row r="637" spans="1:2" x14ac:dyDescent="0.25">
      <c r="A637" s="55">
        <v>628</v>
      </c>
      <c r="B637" s="94">
        <f t="shared" si="9"/>
        <v>1.7126043285194358E-3</v>
      </c>
    </row>
    <row r="638" spans="1:2" x14ac:dyDescent="0.25">
      <c r="A638" s="55">
        <v>629</v>
      </c>
      <c r="B638" s="94">
        <f t="shared" si="9"/>
        <v>1.7153314054756767E-3</v>
      </c>
    </row>
    <row r="639" spans="1:2" x14ac:dyDescent="0.25">
      <c r="A639" s="55">
        <v>630</v>
      </c>
      <c r="B639" s="94">
        <f t="shared" si="9"/>
        <v>1.7180584824319179E-3</v>
      </c>
    </row>
    <row r="640" spans="1:2" x14ac:dyDescent="0.25">
      <c r="A640" s="55">
        <v>631</v>
      </c>
      <c r="B640" s="94">
        <f t="shared" si="9"/>
        <v>1.7207855593881591E-3</v>
      </c>
    </row>
    <row r="641" spans="1:2" x14ac:dyDescent="0.25">
      <c r="A641" s="55">
        <v>632</v>
      </c>
      <c r="B641" s="94">
        <f t="shared" si="9"/>
        <v>1.7235126363444003E-3</v>
      </c>
    </row>
    <row r="642" spans="1:2" x14ac:dyDescent="0.25">
      <c r="A642" s="55">
        <v>633</v>
      </c>
      <c r="B642" s="94">
        <f t="shared" si="9"/>
        <v>1.7262397133006415E-3</v>
      </c>
    </row>
    <row r="643" spans="1:2" x14ac:dyDescent="0.25">
      <c r="A643" s="55">
        <v>634</v>
      </c>
      <c r="B643" s="94">
        <f t="shared" si="9"/>
        <v>1.7289667902568825E-3</v>
      </c>
    </row>
    <row r="644" spans="1:2" x14ac:dyDescent="0.25">
      <c r="A644" s="55">
        <v>635</v>
      </c>
      <c r="B644" s="94">
        <f t="shared" si="9"/>
        <v>1.7316938672131237E-3</v>
      </c>
    </row>
    <row r="645" spans="1:2" x14ac:dyDescent="0.25">
      <c r="A645" s="55">
        <v>636</v>
      </c>
      <c r="B645" s="94">
        <f t="shared" si="9"/>
        <v>1.7344209441693648E-3</v>
      </c>
    </row>
    <row r="646" spans="1:2" x14ac:dyDescent="0.25">
      <c r="A646" s="55">
        <v>637</v>
      </c>
      <c r="B646" s="94">
        <f t="shared" si="9"/>
        <v>1.737148021125606E-3</v>
      </c>
    </row>
    <row r="647" spans="1:2" x14ac:dyDescent="0.25">
      <c r="A647" s="55">
        <v>638</v>
      </c>
      <c r="B647" s="94">
        <f t="shared" si="9"/>
        <v>1.739875098081847E-3</v>
      </c>
    </row>
    <row r="648" spans="1:2" x14ac:dyDescent="0.25">
      <c r="A648" s="55">
        <v>639</v>
      </c>
      <c r="B648" s="94">
        <f t="shared" si="9"/>
        <v>1.7426021750380882E-3</v>
      </c>
    </row>
    <row r="649" spans="1:2" x14ac:dyDescent="0.25">
      <c r="A649" s="55">
        <v>640</v>
      </c>
      <c r="B649" s="94">
        <f t="shared" si="9"/>
        <v>1.7453292519943294E-3</v>
      </c>
    </row>
    <row r="650" spans="1:2" x14ac:dyDescent="0.25">
      <c r="A650" s="55">
        <v>641</v>
      </c>
      <c r="B650" s="94">
        <f t="shared" ref="B650:B713" si="10">$D$3*A650</f>
        <v>1.7480563289505706E-3</v>
      </c>
    </row>
    <row r="651" spans="1:2" x14ac:dyDescent="0.25">
      <c r="A651" s="55">
        <v>642</v>
      </c>
      <c r="B651" s="94">
        <f t="shared" si="10"/>
        <v>1.7507834059068117E-3</v>
      </c>
    </row>
    <row r="652" spans="1:2" x14ac:dyDescent="0.25">
      <c r="A652" s="55">
        <v>643</v>
      </c>
      <c r="B652" s="94">
        <f t="shared" si="10"/>
        <v>1.7535104828630527E-3</v>
      </c>
    </row>
    <row r="653" spans="1:2" x14ac:dyDescent="0.25">
      <c r="A653" s="55">
        <v>644</v>
      </c>
      <c r="B653" s="94">
        <f t="shared" si="10"/>
        <v>1.7562375598192939E-3</v>
      </c>
    </row>
    <row r="654" spans="1:2" x14ac:dyDescent="0.25">
      <c r="A654" s="55">
        <v>645</v>
      </c>
      <c r="B654" s="94">
        <f t="shared" si="10"/>
        <v>1.7589646367755351E-3</v>
      </c>
    </row>
    <row r="655" spans="1:2" x14ac:dyDescent="0.25">
      <c r="A655" s="55">
        <v>646</v>
      </c>
      <c r="B655" s="94">
        <f t="shared" si="10"/>
        <v>1.7616917137317763E-3</v>
      </c>
    </row>
    <row r="656" spans="1:2" x14ac:dyDescent="0.25">
      <c r="A656" s="55">
        <v>647</v>
      </c>
      <c r="B656" s="94">
        <f t="shared" si="10"/>
        <v>1.7644187906880172E-3</v>
      </c>
    </row>
    <row r="657" spans="1:2" x14ac:dyDescent="0.25">
      <c r="A657" s="55">
        <v>648</v>
      </c>
      <c r="B657" s="94">
        <f t="shared" si="10"/>
        <v>1.7671458676442584E-3</v>
      </c>
    </row>
    <row r="658" spans="1:2" x14ac:dyDescent="0.25">
      <c r="A658" s="55">
        <v>649</v>
      </c>
      <c r="B658" s="94">
        <f t="shared" si="10"/>
        <v>1.7698729446004996E-3</v>
      </c>
    </row>
    <row r="659" spans="1:2" x14ac:dyDescent="0.25">
      <c r="A659" s="55">
        <v>650</v>
      </c>
      <c r="B659" s="94">
        <f t="shared" si="10"/>
        <v>1.7726000215567408E-3</v>
      </c>
    </row>
    <row r="660" spans="1:2" x14ac:dyDescent="0.25">
      <c r="A660" s="55">
        <v>651</v>
      </c>
      <c r="B660" s="94">
        <f t="shared" si="10"/>
        <v>1.775327098512982E-3</v>
      </c>
    </row>
    <row r="661" spans="1:2" x14ac:dyDescent="0.25">
      <c r="A661" s="55">
        <v>652</v>
      </c>
      <c r="B661" s="94">
        <f t="shared" si="10"/>
        <v>1.778054175469223E-3</v>
      </c>
    </row>
    <row r="662" spans="1:2" x14ac:dyDescent="0.25">
      <c r="A662" s="55">
        <v>653</v>
      </c>
      <c r="B662" s="94">
        <f t="shared" si="10"/>
        <v>1.7807812524254642E-3</v>
      </c>
    </row>
    <row r="663" spans="1:2" x14ac:dyDescent="0.25">
      <c r="A663" s="55">
        <v>654</v>
      </c>
      <c r="B663" s="94">
        <f t="shared" si="10"/>
        <v>1.7835083293817053E-3</v>
      </c>
    </row>
    <row r="664" spans="1:2" x14ac:dyDescent="0.25">
      <c r="A664" s="55">
        <v>655</v>
      </c>
      <c r="B664" s="94">
        <f t="shared" si="10"/>
        <v>1.7862354063379465E-3</v>
      </c>
    </row>
    <row r="665" spans="1:2" x14ac:dyDescent="0.25">
      <c r="A665" s="55">
        <v>656</v>
      </c>
      <c r="B665" s="94">
        <f t="shared" si="10"/>
        <v>1.7889624832941875E-3</v>
      </c>
    </row>
    <row r="666" spans="1:2" x14ac:dyDescent="0.25">
      <c r="A666" s="55">
        <v>657</v>
      </c>
      <c r="B666" s="94">
        <f t="shared" si="10"/>
        <v>1.7916895602504287E-3</v>
      </c>
    </row>
    <row r="667" spans="1:2" x14ac:dyDescent="0.25">
      <c r="A667" s="55">
        <v>658</v>
      </c>
      <c r="B667" s="94">
        <f t="shared" si="10"/>
        <v>1.7944166372066699E-3</v>
      </c>
    </row>
    <row r="668" spans="1:2" x14ac:dyDescent="0.25">
      <c r="A668" s="55">
        <v>659</v>
      </c>
      <c r="B668" s="94">
        <f t="shared" si="10"/>
        <v>1.7971437141629111E-3</v>
      </c>
    </row>
    <row r="669" spans="1:2" x14ac:dyDescent="0.25">
      <c r="A669" s="55">
        <v>660</v>
      </c>
      <c r="B669" s="94">
        <f t="shared" si="10"/>
        <v>1.7998707911191522E-3</v>
      </c>
    </row>
    <row r="670" spans="1:2" x14ac:dyDescent="0.25">
      <c r="A670" s="55">
        <v>661</v>
      </c>
      <c r="B670" s="94">
        <f t="shared" si="10"/>
        <v>1.8025978680753932E-3</v>
      </c>
    </row>
    <row r="671" spans="1:2" x14ac:dyDescent="0.25">
      <c r="A671" s="55">
        <v>662</v>
      </c>
      <c r="B671" s="94">
        <f t="shared" si="10"/>
        <v>1.8053249450316344E-3</v>
      </c>
    </row>
    <row r="672" spans="1:2" x14ac:dyDescent="0.25">
      <c r="A672" s="55">
        <v>663</v>
      </c>
      <c r="B672" s="94">
        <f t="shared" si="10"/>
        <v>1.8080520219878756E-3</v>
      </c>
    </row>
    <row r="673" spans="1:2" x14ac:dyDescent="0.25">
      <c r="A673" s="55">
        <v>664</v>
      </c>
      <c r="B673" s="94">
        <f t="shared" si="10"/>
        <v>1.8107790989441168E-3</v>
      </c>
    </row>
    <row r="674" spans="1:2" x14ac:dyDescent="0.25">
      <c r="A674" s="55">
        <v>665</v>
      </c>
      <c r="B674" s="94">
        <f t="shared" si="10"/>
        <v>1.813506175900358E-3</v>
      </c>
    </row>
    <row r="675" spans="1:2" x14ac:dyDescent="0.25">
      <c r="A675" s="55">
        <v>666</v>
      </c>
      <c r="B675" s="94">
        <f t="shared" si="10"/>
        <v>1.8162332528565989E-3</v>
      </c>
    </row>
    <row r="676" spans="1:2" x14ac:dyDescent="0.25">
      <c r="A676" s="55">
        <v>667</v>
      </c>
      <c r="B676" s="94">
        <f t="shared" si="10"/>
        <v>1.8189603298128401E-3</v>
      </c>
    </row>
    <row r="677" spans="1:2" x14ac:dyDescent="0.25">
      <c r="A677" s="55">
        <v>668</v>
      </c>
      <c r="B677" s="94">
        <f t="shared" si="10"/>
        <v>1.8216874067690813E-3</v>
      </c>
    </row>
    <row r="678" spans="1:2" x14ac:dyDescent="0.25">
      <c r="A678" s="55">
        <v>669</v>
      </c>
      <c r="B678" s="94">
        <f t="shared" si="10"/>
        <v>1.8244144837253225E-3</v>
      </c>
    </row>
    <row r="679" spans="1:2" x14ac:dyDescent="0.25">
      <c r="A679" s="55">
        <v>670</v>
      </c>
      <c r="B679" s="94">
        <f t="shared" si="10"/>
        <v>1.8271415606815635E-3</v>
      </c>
    </row>
    <row r="680" spans="1:2" x14ac:dyDescent="0.25">
      <c r="A680" s="55">
        <v>671</v>
      </c>
      <c r="B680" s="94">
        <f t="shared" si="10"/>
        <v>1.8298686376378047E-3</v>
      </c>
    </row>
    <row r="681" spans="1:2" x14ac:dyDescent="0.25">
      <c r="A681" s="55">
        <v>672</v>
      </c>
      <c r="B681" s="94">
        <f t="shared" si="10"/>
        <v>1.8325957145940458E-3</v>
      </c>
    </row>
    <row r="682" spans="1:2" x14ac:dyDescent="0.25">
      <c r="A682" s="55">
        <v>673</v>
      </c>
      <c r="B682" s="94">
        <f t="shared" si="10"/>
        <v>1.835322791550287E-3</v>
      </c>
    </row>
    <row r="683" spans="1:2" x14ac:dyDescent="0.25">
      <c r="A683" s="55">
        <v>674</v>
      </c>
      <c r="B683" s="94">
        <f t="shared" si="10"/>
        <v>1.8380498685065282E-3</v>
      </c>
    </row>
    <row r="684" spans="1:2" x14ac:dyDescent="0.25">
      <c r="A684" s="55">
        <v>675</v>
      </c>
      <c r="B684" s="94">
        <f t="shared" si="10"/>
        <v>1.8407769454627692E-3</v>
      </c>
    </row>
    <row r="685" spans="1:2" x14ac:dyDescent="0.25">
      <c r="A685" s="55">
        <v>676</v>
      </c>
      <c r="B685" s="94">
        <f t="shared" si="10"/>
        <v>1.8435040224190104E-3</v>
      </c>
    </row>
    <row r="686" spans="1:2" x14ac:dyDescent="0.25">
      <c r="A686" s="55">
        <v>677</v>
      </c>
      <c r="B686" s="94">
        <f t="shared" si="10"/>
        <v>1.8462310993752516E-3</v>
      </c>
    </row>
    <row r="687" spans="1:2" x14ac:dyDescent="0.25">
      <c r="A687" s="55">
        <v>678</v>
      </c>
      <c r="B687" s="94">
        <f t="shared" si="10"/>
        <v>1.8489581763314927E-3</v>
      </c>
    </row>
    <row r="688" spans="1:2" x14ac:dyDescent="0.25">
      <c r="A688" s="55">
        <v>679</v>
      </c>
      <c r="B688" s="94">
        <f t="shared" si="10"/>
        <v>1.8516852532877337E-3</v>
      </c>
    </row>
    <row r="689" spans="1:2" x14ac:dyDescent="0.25">
      <c r="A689" s="55">
        <v>680</v>
      </c>
      <c r="B689" s="94">
        <f t="shared" si="10"/>
        <v>1.8544123302439749E-3</v>
      </c>
    </row>
    <row r="690" spans="1:2" x14ac:dyDescent="0.25">
      <c r="A690" s="55">
        <v>681</v>
      </c>
      <c r="B690" s="94">
        <f t="shared" si="10"/>
        <v>1.8571394072002161E-3</v>
      </c>
    </row>
    <row r="691" spans="1:2" x14ac:dyDescent="0.25">
      <c r="A691" s="55">
        <v>682</v>
      </c>
      <c r="B691" s="94">
        <f t="shared" si="10"/>
        <v>1.8598664841564573E-3</v>
      </c>
    </row>
    <row r="692" spans="1:2" x14ac:dyDescent="0.25">
      <c r="A692" s="55">
        <v>683</v>
      </c>
      <c r="B692" s="94">
        <f t="shared" si="10"/>
        <v>1.8625935611126985E-3</v>
      </c>
    </row>
    <row r="693" spans="1:2" x14ac:dyDescent="0.25">
      <c r="A693" s="55">
        <v>684</v>
      </c>
      <c r="B693" s="94">
        <f t="shared" si="10"/>
        <v>1.8653206380689394E-3</v>
      </c>
    </row>
    <row r="694" spans="1:2" x14ac:dyDescent="0.25">
      <c r="A694" s="55">
        <v>685</v>
      </c>
      <c r="B694" s="94">
        <f t="shared" si="10"/>
        <v>1.8680477150251806E-3</v>
      </c>
    </row>
    <row r="695" spans="1:2" x14ac:dyDescent="0.25">
      <c r="A695" s="55">
        <v>686</v>
      </c>
      <c r="B695" s="94">
        <f t="shared" si="10"/>
        <v>1.8707747919814218E-3</v>
      </c>
    </row>
    <row r="696" spans="1:2" x14ac:dyDescent="0.25">
      <c r="A696" s="55">
        <v>687</v>
      </c>
      <c r="B696" s="94">
        <f t="shared" si="10"/>
        <v>1.873501868937663E-3</v>
      </c>
    </row>
    <row r="697" spans="1:2" x14ac:dyDescent="0.25">
      <c r="A697" s="55">
        <v>688</v>
      </c>
      <c r="B697" s="94">
        <f t="shared" si="10"/>
        <v>1.8762289458939042E-3</v>
      </c>
    </row>
    <row r="698" spans="1:2" x14ac:dyDescent="0.25">
      <c r="A698" s="55">
        <v>689</v>
      </c>
      <c r="B698" s="94">
        <f t="shared" si="10"/>
        <v>1.8789560228501452E-3</v>
      </c>
    </row>
    <row r="699" spans="1:2" x14ac:dyDescent="0.25">
      <c r="A699" s="55">
        <v>690</v>
      </c>
      <c r="B699" s="94">
        <f t="shared" si="10"/>
        <v>1.8816830998063863E-3</v>
      </c>
    </row>
    <row r="700" spans="1:2" x14ac:dyDescent="0.25">
      <c r="A700" s="55">
        <v>691</v>
      </c>
      <c r="B700" s="94">
        <f t="shared" si="10"/>
        <v>1.8844101767626275E-3</v>
      </c>
    </row>
    <row r="701" spans="1:2" x14ac:dyDescent="0.25">
      <c r="A701" s="55">
        <v>692</v>
      </c>
      <c r="B701" s="94">
        <f t="shared" si="10"/>
        <v>1.8871372537188687E-3</v>
      </c>
    </row>
    <row r="702" spans="1:2" x14ac:dyDescent="0.25">
      <c r="A702" s="55">
        <v>693</v>
      </c>
      <c r="B702" s="94">
        <f t="shared" si="10"/>
        <v>1.8898643306751097E-3</v>
      </c>
    </row>
    <row r="703" spans="1:2" x14ac:dyDescent="0.25">
      <c r="A703" s="55">
        <v>694</v>
      </c>
      <c r="B703" s="94">
        <f t="shared" si="10"/>
        <v>1.8925914076313509E-3</v>
      </c>
    </row>
    <row r="704" spans="1:2" x14ac:dyDescent="0.25">
      <c r="A704" s="55">
        <v>695</v>
      </c>
      <c r="B704" s="94">
        <f t="shared" si="10"/>
        <v>1.8953184845875921E-3</v>
      </c>
    </row>
    <row r="705" spans="1:2" x14ac:dyDescent="0.25">
      <c r="A705" s="55">
        <v>696</v>
      </c>
      <c r="B705" s="94">
        <f t="shared" si="10"/>
        <v>1.8980455615438332E-3</v>
      </c>
    </row>
    <row r="706" spans="1:2" x14ac:dyDescent="0.25">
      <c r="A706" s="55">
        <v>697</v>
      </c>
      <c r="B706" s="94">
        <f t="shared" si="10"/>
        <v>1.9007726385000744E-3</v>
      </c>
    </row>
    <row r="707" spans="1:2" x14ac:dyDescent="0.25">
      <c r="A707" s="55">
        <v>698</v>
      </c>
      <c r="B707" s="94">
        <f t="shared" si="10"/>
        <v>1.9034997154563154E-3</v>
      </c>
    </row>
    <row r="708" spans="1:2" x14ac:dyDescent="0.25">
      <c r="A708" s="55">
        <v>699</v>
      </c>
      <c r="B708" s="94">
        <f t="shared" si="10"/>
        <v>1.9062267924125566E-3</v>
      </c>
    </row>
    <row r="709" spans="1:2" x14ac:dyDescent="0.25">
      <c r="A709" s="55">
        <v>700</v>
      </c>
      <c r="B709" s="94">
        <f t="shared" si="10"/>
        <v>1.9089538693687978E-3</v>
      </c>
    </row>
    <row r="710" spans="1:2" x14ac:dyDescent="0.25">
      <c r="A710" s="55">
        <v>701</v>
      </c>
      <c r="B710" s="94">
        <f t="shared" si="10"/>
        <v>1.911680946325039E-3</v>
      </c>
    </row>
    <row r="711" spans="1:2" x14ac:dyDescent="0.25">
      <c r="A711" s="55">
        <v>702</v>
      </c>
      <c r="B711" s="94">
        <f t="shared" si="10"/>
        <v>1.9144080232812799E-3</v>
      </c>
    </row>
    <row r="712" spans="1:2" x14ac:dyDescent="0.25">
      <c r="A712" s="55">
        <v>703</v>
      </c>
      <c r="B712" s="94">
        <f t="shared" si="10"/>
        <v>1.9171351002375211E-3</v>
      </c>
    </row>
    <row r="713" spans="1:2" x14ac:dyDescent="0.25">
      <c r="A713" s="55">
        <v>704</v>
      </c>
      <c r="B713" s="94">
        <f t="shared" si="10"/>
        <v>1.9198621771937623E-3</v>
      </c>
    </row>
    <row r="714" spans="1:2" x14ac:dyDescent="0.25">
      <c r="A714" s="55">
        <v>705</v>
      </c>
      <c r="B714" s="94">
        <f t="shared" ref="B714:B777" si="11">$D$3*A714</f>
        <v>1.9225892541500035E-3</v>
      </c>
    </row>
    <row r="715" spans="1:2" x14ac:dyDescent="0.25">
      <c r="A715" s="55">
        <v>706</v>
      </c>
      <c r="B715" s="94">
        <f t="shared" si="11"/>
        <v>1.9253163311062447E-3</v>
      </c>
    </row>
    <row r="716" spans="1:2" x14ac:dyDescent="0.25">
      <c r="A716" s="55">
        <v>707</v>
      </c>
      <c r="B716" s="94">
        <f t="shared" si="11"/>
        <v>1.9280434080624857E-3</v>
      </c>
    </row>
    <row r="717" spans="1:2" x14ac:dyDescent="0.25">
      <c r="A717" s="55">
        <v>708</v>
      </c>
      <c r="B717" s="94">
        <f t="shared" si="11"/>
        <v>1.9307704850187268E-3</v>
      </c>
    </row>
    <row r="718" spans="1:2" x14ac:dyDescent="0.25">
      <c r="A718" s="55">
        <v>709</v>
      </c>
      <c r="B718" s="94">
        <f t="shared" si="11"/>
        <v>1.933497561974968E-3</v>
      </c>
    </row>
    <row r="719" spans="1:2" x14ac:dyDescent="0.25">
      <c r="A719" s="55">
        <v>710</v>
      </c>
      <c r="B719" s="94">
        <f t="shared" si="11"/>
        <v>1.9362246389312092E-3</v>
      </c>
    </row>
    <row r="720" spans="1:2" x14ac:dyDescent="0.25">
      <c r="A720" s="55">
        <v>711</v>
      </c>
      <c r="B720" s="94">
        <f t="shared" si="11"/>
        <v>1.9389517158874502E-3</v>
      </c>
    </row>
    <row r="721" spans="1:2" x14ac:dyDescent="0.25">
      <c r="A721" s="55">
        <v>712</v>
      </c>
      <c r="B721" s="94">
        <f t="shared" si="11"/>
        <v>1.9416787928436914E-3</v>
      </c>
    </row>
    <row r="722" spans="1:2" x14ac:dyDescent="0.25">
      <c r="A722" s="55">
        <v>713</v>
      </c>
      <c r="B722" s="94">
        <f t="shared" si="11"/>
        <v>1.9444058697999326E-3</v>
      </c>
    </row>
    <row r="723" spans="1:2" x14ac:dyDescent="0.25">
      <c r="A723" s="55">
        <v>714</v>
      </c>
      <c r="B723" s="94">
        <f t="shared" si="11"/>
        <v>1.9471329467561737E-3</v>
      </c>
    </row>
    <row r="724" spans="1:2" x14ac:dyDescent="0.25">
      <c r="A724" s="55">
        <v>715</v>
      </c>
      <c r="B724" s="94">
        <f t="shared" si="11"/>
        <v>1.9498600237124149E-3</v>
      </c>
    </row>
    <row r="725" spans="1:2" x14ac:dyDescent="0.25">
      <c r="A725" s="55">
        <v>716</v>
      </c>
      <c r="B725" s="94">
        <f t="shared" si="11"/>
        <v>1.9525871006686559E-3</v>
      </c>
    </row>
    <row r="726" spans="1:2" x14ac:dyDescent="0.25">
      <c r="A726" s="55">
        <v>717</v>
      </c>
      <c r="B726" s="94">
        <f t="shared" si="11"/>
        <v>1.9553141776248971E-3</v>
      </c>
    </row>
    <row r="727" spans="1:2" x14ac:dyDescent="0.25">
      <c r="A727" s="55">
        <v>718</v>
      </c>
      <c r="B727" s="94">
        <f t="shared" si="11"/>
        <v>1.9580412545811381E-3</v>
      </c>
    </row>
    <row r="728" spans="1:2" x14ac:dyDescent="0.25">
      <c r="A728" s="55">
        <v>719</v>
      </c>
      <c r="B728" s="94">
        <f t="shared" si="11"/>
        <v>1.9607683315373795E-3</v>
      </c>
    </row>
    <row r="729" spans="1:2" x14ac:dyDescent="0.25">
      <c r="A729" s="55">
        <v>720</v>
      </c>
      <c r="B729" s="94">
        <f t="shared" si="11"/>
        <v>1.9634954084936204E-3</v>
      </c>
    </row>
    <row r="730" spans="1:2" x14ac:dyDescent="0.25">
      <c r="A730" s="55">
        <v>721</v>
      </c>
      <c r="B730" s="94">
        <f t="shared" si="11"/>
        <v>1.9662224854498618E-3</v>
      </c>
    </row>
    <row r="731" spans="1:2" x14ac:dyDescent="0.25">
      <c r="A731" s="55">
        <v>722</v>
      </c>
      <c r="B731" s="94">
        <f t="shared" si="11"/>
        <v>1.9689495624061028E-3</v>
      </c>
    </row>
    <row r="732" spans="1:2" x14ac:dyDescent="0.25">
      <c r="A732" s="55">
        <v>723</v>
      </c>
      <c r="B732" s="94">
        <f t="shared" si="11"/>
        <v>1.9716766393623438E-3</v>
      </c>
    </row>
    <row r="733" spans="1:2" x14ac:dyDescent="0.25">
      <c r="A733" s="55">
        <v>724</v>
      </c>
      <c r="B733" s="94">
        <f t="shared" si="11"/>
        <v>1.9744037163185852E-3</v>
      </c>
    </row>
    <row r="734" spans="1:2" x14ac:dyDescent="0.25">
      <c r="A734" s="55">
        <v>725</v>
      </c>
      <c r="B734" s="94">
        <f t="shared" si="11"/>
        <v>1.9771307932748262E-3</v>
      </c>
    </row>
    <row r="735" spans="1:2" x14ac:dyDescent="0.25">
      <c r="A735" s="55">
        <v>726</v>
      </c>
      <c r="B735" s="94">
        <f t="shared" si="11"/>
        <v>1.9798578702310676E-3</v>
      </c>
    </row>
    <row r="736" spans="1:2" x14ac:dyDescent="0.25">
      <c r="A736" s="55">
        <v>727</v>
      </c>
      <c r="B736" s="94">
        <f t="shared" si="11"/>
        <v>1.9825849471873085E-3</v>
      </c>
    </row>
    <row r="737" spans="1:2" x14ac:dyDescent="0.25">
      <c r="A737" s="55">
        <v>728</v>
      </c>
      <c r="B737" s="94">
        <f t="shared" si="11"/>
        <v>1.9853120241435495E-3</v>
      </c>
    </row>
    <row r="738" spans="1:2" x14ac:dyDescent="0.25">
      <c r="A738" s="55">
        <v>729</v>
      </c>
      <c r="B738" s="94">
        <f t="shared" si="11"/>
        <v>1.9880391010997909E-3</v>
      </c>
    </row>
    <row r="739" spans="1:2" x14ac:dyDescent="0.25">
      <c r="A739" s="55">
        <v>730</v>
      </c>
      <c r="B739" s="94">
        <f t="shared" si="11"/>
        <v>1.9907661780560319E-3</v>
      </c>
    </row>
    <row r="740" spans="1:2" x14ac:dyDescent="0.25">
      <c r="A740" s="55">
        <v>731</v>
      </c>
      <c r="B740" s="94">
        <f t="shared" si="11"/>
        <v>1.9934932550122733E-3</v>
      </c>
    </row>
    <row r="741" spans="1:2" x14ac:dyDescent="0.25">
      <c r="A741" s="55">
        <v>732</v>
      </c>
      <c r="B741" s="94">
        <f t="shared" si="11"/>
        <v>1.9962203319685142E-3</v>
      </c>
    </row>
    <row r="742" spans="1:2" x14ac:dyDescent="0.25">
      <c r="A742" s="55">
        <v>733</v>
      </c>
      <c r="B742" s="94">
        <f t="shared" si="11"/>
        <v>1.9989474089247552E-3</v>
      </c>
    </row>
    <row r="743" spans="1:2" x14ac:dyDescent="0.25">
      <c r="A743" s="55">
        <v>734</v>
      </c>
      <c r="B743" s="94">
        <f t="shared" si="11"/>
        <v>2.0016744858809966E-3</v>
      </c>
    </row>
    <row r="744" spans="1:2" x14ac:dyDescent="0.25">
      <c r="A744" s="55">
        <v>735</v>
      </c>
      <c r="B744" s="94">
        <f t="shared" si="11"/>
        <v>2.0044015628372376E-3</v>
      </c>
    </row>
    <row r="745" spans="1:2" x14ac:dyDescent="0.25">
      <c r="A745" s="55">
        <v>736</v>
      </c>
      <c r="B745" s="94">
        <f t="shared" si="11"/>
        <v>2.007128639793479E-3</v>
      </c>
    </row>
    <row r="746" spans="1:2" x14ac:dyDescent="0.25">
      <c r="A746" s="55">
        <v>737</v>
      </c>
      <c r="B746" s="94">
        <f t="shared" si="11"/>
        <v>2.00985571674972E-3</v>
      </c>
    </row>
    <row r="747" spans="1:2" x14ac:dyDescent="0.25">
      <c r="A747" s="55">
        <v>738</v>
      </c>
      <c r="B747" s="94">
        <f t="shared" si="11"/>
        <v>2.0125827937059609E-3</v>
      </c>
    </row>
    <row r="748" spans="1:2" x14ac:dyDescent="0.25">
      <c r="A748" s="55">
        <v>739</v>
      </c>
      <c r="B748" s="94">
        <f t="shared" si="11"/>
        <v>2.0153098706622023E-3</v>
      </c>
    </row>
    <row r="749" spans="1:2" x14ac:dyDescent="0.25">
      <c r="A749" s="55">
        <v>740</v>
      </c>
      <c r="B749" s="94">
        <f t="shared" si="11"/>
        <v>2.0180369476184433E-3</v>
      </c>
    </row>
    <row r="750" spans="1:2" x14ac:dyDescent="0.25">
      <c r="A750" s="55">
        <v>741</v>
      </c>
      <c r="B750" s="94">
        <f t="shared" si="11"/>
        <v>2.0207640245746843E-3</v>
      </c>
    </row>
    <row r="751" spans="1:2" x14ac:dyDescent="0.25">
      <c r="A751" s="55">
        <v>742</v>
      </c>
      <c r="B751" s="94">
        <f t="shared" si="11"/>
        <v>2.0234911015309257E-3</v>
      </c>
    </row>
    <row r="752" spans="1:2" x14ac:dyDescent="0.25">
      <c r="A752" s="55">
        <v>743</v>
      </c>
      <c r="B752" s="94">
        <f t="shared" si="11"/>
        <v>2.0262181784871667E-3</v>
      </c>
    </row>
    <row r="753" spans="1:2" x14ac:dyDescent="0.25">
      <c r="A753" s="55">
        <v>744</v>
      </c>
      <c r="B753" s="94">
        <f t="shared" si="11"/>
        <v>2.0289452554434081E-3</v>
      </c>
    </row>
    <row r="754" spans="1:2" x14ac:dyDescent="0.25">
      <c r="A754" s="55">
        <v>745</v>
      </c>
      <c r="B754" s="94">
        <f t="shared" si="11"/>
        <v>2.031672332399649E-3</v>
      </c>
    </row>
    <row r="755" spans="1:2" x14ac:dyDescent="0.25">
      <c r="A755" s="55">
        <v>746</v>
      </c>
      <c r="B755" s="94">
        <f t="shared" si="11"/>
        <v>2.03439940935589E-3</v>
      </c>
    </row>
    <row r="756" spans="1:2" x14ac:dyDescent="0.25">
      <c r="A756" s="55">
        <v>747</v>
      </c>
      <c r="B756" s="94">
        <f t="shared" si="11"/>
        <v>2.0371264863121314E-3</v>
      </c>
    </row>
    <row r="757" spans="1:2" x14ac:dyDescent="0.25">
      <c r="A757" s="55">
        <v>748</v>
      </c>
      <c r="B757" s="94">
        <f t="shared" si="11"/>
        <v>2.0398535632683724E-3</v>
      </c>
    </row>
    <row r="758" spans="1:2" x14ac:dyDescent="0.25">
      <c r="A758" s="55">
        <v>749</v>
      </c>
      <c r="B758" s="94">
        <f t="shared" si="11"/>
        <v>2.0425806402246138E-3</v>
      </c>
    </row>
    <row r="759" spans="1:2" x14ac:dyDescent="0.25">
      <c r="A759" s="55">
        <v>750</v>
      </c>
      <c r="B759" s="94">
        <f t="shared" si="11"/>
        <v>2.0453077171808547E-3</v>
      </c>
    </row>
    <row r="760" spans="1:2" x14ac:dyDescent="0.25">
      <c r="A760" s="55">
        <v>751</v>
      </c>
      <c r="B760" s="94">
        <f t="shared" si="11"/>
        <v>2.0480347941370957E-3</v>
      </c>
    </row>
    <row r="761" spans="1:2" x14ac:dyDescent="0.25">
      <c r="A761" s="55">
        <v>752</v>
      </c>
      <c r="B761" s="94">
        <f t="shared" si="11"/>
        <v>2.0507618710933371E-3</v>
      </c>
    </row>
    <row r="762" spans="1:2" x14ac:dyDescent="0.25">
      <c r="A762" s="55">
        <v>753</v>
      </c>
      <c r="B762" s="94">
        <f t="shared" si="11"/>
        <v>2.0534889480495781E-3</v>
      </c>
    </row>
    <row r="763" spans="1:2" x14ac:dyDescent="0.25">
      <c r="A763" s="55">
        <v>754</v>
      </c>
      <c r="B763" s="94">
        <f t="shared" si="11"/>
        <v>2.0562160250058195E-3</v>
      </c>
    </row>
    <row r="764" spans="1:2" x14ac:dyDescent="0.25">
      <c r="A764" s="55">
        <v>755</v>
      </c>
      <c r="B764" s="94">
        <f t="shared" si="11"/>
        <v>2.0589431019620605E-3</v>
      </c>
    </row>
    <row r="765" spans="1:2" x14ac:dyDescent="0.25">
      <c r="A765" s="55">
        <v>756</v>
      </c>
      <c r="B765" s="94">
        <f t="shared" si="11"/>
        <v>2.0616701789183014E-3</v>
      </c>
    </row>
    <row r="766" spans="1:2" x14ac:dyDescent="0.25">
      <c r="A766" s="55">
        <v>757</v>
      </c>
      <c r="B766" s="94">
        <f t="shared" si="11"/>
        <v>2.0643972558745428E-3</v>
      </c>
    </row>
    <row r="767" spans="1:2" x14ac:dyDescent="0.25">
      <c r="A767" s="55">
        <v>758</v>
      </c>
      <c r="B767" s="94">
        <f t="shared" si="11"/>
        <v>2.0671243328307838E-3</v>
      </c>
    </row>
    <row r="768" spans="1:2" x14ac:dyDescent="0.25">
      <c r="A768" s="55">
        <v>759</v>
      </c>
      <c r="B768" s="94">
        <f t="shared" si="11"/>
        <v>2.0698514097870248E-3</v>
      </c>
    </row>
    <row r="769" spans="1:2" x14ac:dyDescent="0.25">
      <c r="A769" s="55">
        <v>760</v>
      </c>
      <c r="B769" s="94">
        <f t="shared" si="11"/>
        <v>2.0725784867432662E-3</v>
      </c>
    </row>
    <row r="770" spans="1:2" x14ac:dyDescent="0.25">
      <c r="A770" s="55">
        <v>761</v>
      </c>
      <c r="B770" s="94">
        <f t="shared" si="11"/>
        <v>2.0753055636995072E-3</v>
      </c>
    </row>
    <row r="771" spans="1:2" x14ac:dyDescent="0.25">
      <c r="A771" s="55">
        <v>762</v>
      </c>
      <c r="B771" s="94">
        <f t="shared" si="11"/>
        <v>2.0780326406557486E-3</v>
      </c>
    </row>
    <row r="772" spans="1:2" x14ac:dyDescent="0.25">
      <c r="A772" s="55">
        <v>763</v>
      </c>
      <c r="B772" s="94">
        <f t="shared" si="11"/>
        <v>2.0807597176119895E-3</v>
      </c>
    </row>
    <row r="773" spans="1:2" x14ac:dyDescent="0.25">
      <c r="A773" s="55">
        <v>764</v>
      </c>
      <c r="B773" s="94">
        <f t="shared" si="11"/>
        <v>2.0834867945682305E-3</v>
      </c>
    </row>
    <row r="774" spans="1:2" x14ac:dyDescent="0.25">
      <c r="A774" s="55">
        <v>765</v>
      </c>
      <c r="B774" s="94">
        <f t="shared" si="11"/>
        <v>2.0862138715244719E-3</v>
      </c>
    </row>
    <row r="775" spans="1:2" x14ac:dyDescent="0.25">
      <c r="A775" s="55">
        <v>766</v>
      </c>
      <c r="B775" s="94">
        <f t="shared" si="11"/>
        <v>2.0889409484807129E-3</v>
      </c>
    </row>
    <row r="776" spans="1:2" x14ac:dyDescent="0.25">
      <c r="A776" s="55">
        <v>767</v>
      </c>
      <c r="B776" s="94">
        <f t="shared" si="11"/>
        <v>2.0916680254369543E-3</v>
      </c>
    </row>
    <row r="777" spans="1:2" x14ac:dyDescent="0.25">
      <c r="A777" s="55">
        <v>768</v>
      </c>
      <c r="B777" s="94">
        <f t="shared" si="11"/>
        <v>2.0943951023931952E-3</v>
      </c>
    </row>
    <row r="778" spans="1:2" x14ac:dyDescent="0.25">
      <c r="A778" s="55">
        <v>769</v>
      </c>
      <c r="B778" s="94">
        <f t="shared" ref="B778:B841" si="12">$D$3*A778</f>
        <v>2.0971221793494362E-3</v>
      </c>
    </row>
    <row r="779" spans="1:2" x14ac:dyDescent="0.25">
      <c r="A779" s="55">
        <v>770</v>
      </c>
      <c r="B779" s="94">
        <f t="shared" si="12"/>
        <v>2.0998492563056776E-3</v>
      </c>
    </row>
    <row r="780" spans="1:2" x14ac:dyDescent="0.25">
      <c r="A780" s="55">
        <v>771</v>
      </c>
      <c r="B780" s="94">
        <f t="shared" si="12"/>
        <v>2.1025763332619186E-3</v>
      </c>
    </row>
    <row r="781" spans="1:2" x14ac:dyDescent="0.25">
      <c r="A781" s="55">
        <v>772</v>
      </c>
      <c r="B781" s="94">
        <f t="shared" si="12"/>
        <v>2.10530341021816E-3</v>
      </c>
    </row>
    <row r="782" spans="1:2" x14ac:dyDescent="0.25">
      <c r="A782" s="55">
        <v>773</v>
      </c>
      <c r="B782" s="94">
        <f t="shared" si="12"/>
        <v>2.108030487174401E-3</v>
      </c>
    </row>
    <row r="783" spans="1:2" x14ac:dyDescent="0.25">
      <c r="A783" s="55">
        <v>774</v>
      </c>
      <c r="B783" s="94">
        <f t="shared" si="12"/>
        <v>2.1107575641306419E-3</v>
      </c>
    </row>
    <row r="784" spans="1:2" x14ac:dyDescent="0.25">
      <c r="A784" s="55">
        <v>775</v>
      </c>
      <c r="B784" s="94">
        <f t="shared" si="12"/>
        <v>2.1134846410868833E-3</v>
      </c>
    </row>
    <row r="785" spans="1:2" x14ac:dyDescent="0.25">
      <c r="A785" s="55">
        <v>776</v>
      </c>
      <c r="B785" s="94">
        <f t="shared" si="12"/>
        <v>2.1162117180431243E-3</v>
      </c>
    </row>
    <row r="786" spans="1:2" x14ac:dyDescent="0.25">
      <c r="A786" s="55">
        <v>777</v>
      </c>
      <c r="B786" s="94">
        <f t="shared" si="12"/>
        <v>2.1189387949993657E-3</v>
      </c>
    </row>
    <row r="787" spans="1:2" x14ac:dyDescent="0.25">
      <c r="A787" s="55">
        <v>778</v>
      </c>
      <c r="B787" s="94">
        <f t="shared" si="12"/>
        <v>2.1216658719556067E-3</v>
      </c>
    </row>
    <row r="788" spans="1:2" x14ac:dyDescent="0.25">
      <c r="A788" s="55">
        <v>779</v>
      </c>
      <c r="B788" s="94">
        <f t="shared" si="12"/>
        <v>2.1243929489118477E-3</v>
      </c>
    </row>
    <row r="789" spans="1:2" x14ac:dyDescent="0.25">
      <c r="A789" s="55">
        <v>780</v>
      </c>
      <c r="B789" s="94">
        <f t="shared" si="12"/>
        <v>2.1271200258680891E-3</v>
      </c>
    </row>
    <row r="790" spans="1:2" x14ac:dyDescent="0.25">
      <c r="A790" s="55">
        <v>781</v>
      </c>
      <c r="B790" s="94">
        <f t="shared" si="12"/>
        <v>2.12984710282433E-3</v>
      </c>
    </row>
    <row r="791" spans="1:2" x14ac:dyDescent="0.25">
      <c r="A791" s="55">
        <v>782</v>
      </c>
      <c r="B791" s="94">
        <f t="shared" si="12"/>
        <v>2.132574179780571E-3</v>
      </c>
    </row>
    <row r="792" spans="1:2" x14ac:dyDescent="0.25">
      <c r="A792" s="55">
        <v>783</v>
      </c>
      <c r="B792" s="94">
        <f t="shared" si="12"/>
        <v>2.1353012567368124E-3</v>
      </c>
    </row>
    <row r="793" spans="1:2" x14ac:dyDescent="0.25">
      <c r="A793" s="55">
        <v>784</v>
      </c>
      <c r="B793" s="94">
        <f t="shared" si="12"/>
        <v>2.1380283336930534E-3</v>
      </c>
    </row>
    <row r="794" spans="1:2" x14ac:dyDescent="0.25">
      <c r="A794" s="55">
        <v>785</v>
      </c>
      <c r="B794" s="94">
        <f t="shared" si="12"/>
        <v>2.1407554106492948E-3</v>
      </c>
    </row>
    <row r="795" spans="1:2" x14ac:dyDescent="0.25">
      <c r="A795" s="55">
        <v>786</v>
      </c>
      <c r="B795" s="94">
        <f t="shared" si="12"/>
        <v>2.1434824876055357E-3</v>
      </c>
    </row>
    <row r="796" spans="1:2" x14ac:dyDescent="0.25">
      <c r="A796" s="55">
        <v>787</v>
      </c>
      <c r="B796" s="94">
        <f t="shared" si="12"/>
        <v>2.1462095645617767E-3</v>
      </c>
    </row>
    <row r="797" spans="1:2" x14ac:dyDescent="0.25">
      <c r="A797" s="55">
        <v>788</v>
      </c>
      <c r="B797" s="94">
        <f t="shared" si="12"/>
        <v>2.1489366415180181E-3</v>
      </c>
    </row>
    <row r="798" spans="1:2" x14ac:dyDescent="0.25">
      <c r="A798" s="55">
        <v>789</v>
      </c>
      <c r="B798" s="94">
        <f t="shared" si="12"/>
        <v>2.1516637184742591E-3</v>
      </c>
    </row>
    <row r="799" spans="1:2" x14ac:dyDescent="0.25">
      <c r="A799" s="55">
        <v>790</v>
      </c>
      <c r="B799" s="94">
        <f t="shared" si="12"/>
        <v>2.1543907954305005E-3</v>
      </c>
    </row>
    <row r="800" spans="1:2" x14ac:dyDescent="0.25">
      <c r="A800" s="55">
        <v>791</v>
      </c>
      <c r="B800" s="94">
        <f t="shared" si="12"/>
        <v>2.1571178723867415E-3</v>
      </c>
    </row>
    <row r="801" spans="1:2" x14ac:dyDescent="0.25">
      <c r="A801" s="55">
        <v>792</v>
      </c>
      <c r="B801" s="94">
        <f t="shared" si="12"/>
        <v>2.1598449493429824E-3</v>
      </c>
    </row>
    <row r="802" spans="1:2" x14ac:dyDescent="0.25">
      <c r="A802" s="55">
        <v>793</v>
      </c>
      <c r="B802" s="94">
        <f t="shared" si="12"/>
        <v>2.1625720262992238E-3</v>
      </c>
    </row>
    <row r="803" spans="1:2" x14ac:dyDescent="0.25">
      <c r="A803" s="55">
        <v>794</v>
      </c>
      <c r="B803" s="94">
        <f t="shared" si="12"/>
        <v>2.1652991032554648E-3</v>
      </c>
    </row>
    <row r="804" spans="1:2" x14ac:dyDescent="0.25">
      <c r="A804" s="55">
        <v>795</v>
      </c>
      <c r="B804" s="94">
        <f t="shared" si="12"/>
        <v>2.1680261802117062E-3</v>
      </c>
    </row>
    <row r="805" spans="1:2" x14ac:dyDescent="0.25">
      <c r="A805" s="55">
        <v>796</v>
      </c>
      <c r="B805" s="94">
        <f t="shared" si="12"/>
        <v>2.1707532571679472E-3</v>
      </c>
    </row>
    <row r="806" spans="1:2" x14ac:dyDescent="0.25">
      <c r="A806" s="55">
        <v>797</v>
      </c>
      <c r="B806" s="94">
        <f t="shared" si="12"/>
        <v>2.1734803341241882E-3</v>
      </c>
    </row>
    <row r="807" spans="1:2" x14ac:dyDescent="0.25">
      <c r="A807" s="55">
        <v>798</v>
      </c>
      <c r="B807" s="94">
        <f t="shared" si="12"/>
        <v>2.1762074110804296E-3</v>
      </c>
    </row>
    <row r="808" spans="1:2" x14ac:dyDescent="0.25">
      <c r="A808" s="55">
        <v>799</v>
      </c>
      <c r="B808" s="94">
        <f t="shared" si="12"/>
        <v>2.1789344880366705E-3</v>
      </c>
    </row>
    <row r="809" spans="1:2" x14ac:dyDescent="0.25">
      <c r="A809" s="55">
        <v>800</v>
      </c>
      <c r="B809" s="94">
        <f t="shared" si="12"/>
        <v>2.1816615649929115E-3</v>
      </c>
    </row>
    <row r="810" spans="1:2" x14ac:dyDescent="0.25">
      <c r="A810" s="55">
        <v>801</v>
      </c>
      <c r="B810" s="94">
        <f t="shared" si="12"/>
        <v>2.1843886419491529E-3</v>
      </c>
    </row>
    <row r="811" spans="1:2" x14ac:dyDescent="0.25">
      <c r="A811" s="55">
        <v>802</v>
      </c>
      <c r="B811" s="94">
        <f t="shared" si="12"/>
        <v>2.1871157189053939E-3</v>
      </c>
    </row>
    <row r="812" spans="1:2" x14ac:dyDescent="0.25">
      <c r="A812" s="55">
        <v>803</v>
      </c>
      <c r="B812" s="94">
        <f t="shared" si="12"/>
        <v>2.1898427958616353E-3</v>
      </c>
    </row>
    <row r="813" spans="1:2" x14ac:dyDescent="0.25">
      <c r="A813" s="55">
        <v>804</v>
      </c>
      <c r="B813" s="94">
        <f t="shared" si="12"/>
        <v>2.1925698728178762E-3</v>
      </c>
    </row>
    <row r="814" spans="1:2" x14ac:dyDescent="0.25">
      <c r="A814" s="55">
        <v>805</v>
      </c>
      <c r="B814" s="94">
        <f t="shared" si="12"/>
        <v>2.1952969497741172E-3</v>
      </c>
    </row>
    <row r="815" spans="1:2" x14ac:dyDescent="0.25">
      <c r="A815" s="55">
        <v>806</v>
      </c>
      <c r="B815" s="94">
        <f t="shared" si="12"/>
        <v>2.1980240267303586E-3</v>
      </c>
    </row>
    <row r="816" spans="1:2" x14ac:dyDescent="0.25">
      <c r="A816" s="55">
        <v>807</v>
      </c>
      <c r="B816" s="94">
        <f t="shared" si="12"/>
        <v>2.2007511036865996E-3</v>
      </c>
    </row>
    <row r="817" spans="1:2" x14ac:dyDescent="0.25">
      <c r="A817" s="55">
        <v>808</v>
      </c>
      <c r="B817" s="94">
        <f t="shared" si="12"/>
        <v>2.203478180642841E-3</v>
      </c>
    </row>
    <row r="818" spans="1:2" x14ac:dyDescent="0.25">
      <c r="A818" s="55">
        <v>809</v>
      </c>
      <c r="B818" s="94">
        <f t="shared" si="12"/>
        <v>2.206205257599082E-3</v>
      </c>
    </row>
    <row r="819" spans="1:2" x14ac:dyDescent="0.25">
      <c r="A819" s="55">
        <v>810</v>
      </c>
      <c r="B819" s="94">
        <f t="shared" si="12"/>
        <v>2.2089323345553229E-3</v>
      </c>
    </row>
    <row r="820" spans="1:2" x14ac:dyDescent="0.25">
      <c r="A820" s="55">
        <v>811</v>
      </c>
      <c r="B820" s="94">
        <f t="shared" si="12"/>
        <v>2.2116594115115643E-3</v>
      </c>
    </row>
    <row r="821" spans="1:2" x14ac:dyDescent="0.25">
      <c r="A821" s="55">
        <v>812</v>
      </c>
      <c r="B821" s="94">
        <f t="shared" si="12"/>
        <v>2.2143864884678053E-3</v>
      </c>
    </row>
    <row r="822" spans="1:2" x14ac:dyDescent="0.25">
      <c r="A822" s="55">
        <v>813</v>
      </c>
      <c r="B822" s="94">
        <f t="shared" si="12"/>
        <v>2.2171135654240467E-3</v>
      </c>
    </row>
    <row r="823" spans="1:2" x14ac:dyDescent="0.25">
      <c r="A823" s="55">
        <v>814</v>
      </c>
      <c r="B823" s="94">
        <f t="shared" si="12"/>
        <v>2.2198406423802877E-3</v>
      </c>
    </row>
    <row r="824" spans="1:2" x14ac:dyDescent="0.25">
      <c r="A824" s="55">
        <v>815</v>
      </c>
      <c r="B824" s="94">
        <f t="shared" si="12"/>
        <v>2.2225677193365287E-3</v>
      </c>
    </row>
    <row r="825" spans="1:2" x14ac:dyDescent="0.25">
      <c r="A825" s="55">
        <v>816</v>
      </c>
      <c r="B825" s="94">
        <f t="shared" si="12"/>
        <v>2.2252947962927701E-3</v>
      </c>
    </row>
    <row r="826" spans="1:2" x14ac:dyDescent="0.25">
      <c r="A826" s="55">
        <v>817</v>
      </c>
      <c r="B826" s="94">
        <f t="shared" si="12"/>
        <v>2.228021873249011E-3</v>
      </c>
    </row>
    <row r="827" spans="1:2" x14ac:dyDescent="0.25">
      <c r="A827" s="55">
        <v>818</v>
      </c>
      <c r="B827" s="94">
        <f t="shared" si="12"/>
        <v>2.2307489502052524E-3</v>
      </c>
    </row>
    <row r="828" spans="1:2" x14ac:dyDescent="0.25">
      <c r="A828" s="55">
        <v>819</v>
      </c>
      <c r="B828" s="94">
        <f t="shared" si="12"/>
        <v>2.2334760271614934E-3</v>
      </c>
    </row>
    <row r="829" spans="1:2" x14ac:dyDescent="0.25">
      <c r="A829" s="55">
        <v>820</v>
      </c>
      <c r="B829" s="94">
        <f t="shared" si="12"/>
        <v>2.2362031041177344E-3</v>
      </c>
    </row>
    <row r="830" spans="1:2" x14ac:dyDescent="0.25">
      <c r="A830" s="55">
        <v>821</v>
      </c>
      <c r="B830" s="94">
        <f t="shared" si="12"/>
        <v>2.2389301810739758E-3</v>
      </c>
    </row>
    <row r="831" spans="1:2" x14ac:dyDescent="0.25">
      <c r="A831" s="55">
        <v>822</v>
      </c>
      <c r="B831" s="94">
        <f t="shared" si="12"/>
        <v>2.2416572580302167E-3</v>
      </c>
    </row>
    <row r="832" spans="1:2" x14ac:dyDescent="0.25">
      <c r="A832" s="55">
        <v>823</v>
      </c>
      <c r="B832" s="94">
        <f t="shared" si="12"/>
        <v>2.2443843349864577E-3</v>
      </c>
    </row>
    <row r="833" spans="1:2" x14ac:dyDescent="0.25">
      <c r="A833" s="55">
        <v>824</v>
      </c>
      <c r="B833" s="94">
        <f t="shared" si="12"/>
        <v>2.2471114119426991E-3</v>
      </c>
    </row>
    <row r="834" spans="1:2" x14ac:dyDescent="0.25">
      <c r="A834" s="55">
        <v>825</v>
      </c>
      <c r="B834" s="94">
        <f t="shared" si="12"/>
        <v>2.2498384888989401E-3</v>
      </c>
    </row>
    <row r="835" spans="1:2" x14ac:dyDescent="0.25">
      <c r="A835" s="55">
        <v>826</v>
      </c>
      <c r="B835" s="94">
        <f t="shared" si="12"/>
        <v>2.2525655658551815E-3</v>
      </c>
    </row>
    <row r="836" spans="1:2" x14ac:dyDescent="0.25">
      <c r="A836" s="55">
        <v>827</v>
      </c>
      <c r="B836" s="94">
        <f t="shared" si="12"/>
        <v>2.2552926428114225E-3</v>
      </c>
    </row>
    <row r="837" spans="1:2" x14ac:dyDescent="0.25">
      <c r="A837" s="55">
        <v>828</v>
      </c>
      <c r="B837" s="94">
        <f t="shared" si="12"/>
        <v>2.2580197197676634E-3</v>
      </c>
    </row>
    <row r="838" spans="1:2" x14ac:dyDescent="0.25">
      <c r="A838" s="55">
        <v>829</v>
      </c>
      <c r="B838" s="94">
        <f t="shared" si="12"/>
        <v>2.2607467967239048E-3</v>
      </c>
    </row>
    <row r="839" spans="1:2" x14ac:dyDescent="0.25">
      <c r="A839" s="55">
        <v>830</v>
      </c>
      <c r="B839" s="94">
        <f t="shared" si="12"/>
        <v>2.2634738736801458E-3</v>
      </c>
    </row>
    <row r="840" spans="1:2" x14ac:dyDescent="0.25">
      <c r="A840" s="55">
        <v>831</v>
      </c>
      <c r="B840" s="94">
        <f t="shared" si="12"/>
        <v>2.2662009506363872E-3</v>
      </c>
    </row>
    <row r="841" spans="1:2" x14ac:dyDescent="0.25">
      <c r="A841" s="55">
        <v>832</v>
      </c>
      <c r="B841" s="94">
        <f t="shared" si="12"/>
        <v>2.2689280275926282E-3</v>
      </c>
    </row>
    <row r="842" spans="1:2" x14ac:dyDescent="0.25">
      <c r="A842" s="55">
        <v>833</v>
      </c>
      <c r="B842" s="94">
        <f t="shared" ref="B842:B905" si="13">$D$3*A842</f>
        <v>2.2716551045488692E-3</v>
      </c>
    </row>
    <row r="843" spans="1:2" x14ac:dyDescent="0.25">
      <c r="A843" s="55">
        <v>834</v>
      </c>
      <c r="B843" s="94">
        <f t="shared" si="13"/>
        <v>2.2743821815051106E-3</v>
      </c>
    </row>
    <row r="844" spans="1:2" x14ac:dyDescent="0.25">
      <c r="A844" s="55">
        <v>835</v>
      </c>
      <c r="B844" s="94">
        <f t="shared" si="13"/>
        <v>2.2771092584613515E-3</v>
      </c>
    </row>
    <row r="845" spans="1:2" x14ac:dyDescent="0.25">
      <c r="A845" s="55">
        <v>836</v>
      </c>
      <c r="B845" s="94">
        <f t="shared" si="13"/>
        <v>2.2798363354175929E-3</v>
      </c>
    </row>
    <row r="846" spans="1:2" x14ac:dyDescent="0.25">
      <c r="A846" s="55">
        <v>837</v>
      </c>
      <c r="B846" s="94">
        <f t="shared" si="13"/>
        <v>2.2825634123738339E-3</v>
      </c>
    </row>
    <row r="847" spans="1:2" x14ac:dyDescent="0.25">
      <c r="A847" s="55">
        <v>838</v>
      </c>
      <c r="B847" s="94">
        <f t="shared" si="13"/>
        <v>2.2852904893300749E-3</v>
      </c>
    </row>
    <row r="848" spans="1:2" x14ac:dyDescent="0.25">
      <c r="A848" s="55">
        <v>839</v>
      </c>
      <c r="B848" s="94">
        <f t="shared" si="13"/>
        <v>2.2880175662863163E-3</v>
      </c>
    </row>
    <row r="849" spans="1:2" x14ac:dyDescent="0.25">
      <c r="A849" s="55">
        <v>840</v>
      </c>
      <c r="B849" s="94">
        <f t="shared" si="13"/>
        <v>2.2907446432425572E-3</v>
      </c>
    </row>
    <row r="850" spans="1:2" x14ac:dyDescent="0.25">
      <c r="A850" s="55">
        <v>841</v>
      </c>
      <c r="B850" s="94">
        <f t="shared" si="13"/>
        <v>2.2934717201987987E-3</v>
      </c>
    </row>
    <row r="851" spans="1:2" x14ac:dyDescent="0.25">
      <c r="A851" s="55">
        <v>842</v>
      </c>
      <c r="B851" s="94">
        <f t="shared" si="13"/>
        <v>2.2961987971550396E-3</v>
      </c>
    </row>
    <row r="852" spans="1:2" x14ac:dyDescent="0.25">
      <c r="A852" s="55">
        <v>843</v>
      </c>
      <c r="B852" s="94">
        <f t="shared" si="13"/>
        <v>2.2989258741112806E-3</v>
      </c>
    </row>
    <row r="853" spans="1:2" x14ac:dyDescent="0.25">
      <c r="A853" s="55">
        <v>844</v>
      </c>
      <c r="B853" s="94">
        <f t="shared" si="13"/>
        <v>2.301652951067522E-3</v>
      </c>
    </row>
    <row r="854" spans="1:2" x14ac:dyDescent="0.25">
      <c r="A854" s="55">
        <v>845</v>
      </c>
      <c r="B854" s="94">
        <f t="shared" si="13"/>
        <v>2.304380028023763E-3</v>
      </c>
    </row>
    <row r="855" spans="1:2" x14ac:dyDescent="0.25">
      <c r="A855" s="55">
        <v>846</v>
      </c>
      <c r="B855" s="94">
        <f t="shared" si="13"/>
        <v>2.3071071049800039E-3</v>
      </c>
    </row>
    <row r="856" spans="1:2" x14ac:dyDescent="0.25">
      <c r="A856" s="55">
        <v>847</v>
      </c>
      <c r="B856" s="94">
        <f t="shared" si="13"/>
        <v>2.3098341819362453E-3</v>
      </c>
    </row>
    <row r="857" spans="1:2" x14ac:dyDescent="0.25">
      <c r="A857" s="55">
        <v>848</v>
      </c>
      <c r="B857" s="94">
        <f t="shared" si="13"/>
        <v>2.3125612588924863E-3</v>
      </c>
    </row>
    <row r="858" spans="1:2" x14ac:dyDescent="0.25">
      <c r="A858" s="55">
        <v>849</v>
      </c>
      <c r="B858" s="94">
        <f t="shared" si="13"/>
        <v>2.3152883358487277E-3</v>
      </c>
    </row>
    <row r="859" spans="1:2" x14ac:dyDescent="0.25">
      <c r="A859" s="55">
        <v>850</v>
      </c>
      <c r="B859" s="94">
        <f t="shared" si="13"/>
        <v>2.3180154128049687E-3</v>
      </c>
    </row>
    <row r="860" spans="1:2" x14ac:dyDescent="0.25">
      <c r="A860" s="55">
        <v>851</v>
      </c>
      <c r="B860" s="94">
        <f t="shared" si="13"/>
        <v>2.3207424897612097E-3</v>
      </c>
    </row>
    <row r="861" spans="1:2" x14ac:dyDescent="0.25">
      <c r="A861" s="55">
        <v>852</v>
      </c>
      <c r="B861" s="94">
        <f t="shared" si="13"/>
        <v>2.3234695667174511E-3</v>
      </c>
    </row>
    <row r="862" spans="1:2" x14ac:dyDescent="0.25">
      <c r="A862" s="55">
        <v>853</v>
      </c>
      <c r="B862" s="94">
        <f t="shared" si="13"/>
        <v>2.326196643673692E-3</v>
      </c>
    </row>
    <row r="863" spans="1:2" x14ac:dyDescent="0.25">
      <c r="A863" s="55">
        <v>854</v>
      </c>
      <c r="B863" s="94">
        <f t="shared" si="13"/>
        <v>2.3289237206299334E-3</v>
      </c>
    </row>
    <row r="864" spans="1:2" x14ac:dyDescent="0.25">
      <c r="A864" s="55">
        <v>855</v>
      </c>
      <c r="B864" s="94">
        <f t="shared" si="13"/>
        <v>2.3316507975861744E-3</v>
      </c>
    </row>
    <row r="865" spans="1:2" x14ac:dyDescent="0.25">
      <c r="A865" s="55">
        <v>856</v>
      </c>
      <c r="B865" s="94">
        <f t="shared" si="13"/>
        <v>2.3343778745424154E-3</v>
      </c>
    </row>
    <row r="866" spans="1:2" x14ac:dyDescent="0.25">
      <c r="A866" s="55">
        <v>857</v>
      </c>
      <c r="B866" s="94">
        <f t="shared" si="13"/>
        <v>2.3371049514986568E-3</v>
      </c>
    </row>
    <row r="867" spans="1:2" x14ac:dyDescent="0.25">
      <c r="A867" s="55">
        <v>858</v>
      </c>
      <c r="B867" s="94">
        <f t="shared" si="13"/>
        <v>2.3398320284548977E-3</v>
      </c>
    </row>
    <row r="868" spans="1:2" x14ac:dyDescent="0.25">
      <c r="A868" s="55">
        <v>859</v>
      </c>
      <c r="B868" s="94">
        <f t="shared" si="13"/>
        <v>2.3425591054111392E-3</v>
      </c>
    </row>
    <row r="869" spans="1:2" x14ac:dyDescent="0.25">
      <c r="A869" s="55">
        <v>860</v>
      </c>
      <c r="B869" s="94">
        <f t="shared" si="13"/>
        <v>2.3452861823673801E-3</v>
      </c>
    </row>
    <row r="870" spans="1:2" x14ac:dyDescent="0.25">
      <c r="A870" s="55">
        <v>861</v>
      </c>
      <c r="B870" s="94">
        <f t="shared" si="13"/>
        <v>2.3480132593236211E-3</v>
      </c>
    </row>
    <row r="871" spans="1:2" x14ac:dyDescent="0.25">
      <c r="A871" s="55">
        <v>862</v>
      </c>
      <c r="B871" s="94">
        <f t="shared" si="13"/>
        <v>2.3507403362798625E-3</v>
      </c>
    </row>
    <row r="872" spans="1:2" x14ac:dyDescent="0.25">
      <c r="A872" s="55">
        <v>863</v>
      </c>
      <c r="B872" s="94">
        <f t="shared" si="13"/>
        <v>2.3534674132361035E-3</v>
      </c>
    </row>
    <row r="873" spans="1:2" x14ac:dyDescent="0.25">
      <c r="A873" s="55">
        <v>864</v>
      </c>
      <c r="B873" s="94">
        <f t="shared" si="13"/>
        <v>2.3561944901923449E-3</v>
      </c>
    </row>
    <row r="874" spans="1:2" x14ac:dyDescent="0.25">
      <c r="A874" s="55">
        <v>865</v>
      </c>
      <c r="B874" s="94">
        <f t="shared" si="13"/>
        <v>2.3589215671485858E-3</v>
      </c>
    </row>
    <row r="875" spans="1:2" x14ac:dyDescent="0.25">
      <c r="A875" s="55">
        <v>866</v>
      </c>
      <c r="B875" s="94">
        <f t="shared" si="13"/>
        <v>2.3616486441048268E-3</v>
      </c>
    </row>
    <row r="876" spans="1:2" x14ac:dyDescent="0.25">
      <c r="A876" s="55">
        <v>867</v>
      </c>
      <c r="B876" s="94">
        <f t="shared" si="13"/>
        <v>2.3643757210610682E-3</v>
      </c>
    </row>
    <row r="877" spans="1:2" x14ac:dyDescent="0.25">
      <c r="A877" s="55">
        <v>868</v>
      </c>
      <c r="B877" s="94">
        <f t="shared" si="13"/>
        <v>2.3671027980173092E-3</v>
      </c>
    </row>
    <row r="878" spans="1:2" x14ac:dyDescent="0.25">
      <c r="A878" s="55">
        <v>869</v>
      </c>
      <c r="B878" s="94">
        <f t="shared" si="13"/>
        <v>2.3698298749735502E-3</v>
      </c>
    </row>
    <row r="879" spans="1:2" x14ac:dyDescent="0.25">
      <c r="A879" s="55">
        <v>870</v>
      </c>
      <c r="B879" s="94">
        <f t="shared" si="13"/>
        <v>2.3725569519297916E-3</v>
      </c>
    </row>
    <row r="880" spans="1:2" x14ac:dyDescent="0.25">
      <c r="A880" s="55">
        <v>871</v>
      </c>
      <c r="B880" s="94">
        <f t="shared" si="13"/>
        <v>2.3752840288860325E-3</v>
      </c>
    </row>
    <row r="881" spans="1:2" x14ac:dyDescent="0.25">
      <c r="A881" s="55">
        <v>872</v>
      </c>
      <c r="B881" s="94">
        <f t="shared" si="13"/>
        <v>2.3780111058422739E-3</v>
      </c>
    </row>
    <row r="882" spans="1:2" x14ac:dyDescent="0.25">
      <c r="A882" s="55">
        <v>873</v>
      </c>
      <c r="B882" s="94">
        <f t="shared" si="13"/>
        <v>2.3807381827985149E-3</v>
      </c>
    </row>
    <row r="883" spans="1:2" x14ac:dyDescent="0.25">
      <c r="A883" s="55">
        <v>874</v>
      </c>
      <c r="B883" s="94">
        <f t="shared" si="13"/>
        <v>2.3834652597547559E-3</v>
      </c>
    </row>
    <row r="884" spans="1:2" x14ac:dyDescent="0.25">
      <c r="A884" s="55">
        <v>875</v>
      </c>
      <c r="B884" s="94">
        <f t="shared" si="13"/>
        <v>2.3861923367109973E-3</v>
      </c>
    </row>
    <row r="885" spans="1:2" x14ac:dyDescent="0.25">
      <c r="A885" s="55">
        <v>876</v>
      </c>
      <c r="B885" s="94">
        <f t="shared" si="13"/>
        <v>2.3889194136672382E-3</v>
      </c>
    </row>
    <row r="886" spans="1:2" x14ac:dyDescent="0.25">
      <c r="A886" s="55">
        <v>877</v>
      </c>
      <c r="B886" s="94">
        <f t="shared" si="13"/>
        <v>2.3916464906234797E-3</v>
      </c>
    </row>
    <row r="887" spans="1:2" x14ac:dyDescent="0.25">
      <c r="A887" s="55">
        <v>878</v>
      </c>
      <c r="B887" s="94">
        <f t="shared" si="13"/>
        <v>2.3943735675797206E-3</v>
      </c>
    </row>
    <row r="888" spans="1:2" x14ac:dyDescent="0.25">
      <c r="A888" s="55">
        <v>879</v>
      </c>
      <c r="B888" s="94">
        <f t="shared" si="13"/>
        <v>2.3971006445359616E-3</v>
      </c>
    </row>
    <row r="889" spans="1:2" x14ac:dyDescent="0.25">
      <c r="A889" s="55">
        <v>880</v>
      </c>
      <c r="B889" s="94">
        <f t="shared" si="13"/>
        <v>2.399827721492203E-3</v>
      </c>
    </row>
    <row r="890" spans="1:2" x14ac:dyDescent="0.25">
      <c r="A890" s="55">
        <v>881</v>
      </c>
      <c r="B890" s="94">
        <f t="shared" si="13"/>
        <v>2.402554798448444E-3</v>
      </c>
    </row>
    <row r="891" spans="1:2" x14ac:dyDescent="0.25">
      <c r="A891" s="55">
        <v>882</v>
      </c>
      <c r="B891" s="94">
        <f t="shared" si="13"/>
        <v>2.4052818754046854E-3</v>
      </c>
    </row>
    <row r="892" spans="1:2" x14ac:dyDescent="0.25">
      <c r="A892" s="55">
        <v>883</v>
      </c>
      <c r="B892" s="94">
        <f t="shared" si="13"/>
        <v>2.4080089523609263E-3</v>
      </c>
    </row>
    <row r="893" spans="1:2" x14ac:dyDescent="0.25">
      <c r="A893" s="55">
        <v>884</v>
      </c>
      <c r="B893" s="94">
        <f t="shared" si="13"/>
        <v>2.4107360293171673E-3</v>
      </c>
    </row>
    <row r="894" spans="1:2" x14ac:dyDescent="0.25">
      <c r="A894" s="55">
        <v>885</v>
      </c>
      <c r="B894" s="94">
        <f t="shared" si="13"/>
        <v>2.4134631062734087E-3</v>
      </c>
    </row>
    <row r="895" spans="1:2" x14ac:dyDescent="0.25">
      <c r="A895" s="55">
        <v>886</v>
      </c>
      <c r="B895" s="94">
        <f t="shared" si="13"/>
        <v>2.4161901832296497E-3</v>
      </c>
    </row>
    <row r="896" spans="1:2" x14ac:dyDescent="0.25">
      <c r="A896" s="55">
        <v>887</v>
      </c>
      <c r="B896" s="94">
        <f t="shared" si="13"/>
        <v>2.4189172601858907E-3</v>
      </c>
    </row>
    <row r="897" spans="1:2" x14ac:dyDescent="0.25">
      <c r="A897" s="55">
        <v>888</v>
      </c>
      <c r="B897" s="94">
        <f t="shared" si="13"/>
        <v>2.4216443371421321E-3</v>
      </c>
    </row>
    <row r="898" spans="1:2" x14ac:dyDescent="0.25">
      <c r="A898" s="55">
        <v>889</v>
      </c>
      <c r="B898" s="94">
        <f t="shared" si="13"/>
        <v>2.424371414098373E-3</v>
      </c>
    </row>
    <row r="899" spans="1:2" x14ac:dyDescent="0.25">
      <c r="A899" s="55">
        <v>890</v>
      </c>
      <c r="B899" s="94">
        <f t="shared" si="13"/>
        <v>2.4270984910546144E-3</v>
      </c>
    </row>
    <row r="900" spans="1:2" x14ac:dyDescent="0.25">
      <c r="A900" s="55">
        <v>891</v>
      </c>
      <c r="B900" s="94">
        <f t="shared" si="13"/>
        <v>2.4298255680108554E-3</v>
      </c>
    </row>
    <row r="901" spans="1:2" x14ac:dyDescent="0.25">
      <c r="A901" s="55">
        <v>892</v>
      </c>
      <c r="B901" s="94">
        <f t="shared" si="13"/>
        <v>2.4325526449670964E-3</v>
      </c>
    </row>
    <row r="902" spans="1:2" x14ac:dyDescent="0.25">
      <c r="A902" s="55">
        <v>893</v>
      </c>
      <c r="B902" s="94">
        <f t="shared" si="13"/>
        <v>2.4352797219233378E-3</v>
      </c>
    </row>
    <row r="903" spans="1:2" x14ac:dyDescent="0.25">
      <c r="A903" s="55">
        <v>894</v>
      </c>
      <c r="B903" s="94">
        <f t="shared" si="13"/>
        <v>2.4380067988795787E-3</v>
      </c>
    </row>
    <row r="904" spans="1:2" x14ac:dyDescent="0.25">
      <c r="A904" s="55">
        <v>895</v>
      </c>
      <c r="B904" s="94">
        <f t="shared" si="13"/>
        <v>2.4407338758358202E-3</v>
      </c>
    </row>
    <row r="905" spans="1:2" x14ac:dyDescent="0.25">
      <c r="A905" s="55">
        <v>896</v>
      </c>
      <c r="B905" s="94">
        <f t="shared" si="13"/>
        <v>2.4434609527920611E-3</v>
      </c>
    </row>
    <row r="906" spans="1:2" x14ac:dyDescent="0.25">
      <c r="A906" s="55">
        <v>897</v>
      </c>
      <c r="B906" s="94">
        <f t="shared" ref="B906:B969" si="14">$D$3*A906</f>
        <v>2.4461880297483021E-3</v>
      </c>
    </row>
    <row r="907" spans="1:2" x14ac:dyDescent="0.25">
      <c r="A907" s="55">
        <v>898</v>
      </c>
      <c r="B907" s="94">
        <f t="shared" si="14"/>
        <v>2.4489151067045435E-3</v>
      </c>
    </row>
    <row r="908" spans="1:2" x14ac:dyDescent="0.25">
      <c r="A908" s="55">
        <v>899</v>
      </c>
      <c r="B908" s="94">
        <f t="shared" si="14"/>
        <v>2.4516421836607845E-3</v>
      </c>
    </row>
    <row r="909" spans="1:2" x14ac:dyDescent="0.25">
      <c r="A909" s="55">
        <v>900</v>
      </c>
      <c r="B909" s="94">
        <f t="shared" si="14"/>
        <v>2.4543692606170259E-3</v>
      </c>
    </row>
    <row r="910" spans="1:2" x14ac:dyDescent="0.25">
      <c r="A910" s="55">
        <v>901</v>
      </c>
      <c r="B910" s="94">
        <f t="shared" si="14"/>
        <v>2.4570963375732668E-3</v>
      </c>
    </row>
    <row r="911" spans="1:2" x14ac:dyDescent="0.25">
      <c r="A911" s="55">
        <v>902</v>
      </c>
      <c r="B911" s="94">
        <f t="shared" si="14"/>
        <v>2.4598234145295078E-3</v>
      </c>
    </row>
    <row r="912" spans="1:2" x14ac:dyDescent="0.25">
      <c r="A912" s="55">
        <v>903</v>
      </c>
      <c r="B912" s="94">
        <f t="shared" si="14"/>
        <v>2.4625504914857492E-3</v>
      </c>
    </row>
    <row r="913" spans="1:2" x14ac:dyDescent="0.25">
      <c r="A913" s="55">
        <v>904</v>
      </c>
      <c r="B913" s="94">
        <f t="shared" si="14"/>
        <v>2.4652775684419902E-3</v>
      </c>
    </row>
    <row r="914" spans="1:2" x14ac:dyDescent="0.25">
      <c r="A914" s="55">
        <v>905</v>
      </c>
      <c r="B914" s="94">
        <f t="shared" si="14"/>
        <v>2.4680046453982316E-3</v>
      </c>
    </row>
    <row r="915" spans="1:2" x14ac:dyDescent="0.25">
      <c r="A915" s="55">
        <v>906</v>
      </c>
      <c r="B915" s="94">
        <f t="shared" si="14"/>
        <v>2.4707317223544726E-3</v>
      </c>
    </row>
    <row r="916" spans="1:2" x14ac:dyDescent="0.25">
      <c r="A916" s="55">
        <v>907</v>
      </c>
      <c r="B916" s="94">
        <f t="shared" si="14"/>
        <v>2.4734587993107135E-3</v>
      </c>
    </row>
    <row r="917" spans="1:2" x14ac:dyDescent="0.25">
      <c r="A917" s="55">
        <v>908</v>
      </c>
      <c r="B917" s="94">
        <f t="shared" si="14"/>
        <v>2.4761858762669549E-3</v>
      </c>
    </row>
    <row r="918" spans="1:2" x14ac:dyDescent="0.25">
      <c r="A918" s="55">
        <v>909</v>
      </c>
      <c r="B918" s="94">
        <f t="shared" si="14"/>
        <v>2.4789129532231959E-3</v>
      </c>
    </row>
    <row r="919" spans="1:2" x14ac:dyDescent="0.25">
      <c r="A919" s="55">
        <v>910</v>
      </c>
      <c r="B919" s="94">
        <f t="shared" si="14"/>
        <v>2.4816400301794369E-3</v>
      </c>
    </row>
    <row r="920" spans="1:2" x14ac:dyDescent="0.25">
      <c r="A920" s="55">
        <v>911</v>
      </c>
      <c r="B920" s="94">
        <f t="shared" si="14"/>
        <v>2.4843671071356783E-3</v>
      </c>
    </row>
    <row r="921" spans="1:2" x14ac:dyDescent="0.25">
      <c r="A921" s="55">
        <v>912</v>
      </c>
      <c r="B921" s="94">
        <f t="shared" si="14"/>
        <v>2.4870941840919192E-3</v>
      </c>
    </row>
    <row r="922" spans="1:2" x14ac:dyDescent="0.25">
      <c r="A922" s="55">
        <v>913</v>
      </c>
      <c r="B922" s="94">
        <f t="shared" si="14"/>
        <v>2.4898212610481607E-3</v>
      </c>
    </row>
    <row r="923" spans="1:2" x14ac:dyDescent="0.25">
      <c r="A923" s="55">
        <v>914</v>
      </c>
      <c r="B923" s="94">
        <f t="shared" si="14"/>
        <v>2.4925483380044016E-3</v>
      </c>
    </row>
    <row r="924" spans="1:2" x14ac:dyDescent="0.25">
      <c r="A924" s="55">
        <v>915</v>
      </c>
      <c r="B924" s="94">
        <f t="shared" si="14"/>
        <v>2.4952754149606426E-3</v>
      </c>
    </row>
    <row r="925" spans="1:2" x14ac:dyDescent="0.25">
      <c r="A925" s="55">
        <v>916</v>
      </c>
      <c r="B925" s="94">
        <f t="shared" si="14"/>
        <v>2.498002491916884E-3</v>
      </c>
    </row>
    <row r="926" spans="1:2" x14ac:dyDescent="0.25">
      <c r="A926" s="55">
        <v>917</v>
      </c>
      <c r="B926" s="94">
        <f t="shared" si="14"/>
        <v>2.500729568873125E-3</v>
      </c>
    </row>
    <row r="927" spans="1:2" x14ac:dyDescent="0.25">
      <c r="A927" s="55">
        <v>918</v>
      </c>
      <c r="B927" s="94">
        <f t="shared" si="14"/>
        <v>2.5034566458293664E-3</v>
      </c>
    </row>
    <row r="928" spans="1:2" x14ac:dyDescent="0.25">
      <c r="A928" s="55">
        <v>919</v>
      </c>
      <c r="B928" s="94">
        <f t="shared" si="14"/>
        <v>2.5061837227856073E-3</v>
      </c>
    </row>
    <row r="929" spans="1:2" x14ac:dyDescent="0.25">
      <c r="A929" s="55">
        <v>920</v>
      </c>
      <c r="B929" s="94">
        <f t="shared" si="14"/>
        <v>2.5089107997418483E-3</v>
      </c>
    </row>
    <row r="930" spans="1:2" x14ac:dyDescent="0.25">
      <c r="A930" s="55">
        <v>921</v>
      </c>
      <c r="B930" s="94">
        <f t="shared" si="14"/>
        <v>2.5116378766980897E-3</v>
      </c>
    </row>
    <row r="931" spans="1:2" x14ac:dyDescent="0.25">
      <c r="A931" s="55">
        <v>922</v>
      </c>
      <c r="B931" s="94">
        <f t="shared" si="14"/>
        <v>2.5143649536543307E-3</v>
      </c>
    </row>
    <row r="932" spans="1:2" x14ac:dyDescent="0.25">
      <c r="A932" s="55">
        <v>923</v>
      </c>
      <c r="B932" s="94">
        <f t="shared" si="14"/>
        <v>2.5170920306105721E-3</v>
      </c>
    </row>
    <row r="933" spans="1:2" x14ac:dyDescent="0.25">
      <c r="A933" s="55">
        <v>924</v>
      </c>
      <c r="B933" s="94">
        <f t="shared" si="14"/>
        <v>2.5198191075668131E-3</v>
      </c>
    </row>
    <row r="934" spans="1:2" x14ac:dyDescent="0.25">
      <c r="A934" s="55">
        <v>925</v>
      </c>
      <c r="B934" s="94">
        <f t="shared" si="14"/>
        <v>2.522546184523054E-3</v>
      </c>
    </row>
    <row r="935" spans="1:2" x14ac:dyDescent="0.25">
      <c r="A935" s="55">
        <v>926</v>
      </c>
      <c r="B935" s="94">
        <f t="shared" si="14"/>
        <v>2.5252732614792954E-3</v>
      </c>
    </row>
    <row r="936" spans="1:2" x14ac:dyDescent="0.25">
      <c r="A936" s="55">
        <v>927</v>
      </c>
      <c r="B936" s="94">
        <f t="shared" si="14"/>
        <v>2.5280003384355364E-3</v>
      </c>
    </row>
    <row r="937" spans="1:2" x14ac:dyDescent="0.25">
      <c r="A937" s="55">
        <v>928</v>
      </c>
      <c r="B937" s="94">
        <f t="shared" si="14"/>
        <v>2.5307274153917774E-3</v>
      </c>
    </row>
    <row r="938" spans="1:2" x14ac:dyDescent="0.25">
      <c r="A938" s="55">
        <v>929</v>
      </c>
      <c r="B938" s="94">
        <f t="shared" si="14"/>
        <v>2.5334544923480188E-3</v>
      </c>
    </row>
    <row r="939" spans="1:2" x14ac:dyDescent="0.25">
      <c r="A939" s="55">
        <v>930</v>
      </c>
      <c r="B939" s="94">
        <f t="shared" si="14"/>
        <v>2.5361815693042597E-3</v>
      </c>
    </row>
    <row r="940" spans="1:2" x14ac:dyDescent="0.25">
      <c r="A940" s="55">
        <v>931</v>
      </c>
      <c r="B940" s="94">
        <f t="shared" si="14"/>
        <v>2.5389086462605012E-3</v>
      </c>
    </row>
    <row r="941" spans="1:2" x14ac:dyDescent="0.25">
      <c r="A941" s="55">
        <v>932</v>
      </c>
      <c r="B941" s="94">
        <f t="shared" si="14"/>
        <v>2.5416357232167421E-3</v>
      </c>
    </row>
    <row r="942" spans="1:2" x14ac:dyDescent="0.25">
      <c r="A942" s="55">
        <v>933</v>
      </c>
      <c r="B942" s="94">
        <f t="shared" si="14"/>
        <v>2.5443628001729831E-3</v>
      </c>
    </row>
    <row r="943" spans="1:2" x14ac:dyDescent="0.25">
      <c r="A943" s="55">
        <v>934</v>
      </c>
      <c r="B943" s="94">
        <f t="shared" si="14"/>
        <v>2.5470898771292245E-3</v>
      </c>
    </row>
    <row r="944" spans="1:2" x14ac:dyDescent="0.25">
      <c r="A944" s="55">
        <v>935</v>
      </c>
      <c r="B944" s="94">
        <f t="shared" si="14"/>
        <v>2.5498169540854655E-3</v>
      </c>
    </row>
    <row r="945" spans="1:2" x14ac:dyDescent="0.25">
      <c r="A945" s="55">
        <v>936</v>
      </c>
      <c r="B945" s="94">
        <f t="shared" si="14"/>
        <v>2.5525440310417069E-3</v>
      </c>
    </row>
    <row r="946" spans="1:2" x14ac:dyDescent="0.25">
      <c r="A946" s="55">
        <v>937</v>
      </c>
      <c r="B946" s="94">
        <f t="shared" si="14"/>
        <v>2.5552711079979478E-3</v>
      </c>
    </row>
    <row r="947" spans="1:2" x14ac:dyDescent="0.25">
      <c r="A947" s="55">
        <v>938</v>
      </c>
      <c r="B947" s="94">
        <f t="shared" si="14"/>
        <v>2.5579981849541888E-3</v>
      </c>
    </row>
    <row r="948" spans="1:2" x14ac:dyDescent="0.25">
      <c r="A948" s="55">
        <v>939</v>
      </c>
      <c r="B948" s="94">
        <f t="shared" si="14"/>
        <v>2.5607252619104302E-3</v>
      </c>
    </row>
    <row r="949" spans="1:2" x14ac:dyDescent="0.25">
      <c r="A949" s="55">
        <v>940</v>
      </c>
      <c r="B949" s="94">
        <f t="shared" si="14"/>
        <v>2.5634523388666712E-3</v>
      </c>
    </row>
    <row r="950" spans="1:2" x14ac:dyDescent="0.25">
      <c r="A950" s="55">
        <v>941</v>
      </c>
      <c r="B950" s="94">
        <f t="shared" si="14"/>
        <v>2.5661794158229126E-3</v>
      </c>
    </row>
    <row r="951" spans="1:2" x14ac:dyDescent="0.25">
      <c r="A951" s="55">
        <v>942</v>
      </c>
      <c r="B951" s="94">
        <f t="shared" si="14"/>
        <v>2.5689064927791536E-3</v>
      </c>
    </row>
    <row r="952" spans="1:2" x14ac:dyDescent="0.25">
      <c r="A952" s="55">
        <v>943</v>
      </c>
      <c r="B952" s="94">
        <f t="shared" si="14"/>
        <v>2.5716335697353945E-3</v>
      </c>
    </row>
    <row r="953" spans="1:2" x14ac:dyDescent="0.25">
      <c r="A953" s="55">
        <v>944</v>
      </c>
      <c r="B953" s="94">
        <f t="shared" si="14"/>
        <v>2.5743606466916359E-3</v>
      </c>
    </row>
    <row r="954" spans="1:2" x14ac:dyDescent="0.25">
      <c r="A954" s="55">
        <v>945</v>
      </c>
      <c r="B954" s="94">
        <f t="shared" si="14"/>
        <v>2.5770877236478769E-3</v>
      </c>
    </row>
    <row r="955" spans="1:2" x14ac:dyDescent="0.25">
      <c r="A955" s="55">
        <v>946</v>
      </c>
      <c r="B955" s="94">
        <f t="shared" si="14"/>
        <v>2.5798148006041183E-3</v>
      </c>
    </row>
    <row r="956" spans="1:2" x14ac:dyDescent="0.25">
      <c r="A956" s="55">
        <v>947</v>
      </c>
      <c r="B956" s="94">
        <f t="shared" si="14"/>
        <v>2.5825418775603593E-3</v>
      </c>
    </row>
    <row r="957" spans="1:2" x14ac:dyDescent="0.25">
      <c r="A957" s="55">
        <v>948</v>
      </c>
      <c r="B957" s="94">
        <f t="shared" si="14"/>
        <v>2.5852689545166002E-3</v>
      </c>
    </row>
    <row r="958" spans="1:2" x14ac:dyDescent="0.25">
      <c r="A958" s="55">
        <v>949</v>
      </c>
      <c r="B958" s="94">
        <f t="shared" si="14"/>
        <v>2.5879960314728417E-3</v>
      </c>
    </row>
    <row r="959" spans="1:2" x14ac:dyDescent="0.25">
      <c r="A959" s="55">
        <v>950</v>
      </c>
      <c r="B959" s="94">
        <f t="shared" si="14"/>
        <v>2.5907231084290826E-3</v>
      </c>
    </row>
    <row r="960" spans="1:2" x14ac:dyDescent="0.25">
      <c r="A960" s="55">
        <v>951</v>
      </c>
      <c r="B960" s="94">
        <f t="shared" si="14"/>
        <v>2.5934501853853236E-3</v>
      </c>
    </row>
    <row r="961" spans="1:2" x14ac:dyDescent="0.25">
      <c r="A961" s="55">
        <v>952</v>
      </c>
      <c r="B961" s="94">
        <f t="shared" si="14"/>
        <v>2.596177262341565E-3</v>
      </c>
    </row>
    <row r="962" spans="1:2" x14ac:dyDescent="0.25">
      <c r="A962" s="55">
        <v>953</v>
      </c>
      <c r="B962" s="94">
        <f t="shared" si="14"/>
        <v>2.598904339297806E-3</v>
      </c>
    </row>
    <row r="963" spans="1:2" x14ac:dyDescent="0.25">
      <c r="A963" s="55">
        <v>954</v>
      </c>
      <c r="B963" s="94">
        <f t="shared" si="14"/>
        <v>2.6016314162540474E-3</v>
      </c>
    </row>
    <row r="964" spans="1:2" x14ac:dyDescent="0.25">
      <c r="A964" s="55">
        <v>955</v>
      </c>
      <c r="B964" s="94">
        <f t="shared" si="14"/>
        <v>2.6043584932102883E-3</v>
      </c>
    </row>
    <row r="965" spans="1:2" x14ac:dyDescent="0.25">
      <c r="A965" s="55">
        <v>956</v>
      </c>
      <c r="B965" s="94">
        <f t="shared" si="14"/>
        <v>2.6070855701665293E-3</v>
      </c>
    </row>
    <row r="966" spans="1:2" x14ac:dyDescent="0.25">
      <c r="A966" s="55">
        <v>957</v>
      </c>
      <c r="B966" s="94">
        <f t="shared" si="14"/>
        <v>2.6098126471227707E-3</v>
      </c>
    </row>
    <row r="967" spans="1:2" x14ac:dyDescent="0.25">
      <c r="A967" s="55">
        <v>958</v>
      </c>
      <c r="B967" s="94">
        <f t="shared" si="14"/>
        <v>2.6125397240790117E-3</v>
      </c>
    </row>
    <row r="968" spans="1:2" x14ac:dyDescent="0.25">
      <c r="A968" s="55">
        <v>959</v>
      </c>
      <c r="B968" s="94">
        <f t="shared" si="14"/>
        <v>2.6152668010352531E-3</v>
      </c>
    </row>
    <row r="969" spans="1:2" x14ac:dyDescent="0.25">
      <c r="A969" s="55">
        <v>960</v>
      </c>
      <c r="B969" s="94">
        <f t="shared" si="14"/>
        <v>2.6179938779914941E-3</v>
      </c>
    </row>
    <row r="970" spans="1:2" x14ac:dyDescent="0.25">
      <c r="A970" s="55">
        <v>961</v>
      </c>
      <c r="B970" s="94">
        <f t="shared" ref="B970:B1009" si="15">$D$3*A970</f>
        <v>2.620720954947735E-3</v>
      </c>
    </row>
    <row r="971" spans="1:2" x14ac:dyDescent="0.25">
      <c r="A971" s="55">
        <v>962</v>
      </c>
      <c r="B971" s="94">
        <f t="shared" si="15"/>
        <v>2.6234480319039764E-3</v>
      </c>
    </row>
    <row r="972" spans="1:2" x14ac:dyDescent="0.25">
      <c r="A972" s="55">
        <v>963</v>
      </c>
      <c r="B972" s="94">
        <f t="shared" si="15"/>
        <v>2.6261751088602174E-3</v>
      </c>
    </row>
    <row r="973" spans="1:2" x14ac:dyDescent="0.25">
      <c r="A973" s="55">
        <v>964</v>
      </c>
      <c r="B973" s="94">
        <f t="shared" si="15"/>
        <v>2.6289021858164588E-3</v>
      </c>
    </row>
    <row r="974" spans="1:2" x14ac:dyDescent="0.25">
      <c r="A974" s="55">
        <v>965</v>
      </c>
      <c r="B974" s="94">
        <f t="shared" si="15"/>
        <v>2.6316292627726998E-3</v>
      </c>
    </row>
    <row r="975" spans="1:2" x14ac:dyDescent="0.25">
      <c r="A975" s="55">
        <v>966</v>
      </c>
      <c r="B975" s="94">
        <f t="shared" si="15"/>
        <v>2.6343563397289407E-3</v>
      </c>
    </row>
    <row r="976" spans="1:2" x14ac:dyDescent="0.25">
      <c r="A976" s="55">
        <v>967</v>
      </c>
      <c r="B976" s="94">
        <f t="shared" si="15"/>
        <v>2.6370834166851822E-3</v>
      </c>
    </row>
    <row r="977" spans="1:2" x14ac:dyDescent="0.25">
      <c r="A977" s="55">
        <v>968</v>
      </c>
      <c r="B977" s="94">
        <f t="shared" si="15"/>
        <v>2.6398104936414231E-3</v>
      </c>
    </row>
    <row r="978" spans="1:2" x14ac:dyDescent="0.25">
      <c r="A978" s="55">
        <v>969</v>
      </c>
      <c r="B978" s="94">
        <f t="shared" si="15"/>
        <v>2.6425375705976645E-3</v>
      </c>
    </row>
    <row r="979" spans="1:2" x14ac:dyDescent="0.25">
      <c r="A979" s="55">
        <v>970</v>
      </c>
      <c r="B979" s="94">
        <f t="shared" si="15"/>
        <v>2.6452646475539055E-3</v>
      </c>
    </row>
    <row r="980" spans="1:2" x14ac:dyDescent="0.25">
      <c r="A980" s="55">
        <v>971</v>
      </c>
      <c r="B980" s="94">
        <f t="shared" si="15"/>
        <v>2.6479917245101465E-3</v>
      </c>
    </row>
    <row r="981" spans="1:2" x14ac:dyDescent="0.25">
      <c r="A981" s="55">
        <v>972</v>
      </c>
      <c r="B981" s="94">
        <f t="shared" si="15"/>
        <v>2.6507188014663879E-3</v>
      </c>
    </row>
    <row r="982" spans="1:2" x14ac:dyDescent="0.25">
      <c r="A982" s="55">
        <v>973</v>
      </c>
      <c r="B982" s="94">
        <f t="shared" si="15"/>
        <v>2.6534458784226288E-3</v>
      </c>
    </row>
    <row r="983" spans="1:2" x14ac:dyDescent="0.25">
      <c r="A983" s="55">
        <v>974</v>
      </c>
      <c r="B983" s="94">
        <f t="shared" si="15"/>
        <v>2.6561729553788698E-3</v>
      </c>
    </row>
    <row r="984" spans="1:2" x14ac:dyDescent="0.25">
      <c r="A984" s="55">
        <v>975</v>
      </c>
      <c r="B984" s="94">
        <f t="shared" si="15"/>
        <v>2.6589000323351112E-3</v>
      </c>
    </row>
    <row r="985" spans="1:2" x14ac:dyDescent="0.25">
      <c r="A985" s="55">
        <v>976</v>
      </c>
      <c r="B985" s="94">
        <f t="shared" si="15"/>
        <v>2.6616271092913522E-3</v>
      </c>
    </row>
    <row r="986" spans="1:2" x14ac:dyDescent="0.25">
      <c r="A986" s="55">
        <v>977</v>
      </c>
      <c r="B986" s="94">
        <f t="shared" si="15"/>
        <v>2.6643541862475936E-3</v>
      </c>
    </row>
    <row r="987" spans="1:2" x14ac:dyDescent="0.25">
      <c r="A987" s="55">
        <v>978</v>
      </c>
      <c r="B987" s="94">
        <f t="shared" si="15"/>
        <v>2.6670812632038346E-3</v>
      </c>
    </row>
    <row r="988" spans="1:2" x14ac:dyDescent="0.25">
      <c r="A988" s="55">
        <v>979</v>
      </c>
      <c r="B988" s="94">
        <f t="shared" si="15"/>
        <v>2.6698083401600755E-3</v>
      </c>
    </row>
    <row r="989" spans="1:2" x14ac:dyDescent="0.25">
      <c r="A989" s="55">
        <v>980</v>
      </c>
      <c r="B989" s="94">
        <f t="shared" si="15"/>
        <v>2.6725354171163169E-3</v>
      </c>
    </row>
    <row r="990" spans="1:2" x14ac:dyDescent="0.25">
      <c r="A990" s="55">
        <v>981</v>
      </c>
      <c r="B990" s="94">
        <f t="shared" si="15"/>
        <v>2.6752624940725579E-3</v>
      </c>
    </row>
    <row r="991" spans="1:2" x14ac:dyDescent="0.25">
      <c r="A991" s="55">
        <v>982</v>
      </c>
      <c r="B991" s="94">
        <f t="shared" si="15"/>
        <v>2.6779895710287993E-3</v>
      </c>
    </row>
    <row r="992" spans="1:2" x14ac:dyDescent="0.25">
      <c r="A992" s="55">
        <v>983</v>
      </c>
      <c r="B992" s="94">
        <f t="shared" si="15"/>
        <v>2.6807166479850403E-3</v>
      </c>
    </row>
    <row r="993" spans="1:2" x14ac:dyDescent="0.25">
      <c r="A993" s="55">
        <v>984</v>
      </c>
      <c r="B993" s="94">
        <f t="shared" si="15"/>
        <v>2.6834437249412812E-3</v>
      </c>
    </row>
    <row r="994" spans="1:2" x14ac:dyDescent="0.25">
      <c r="A994" s="55">
        <v>985</v>
      </c>
      <c r="B994" s="94">
        <f t="shared" si="15"/>
        <v>2.6861708018975227E-3</v>
      </c>
    </row>
    <row r="995" spans="1:2" x14ac:dyDescent="0.25">
      <c r="A995" s="55">
        <v>986</v>
      </c>
      <c r="B995" s="94">
        <f t="shared" si="15"/>
        <v>2.6888978788537636E-3</v>
      </c>
    </row>
    <row r="996" spans="1:2" x14ac:dyDescent="0.25">
      <c r="A996" s="55">
        <v>987</v>
      </c>
      <c r="B996" s="94">
        <f t="shared" si="15"/>
        <v>2.691624955810005E-3</v>
      </c>
    </row>
    <row r="997" spans="1:2" x14ac:dyDescent="0.25">
      <c r="A997" s="55">
        <v>988</v>
      </c>
      <c r="B997" s="94">
        <f t="shared" si="15"/>
        <v>2.694352032766246E-3</v>
      </c>
    </row>
    <row r="998" spans="1:2" x14ac:dyDescent="0.25">
      <c r="A998" s="55">
        <v>989</v>
      </c>
      <c r="B998" s="94">
        <f t="shared" si="15"/>
        <v>2.697079109722487E-3</v>
      </c>
    </row>
    <row r="999" spans="1:2" x14ac:dyDescent="0.25">
      <c r="A999" s="55">
        <v>990</v>
      </c>
      <c r="B999" s="94">
        <f t="shared" si="15"/>
        <v>2.6998061866787284E-3</v>
      </c>
    </row>
    <row r="1000" spans="1:2" x14ac:dyDescent="0.25">
      <c r="A1000" s="55">
        <v>991</v>
      </c>
      <c r="B1000" s="94">
        <f t="shared" si="15"/>
        <v>2.7025332636349693E-3</v>
      </c>
    </row>
    <row r="1001" spans="1:2" x14ac:dyDescent="0.25">
      <c r="A1001" s="55">
        <v>992</v>
      </c>
      <c r="B1001" s="94">
        <f t="shared" si="15"/>
        <v>2.7052603405912107E-3</v>
      </c>
    </row>
    <row r="1002" spans="1:2" x14ac:dyDescent="0.25">
      <c r="A1002" s="55">
        <v>993</v>
      </c>
      <c r="B1002" s="94">
        <f t="shared" si="15"/>
        <v>2.7079874175474517E-3</v>
      </c>
    </row>
    <row r="1003" spans="1:2" x14ac:dyDescent="0.25">
      <c r="A1003" s="55">
        <v>994</v>
      </c>
      <c r="B1003" s="94">
        <f t="shared" si="15"/>
        <v>2.7107144945036927E-3</v>
      </c>
    </row>
    <row r="1004" spans="1:2" x14ac:dyDescent="0.25">
      <c r="A1004" s="55">
        <v>995</v>
      </c>
      <c r="B1004" s="94">
        <f t="shared" si="15"/>
        <v>2.7134415714599341E-3</v>
      </c>
    </row>
    <row r="1005" spans="1:2" x14ac:dyDescent="0.25">
      <c r="A1005" s="55">
        <v>996</v>
      </c>
      <c r="B1005" s="94">
        <f t="shared" si="15"/>
        <v>2.7161686484161751E-3</v>
      </c>
    </row>
    <row r="1006" spans="1:2" x14ac:dyDescent="0.25">
      <c r="A1006" s="55">
        <v>997</v>
      </c>
      <c r="B1006" s="94">
        <f t="shared" si="15"/>
        <v>2.718895725372416E-3</v>
      </c>
    </row>
    <row r="1007" spans="1:2" x14ac:dyDescent="0.25">
      <c r="A1007" s="55">
        <v>998</v>
      </c>
      <c r="B1007" s="94">
        <f t="shared" si="15"/>
        <v>2.7216228023286574E-3</v>
      </c>
    </row>
    <row r="1008" spans="1:2" x14ac:dyDescent="0.25">
      <c r="A1008" s="55">
        <v>999</v>
      </c>
      <c r="B1008" s="94">
        <f t="shared" si="15"/>
        <v>2.7243498792848984E-3</v>
      </c>
    </row>
    <row r="1009" spans="1:2" x14ac:dyDescent="0.25">
      <c r="A1009" s="55">
        <v>1000</v>
      </c>
      <c r="B1009" s="94">
        <f t="shared" si="15"/>
        <v>2.7270769562411398E-3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Частоты</vt:lpstr>
      <vt:lpstr>Лист3</vt:lpstr>
      <vt:lpstr>Лист4</vt:lpstr>
      <vt:lpstr>Лист5</vt:lpstr>
      <vt:lpstr>датчик</vt:lpstr>
      <vt:lpstr>Лист1 (2)</vt:lpstr>
      <vt:lpstr>Лист7</vt:lpstr>
      <vt:lpstr>Лист8</vt:lpstr>
      <vt:lpstr>Лист9</vt:lpstr>
      <vt:lpstr>Лист2</vt:lpstr>
      <vt:lpstr>Лист6</vt:lpstr>
      <vt:lpstr>Лист10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Мошкалев Дмитрий Витальевич</dc:creator>
  <cp:lastModifiedBy>Мошкалев Дмитрий Витальевич</cp:lastModifiedBy>
  <dcterms:created xsi:type="dcterms:W3CDTF">2011-05-12T10:16:56Z</dcterms:created>
  <dcterms:modified xsi:type="dcterms:W3CDTF">2013-09-20T16:48:20Z</dcterms:modified>
</cp:coreProperties>
</file>