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shi/FIA_data/"/>
    </mc:Choice>
  </mc:AlternateContent>
  <xr:revisionPtr revIDLastSave="0" documentId="13_ncr:1_{A4344B82-61AD-F740-882A-E5B7C9E84977}" xr6:coauthVersionLast="46" xr6:coauthVersionMax="46" xr10:uidLastSave="{00000000-0000-0000-0000-000000000000}"/>
  <bookViews>
    <workbookView xWindow="0" yWindow="500" windowWidth="22340" windowHeight="15700" xr2:uid="{5388268B-F172-FA47-A02C-3D129381511A}"/>
  </bookViews>
  <sheets>
    <sheet name="part_mas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2" i="4"/>
  <c r="U35" i="4"/>
  <c r="T35" i="4"/>
  <c r="S35" i="4"/>
  <c r="R35" i="4"/>
  <c r="Q35" i="4"/>
  <c r="P35" i="4"/>
  <c r="O35" i="4"/>
  <c r="N35" i="4"/>
  <c r="M35" i="4"/>
  <c r="J35" i="4"/>
  <c r="G35" i="4"/>
  <c r="I35" i="4"/>
  <c r="K35" i="4"/>
  <c r="L35" i="4"/>
  <c r="H35" i="4"/>
  <c r="U34" i="4"/>
  <c r="T34" i="4"/>
  <c r="S34" i="4"/>
  <c r="R34" i="4"/>
  <c r="Q34" i="4"/>
  <c r="P34" i="4"/>
  <c r="O34" i="4"/>
  <c r="N34" i="4"/>
  <c r="M34" i="4"/>
  <c r="J34" i="4"/>
  <c r="G34" i="4"/>
  <c r="I34" i="4"/>
  <c r="K34" i="4"/>
  <c r="L34" i="4"/>
  <c r="H34" i="4"/>
  <c r="U33" i="4"/>
  <c r="T33" i="4"/>
  <c r="S33" i="4"/>
  <c r="R33" i="4"/>
  <c r="Q33" i="4"/>
  <c r="P33" i="4"/>
  <c r="O33" i="4"/>
  <c r="N33" i="4"/>
  <c r="M33" i="4"/>
  <c r="J33" i="4"/>
  <c r="G33" i="4"/>
  <c r="I33" i="4"/>
  <c r="K33" i="4"/>
  <c r="L33" i="4"/>
  <c r="H33" i="4"/>
  <c r="S41" i="4" l="1"/>
  <c r="L39" i="4"/>
  <c r="J39" i="4"/>
  <c r="P39" i="4"/>
  <c r="T39" i="4"/>
  <c r="L40" i="4"/>
  <c r="J40" i="4"/>
  <c r="P40" i="4"/>
  <c r="T40" i="4"/>
  <c r="L41" i="4"/>
  <c r="J41" i="4"/>
  <c r="P41" i="4"/>
  <c r="T41" i="4"/>
  <c r="K39" i="4"/>
  <c r="M39" i="4"/>
  <c r="Q39" i="4"/>
  <c r="U39" i="4"/>
  <c r="K40" i="4"/>
  <c r="M40" i="4"/>
  <c r="Q40" i="4"/>
  <c r="U40" i="4"/>
  <c r="K41" i="4"/>
  <c r="M41" i="4"/>
  <c r="Q41" i="4"/>
  <c r="U41" i="4"/>
  <c r="E39" i="4"/>
  <c r="I39" i="4"/>
  <c r="N39" i="4"/>
  <c r="R39" i="4"/>
  <c r="E40" i="4"/>
  <c r="I40" i="4"/>
  <c r="N40" i="4"/>
  <c r="R40" i="4"/>
  <c r="E41" i="4"/>
  <c r="I41" i="4"/>
  <c r="N41" i="4"/>
  <c r="R41" i="4"/>
  <c r="H39" i="4"/>
  <c r="G39" i="4"/>
  <c r="O39" i="4"/>
  <c r="S39" i="4"/>
  <c r="H40" i="4"/>
  <c r="G40" i="4"/>
  <c r="O40" i="4"/>
  <c r="S40" i="4"/>
  <c r="H41" i="4"/>
  <c r="G41" i="4"/>
  <c r="O41" i="4"/>
  <c r="H37" i="4" l="1"/>
  <c r="L37" i="4"/>
  <c r="U37" i="4"/>
  <c r="S37" i="4"/>
  <c r="R37" i="4"/>
  <c r="M37" i="4"/>
  <c r="O37" i="4"/>
  <c r="K37" i="4"/>
  <c r="N37" i="4"/>
  <c r="T37" i="4"/>
  <c r="G37" i="4"/>
  <c r="P37" i="4"/>
  <c r="I37" i="4"/>
  <c r="J37" i="4"/>
</calcChain>
</file>

<file path=xl/sharedStrings.xml><?xml version="1.0" encoding="utf-8"?>
<sst xmlns="http://schemas.openxmlformats.org/spreadsheetml/2006/main" count="91" uniqueCount="58">
  <si>
    <t>large blade</t>
  </si>
  <si>
    <t>small blade</t>
  </si>
  <si>
    <t>corkscrew</t>
  </si>
  <si>
    <t>wire stripper</t>
  </si>
  <si>
    <t>scissors</t>
  </si>
  <si>
    <t>wood saw</t>
  </si>
  <si>
    <t>key ring</t>
  </si>
  <si>
    <t>toothpick</t>
  </si>
  <si>
    <t>hook</t>
  </si>
  <si>
    <t>Steel</t>
  </si>
  <si>
    <t>Springs Pin</t>
  </si>
  <si>
    <t>Rivet Small</t>
  </si>
  <si>
    <t>Rivet Big</t>
  </si>
  <si>
    <t>Tweezers_Closed</t>
  </si>
  <si>
    <t>Cap R</t>
  </si>
  <si>
    <t>Keyring</t>
  </si>
  <si>
    <t>Plate R2</t>
  </si>
  <si>
    <t>Reamer (1)</t>
  </si>
  <si>
    <t>Spring R2</t>
  </si>
  <si>
    <t>Can Opener (1)</t>
  </si>
  <si>
    <t>Screwdriver</t>
  </si>
  <si>
    <t>Plate R1</t>
  </si>
  <si>
    <t>Spring R1</t>
  </si>
  <si>
    <t>Hook</t>
  </si>
  <si>
    <t>Scissors assy</t>
  </si>
  <si>
    <t>Plate C</t>
  </si>
  <si>
    <t>Wood Saw</t>
  </si>
  <si>
    <t>Spring L1</t>
  </si>
  <si>
    <t>Plate L1</t>
  </si>
  <si>
    <t>Mini-Screwdriver (1)</t>
  </si>
  <si>
    <t>Corkscrew (1)</t>
  </si>
  <si>
    <t>Spacer</t>
  </si>
  <si>
    <t>Blade Short (1)</t>
  </si>
  <si>
    <t>Blade Long (1)</t>
  </si>
  <si>
    <t>Spring L2</t>
  </si>
  <si>
    <t>Plate L2</t>
  </si>
  <si>
    <t>Toothpick</t>
  </si>
  <si>
    <t>Rivet Washer Small</t>
  </si>
  <si>
    <t>Rivet Washer Big</t>
  </si>
  <si>
    <t>Cap L</t>
  </si>
  <si>
    <t>Material</t>
  </si>
  <si>
    <t>Part Name</t>
  </si>
  <si>
    <t>Qty</t>
  </si>
  <si>
    <t>Plastic</t>
  </si>
  <si>
    <t>Brass</t>
  </si>
  <si>
    <t>Yield assumption</t>
  </si>
  <si>
    <t>tweezers</t>
  </si>
  <si>
    <t>screwdriver 3 mm</t>
  </si>
  <si>
    <t>bottle opener</t>
  </si>
  <si>
    <t>screwdriver 6 mm</t>
  </si>
  <si>
    <t xml:space="preserve">can opener </t>
  </si>
  <si>
    <t xml:space="preserve">reamer, punch </t>
  </si>
  <si>
    <t xml:space="preserve">Mass </t>
  </si>
  <si>
    <t>Mass (g)</t>
  </si>
  <si>
    <t>Total Mass (part number and yield) (g)</t>
  </si>
  <si>
    <t>Mass (w/60% yield factor)</t>
  </si>
  <si>
    <t>Usage allocation (from survey)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</si>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</sst>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000000"/>
      <name val="Inheri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164" fontId="0" fillId="0" borderId="0" xfId="0" applyNumberFormat="1" applyFill="1"/>
    <xf numFmtId="0" fontId="2" fillId="0" borderId="0" xfId="0" applyFont="1" applyFill="1"/>
    <xf numFmtId="0" fontId="0" fillId="0" borderId="1" xfId="0" applyFill="1" applyBorder="1"/>
    <xf numFmtId="164" fontId="0" fillId="0" borderId="1" xfId="0" applyNumberFormat="1" applyFill="1" applyBorder="1"/>
    <xf numFmtId="0" fontId="0" fillId="0" borderId="0" xfId="0" applyFon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56D01-B338-8E4C-BE50-701DE5044D4D}">
  <dimension ref="A1:AS43"/>
  <sheetViews>
    <sheetView tabSelected="1" zoomScale="64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G33" sqref="G33"/>
    </sheetView>
  </sheetViews>
  <sheetFormatPr baseColWidth="10" defaultRowHeight="16"/>
  <cols>
    <col min="1" max="1" width="4.1640625" style="1" bestFit="1" customWidth="1"/>
    <col min="2" max="2" width="28.33203125" style="1" customWidth="1"/>
    <col min="3" max="3" width="8.1640625" style="1" bestFit="1" customWidth="1"/>
    <col min="4" max="4" width="7.1640625" style="1" bestFit="1" customWidth="1"/>
    <col min="5" max="5" width="13.83203125" style="1" customWidth="1"/>
    <col min="6" max="6" width="2" style="1" customWidth="1"/>
    <col min="7" max="7" width="8.83203125" style="1" bestFit="1" customWidth="1"/>
    <col min="8" max="8" width="10.6640625" style="1" customWidth="1"/>
    <col min="9" max="9" width="10.83203125" style="1" bestFit="1" customWidth="1"/>
    <col min="10" max="10" width="13.6640625" style="1" bestFit="1" customWidth="1"/>
    <col min="11" max="11" width="9.6640625" style="1" bestFit="1" customWidth="1"/>
    <col min="12" max="12" width="10.83203125" style="1" bestFit="1" customWidth="1"/>
    <col min="13" max="13" width="9.6640625" style="1" bestFit="1" customWidth="1"/>
    <col min="14" max="14" width="7.6640625" style="1" bestFit="1" customWidth="1"/>
    <col min="15" max="15" width="16.5" style="1" bestFit="1" customWidth="1"/>
    <col min="16" max="16" width="12.33203125" style="1" bestFit="1" customWidth="1"/>
    <col min="17" max="17" width="9" style="1" bestFit="1" customWidth="1"/>
    <col min="18" max="18" width="8" style="1" bestFit="1" customWidth="1"/>
    <col min="19" max="19" width="16.5" style="1" bestFit="1" customWidth="1"/>
    <col min="20" max="20" width="11.83203125" style="1" bestFit="1" customWidth="1"/>
    <col min="21" max="21" width="7.6640625" style="1" bestFit="1" customWidth="1"/>
    <col min="22" max="16384" width="10.83203125" style="1"/>
  </cols>
  <sheetData>
    <row r="1" spans="1:21" s="2" customFormat="1" ht="52" customHeight="1">
      <c r="A1" s="2" t="s">
        <v>42</v>
      </c>
      <c r="B1" s="2" t="s">
        <v>41</v>
      </c>
      <c r="C1" s="3" t="s">
        <v>40</v>
      </c>
      <c r="D1" s="3" t="s">
        <v>53</v>
      </c>
      <c r="E1" s="3" t="s">
        <v>54</v>
      </c>
      <c r="G1" s="2" t="s">
        <v>46</v>
      </c>
      <c r="H1" s="2" t="s">
        <v>0</v>
      </c>
      <c r="I1" s="2" t="s">
        <v>50</v>
      </c>
      <c r="J1" s="2" t="s">
        <v>51</v>
      </c>
      <c r="K1" s="2" t="s">
        <v>2</v>
      </c>
      <c r="L1" s="2" t="s">
        <v>1</v>
      </c>
      <c r="M1" s="2" t="s">
        <v>5</v>
      </c>
      <c r="N1" s="2" t="s">
        <v>8</v>
      </c>
      <c r="O1" s="2" t="s">
        <v>47</v>
      </c>
      <c r="P1" s="2" t="s">
        <v>48</v>
      </c>
      <c r="Q1" s="2" t="s">
        <v>7</v>
      </c>
      <c r="R1" s="2" t="s">
        <v>6</v>
      </c>
      <c r="S1" s="2" t="s">
        <v>49</v>
      </c>
      <c r="T1" s="2" t="s">
        <v>3</v>
      </c>
      <c r="U1" s="2" t="s">
        <v>4</v>
      </c>
    </row>
    <row r="2" spans="1:21">
      <c r="A2" s="1">
        <v>1</v>
      </c>
      <c r="B2" s="1" t="s">
        <v>39</v>
      </c>
      <c r="C2" s="1" t="s">
        <v>43</v>
      </c>
      <c r="D2" s="1">
        <v>31.300999999999998</v>
      </c>
      <c r="E2" s="4">
        <f>A2*D2/0.6</f>
        <v>52.168333333333329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S2" s="1">
        <v>1</v>
      </c>
      <c r="T2" s="1">
        <v>1</v>
      </c>
      <c r="U2" s="1">
        <v>1</v>
      </c>
    </row>
    <row r="3" spans="1:21">
      <c r="A3" s="1">
        <v>4</v>
      </c>
      <c r="B3" s="1" t="s">
        <v>38</v>
      </c>
      <c r="C3" s="1" t="s">
        <v>44</v>
      </c>
      <c r="D3" s="1">
        <v>0.129</v>
      </c>
      <c r="E3" s="4">
        <f t="shared" ref="E3:E31" si="0">A3*D3/0.6</f>
        <v>0.8600000000000001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S3" s="1">
        <v>1</v>
      </c>
      <c r="T3" s="1">
        <v>1</v>
      </c>
      <c r="U3" s="1">
        <v>1</v>
      </c>
    </row>
    <row r="4" spans="1:21">
      <c r="A4" s="1">
        <v>2</v>
      </c>
      <c r="B4" s="1" t="s">
        <v>37</v>
      </c>
      <c r="C4" s="1" t="s">
        <v>44</v>
      </c>
      <c r="D4" s="1">
        <v>0.129</v>
      </c>
      <c r="E4" s="4">
        <f t="shared" si="0"/>
        <v>0.43000000000000005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S4" s="1">
        <v>1</v>
      </c>
      <c r="T4" s="1">
        <v>1</v>
      </c>
      <c r="U4" s="1">
        <v>1</v>
      </c>
    </row>
    <row r="5" spans="1:21">
      <c r="A5" s="1">
        <v>1</v>
      </c>
      <c r="B5" s="1" t="s">
        <v>36</v>
      </c>
      <c r="C5" s="1" t="s">
        <v>43</v>
      </c>
      <c r="D5" s="1">
        <v>1.659</v>
      </c>
      <c r="E5" s="4">
        <f t="shared" si="0"/>
        <v>2.7650000000000001</v>
      </c>
      <c r="Q5" s="1">
        <v>1</v>
      </c>
    </row>
    <row r="6" spans="1:21">
      <c r="A6" s="1">
        <v>1</v>
      </c>
      <c r="B6" s="1" t="s">
        <v>35</v>
      </c>
      <c r="C6" s="1" t="s">
        <v>9</v>
      </c>
      <c r="D6" s="4">
        <v>8.7309999999999999</v>
      </c>
      <c r="E6" s="4">
        <f t="shared" si="0"/>
        <v>14.551666666666668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S6" s="1">
        <v>1</v>
      </c>
      <c r="T6" s="1">
        <v>1</v>
      </c>
      <c r="U6" s="1">
        <v>1</v>
      </c>
    </row>
    <row r="7" spans="1:21">
      <c r="A7" s="1">
        <v>1</v>
      </c>
      <c r="B7" s="1" t="s">
        <v>34</v>
      </c>
      <c r="C7" s="1" t="s">
        <v>9</v>
      </c>
      <c r="D7" s="4">
        <v>5.8209999999999997</v>
      </c>
      <c r="E7" s="4">
        <f t="shared" si="0"/>
        <v>9.7016666666666662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S7" s="1">
        <v>1</v>
      </c>
      <c r="T7" s="1">
        <v>1</v>
      </c>
      <c r="U7" s="1">
        <v>1</v>
      </c>
    </row>
    <row r="8" spans="1:21" ht="20">
      <c r="A8" s="1">
        <v>1</v>
      </c>
      <c r="B8" s="1" t="s">
        <v>33</v>
      </c>
      <c r="C8" s="1" t="s">
        <v>9</v>
      </c>
      <c r="D8" s="4">
        <v>10.388999999999999</v>
      </c>
      <c r="E8" s="4">
        <f t="shared" si="0"/>
        <v>17.315000000000001</v>
      </c>
      <c r="G8" s="5"/>
      <c r="H8" s="1">
        <v>1</v>
      </c>
    </row>
    <row r="9" spans="1:21" ht="20">
      <c r="A9" s="1">
        <v>1</v>
      </c>
      <c r="B9" s="1" t="s">
        <v>32</v>
      </c>
      <c r="C9" s="1" t="s">
        <v>9</v>
      </c>
      <c r="D9" s="4">
        <v>3.96</v>
      </c>
      <c r="E9" s="4">
        <f t="shared" si="0"/>
        <v>6.6000000000000005</v>
      </c>
      <c r="G9" s="5"/>
      <c r="L9" s="1">
        <v>1</v>
      </c>
    </row>
    <row r="10" spans="1:21" ht="20">
      <c r="A10" s="1">
        <v>1</v>
      </c>
      <c r="B10" s="1" t="s">
        <v>31</v>
      </c>
      <c r="C10" s="1" t="s">
        <v>9</v>
      </c>
      <c r="D10" s="4">
        <v>0.61199999999999999</v>
      </c>
      <c r="E10" s="4">
        <f t="shared" si="0"/>
        <v>1.02</v>
      </c>
      <c r="G10" s="5"/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S10" s="1">
        <v>1</v>
      </c>
      <c r="T10" s="1">
        <v>1</v>
      </c>
      <c r="U10" s="1">
        <v>1</v>
      </c>
    </row>
    <row r="11" spans="1:21" ht="20">
      <c r="A11" s="1">
        <v>1</v>
      </c>
      <c r="B11" s="1" t="s">
        <v>30</v>
      </c>
      <c r="C11" s="1" t="s">
        <v>9</v>
      </c>
      <c r="D11" s="4">
        <v>4.2060000000000004</v>
      </c>
      <c r="E11" s="4">
        <f t="shared" si="0"/>
        <v>7.0100000000000007</v>
      </c>
      <c r="G11" s="5"/>
      <c r="K11" s="1">
        <v>1</v>
      </c>
    </row>
    <row r="12" spans="1:21" ht="20">
      <c r="A12" s="1">
        <v>1</v>
      </c>
      <c r="B12" s="1" t="s">
        <v>29</v>
      </c>
      <c r="C12" s="1" t="s">
        <v>9</v>
      </c>
      <c r="D12" s="4">
        <v>3.1059999999999999</v>
      </c>
      <c r="E12" s="4">
        <f t="shared" si="0"/>
        <v>5.1766666666666667</v>
      </c>
      <c r="G12" s="5"/>
      <c r="O12" s="1">
        <v>1</v>
      </c>
    </row>
    <row r="13" spans="1:21" ht="20">
      <c r="A13" s="1">
        <v>1</v>
      </c>
      <c r="B13" s="1" t="s">
        <v>28</v>
      </c>
      <c r="C13" s="1" t="s">
        <v>9</v>
      </c>
      <c r="D13" s="4">
        <v>5.5949999999999998</v>
      </c>
      <c r="E13" s="4">
        <f t="shared" si="0"/>
        <v>9.3249999999999993</v>
      </c>
      <c r="G13" s="5"/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S13" s="1">
        <v>1</v>
      </c>
      <c r="T13" s="1">
        <v>1</v>
      </c>
      <c r="U13" s="1">
        <v>1</v>
      </c>
    </row>
    <row r="14" spans="1:21" ht="20">
      <c r="A14" s="1">
        <v>1</v>
      </c>
      <c r="B14" s="1" t="s">
        <v>27</v>
      </c>
      <c r="C14" s="1" t="s">
        <v>9</v>
      </c>
      <c r="D14" s="4">
        <v>6.774</v>
      </c>
      <c r="E14" s="4">
        <f t="shared" si="0"/>
        <v>11.290000000000001</v>
      </c>
      <c r="G14" s="5"/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S14" s="1">
        <v>1</v>
      </c>
      <c r="T14" s="1">
        <v>1</v>
      </c>
      <c r="U14" s="1">
        <v>1</v>
      </c>
    </row>
    <row r="15" spans="1:21" ht="20">
      <c r="A15" s="1">
        <v>1</v>
      </c>
      <c r="B15" s="1" t="s">
        <v>26</v>
      </c>
      <c r="C15" s="1" t="s">
        <v>9</v>
      </c>
      <c r="D15" s="4">
        <v>6.5140000000000002</v>
      </c>
      <c r="E15" s="4">
        <f t="shared" si="0"/>
        <v>10.856666666666667</v>
      </c>
      <c r="G15" s="5"/>
      <c r="M15" s="1">
        <v>1</v>
      </c>
    </row>
    <row r="16" spans="1:21" ht="20">
      <c r="A16" s="1">
        <v>1</v>
      </c>
      <c r="B16" s="1" t="s">
        <v>25</v>
      </c>
      <c r="C16" s="1" t="s">
        <v>9</v>
      </c>
      <c r="D16" s="4">
        <v>9.7959999999999994</v>
      </c>
      <c r="E16" s="4">
        <f t="shared" si="0"/>
        <v>16.326666666666668</v>
      </c>
      <c r="G16" s="5"/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S16" s="1">
        <v>1</v>
      </c>
      <c r="T16" s="1">
        <v>1</v>
      </c>
      <c r="U16" s="1">
        <v>1</v>
      </c>
    </row>
    <row r="17" spans="1:21" ht="20">
      <c r="A17" s="1">
        <v>1</v>
      </c>
      <c r="B17" s="1" t="s">
        <v>24</v>
      </c>
      <c r="C17" s="1" t="s">
        <v>9</v>
      </c>
      <c r="D17" s="4">
        <v>9.9280000000000008</v>
      </c>
      <c r="E17" s="4">
        <f t="shared" si="0"/>
        <v>16.54666666666667</v>
      </c>
      <c r="G17" s="5"/>
      <c r="U17" s="1">
        <v>1</v>
      </c>
    </row>
    <row r="18" spans="1:21" ht="20">
      <c r="A18" s="1">
        <v>1</v>
      </c>
      <c r="B18" s="1" t="s">
        <v>23</v>
      </c>
      <c r="C18" s="1" t="s">
        <v>9</v>
      </c>
      <c r="D18" s="4">
        <v>3.194</v>
      </c>
      <c r="E18" s="4">
        <f t="shared" si="0"/>
        <v>5.3233333333333333</v>
      </c>
      <c r="G18" s="5"/>
      <c r="N18" s="1">
        <v>1</v>
      </c>
    </row>
    <row r="19" spans="1:21" ht="20">
      <c r="A19" s="1">
        <v>1</v>
      </c>
      <c r="B19" s="1" t="s">
        <v>22</v>
      </c>
      <c r="C19" s="1" t="s">
        <v>9</v>
      </c>
      <c r="D19" s="4">
        <v>6.8689999999999998</v>
      </c>
      <c r="E19" s="4">
        <f t="shared" si="0"/>
        <v>11.448333333333334</v>
      </c>
      <c r="G19" s="5"/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S19" s="1">
        <v>1</v>
      </c>
      <c r="T19" s="1">
        <v>1</v>
      </c>
      <c r="U19" s="1">
        <v>1</v>
      </c>
    </row>
    <row r="20" spans="1:21" ht="20">
      <c r="A20" s="1">
        <v>1</v>
      </c>
      <c r="B20" s="1" t="s">
        <v>21</v>
      </c>
      <c r="C20" s="1" t="s">
        <v>9</v>
      </c>
      <c r="D20" s="4">
        <v>9.7959999999999994</v>
      </c>
      <c r="E20" s="4">
        <f t="shared" si="0"/>
        <v>16.326666666666668</v>
      </c>
      <c r="G20" s="5"/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S20" s="1">
        <v>1</v>
      </c>
      <c r="T20" s="1">
        <v>1</v>
      </c>
      <c r="U20" s="1">
        <v>1</v>
      </c>
    </row>
    <row r="21" spans="1:21" ht="20">
      <c r="A21" s="1">
        <v>1</v>
      </c>
      <c r="B21" s="1" t="s">
        <v>20</v>
      </c>
      <c r="C21" s="1" t="s">
        <v>9</v>
      </c>
      <c r="D21" s="4">
        <v>5.4939999999999998</v>
      </c>
      <c r="E21" s="4">
        <f t="shared" si="0"/>
        <v>9.1566666666666663</v>
      </c>
      <c r="G21" s="5"/>
      <c r="P21" s="1">
        <v>1</v>
      </c>
      <c r="S21" s="1">
        <v>1</v>
      </c>
      <c r="T21" s="1">
        <v>1</v>
      </c>
    </row>
    <row r="22" spans="1:21" ht="20">
      <c r="A22" s="1">
        <v>1</v>
      </c>
      <c r="B22" s="1" t="s">
        <v>19</v>
      </c>
      <c r="C22" s="1" t="s">
        <v>9</v>
      </c>
      <c r="D22" s="4">
        <v>5.3029999999999999</v>
      </c>
      <c r="E22" s="4">
        <f t="shared" si="0"/>
        <v>8.8383333333333329</v>
      </c>
      <c r="G22" s="5"/>
      <c r="I22" s="1">
        <v>1</v>
      </c>
      <c r="O22" s="1">
        <v>1</v>
      </c>
    </row>
    <row r="23" spans="1:21">
      <c r="A23" s="1">
        <v>1</v>
      </c>
      <c r="B23" s="1" t="s">
        <v>18</v>
      </c>
      <c r="C23" s="1" t="s">
        <v>9</v>
      </c>
      <c r="D23" s="4">
        <v>31.940999999999999</v>
      </c>
      <c r="E23" s="4">
        <f t="shared" si="0"/>
        <v>53.234999999999999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S23" s="1">
        <v>1</v>
      </c>
      <c r="T23" s="1">
        <v>1</v>
      </c>
      <c r="U23" s="1">
        <v>1</v>
      </c>
    </row>
    <row r="24" spans="1:21">
      <c r="A24" s="1">
        <v>1</v>
      </c>
      <c r="B24" s="1" t="s">
        <v>17</v>
      </c>
      <c r="C24" s="1" t="s">
        <v>9</v>
      </c>
      <c r="D24" s="4">
        <v>2.516</v>
      </c>
      <c r="E24" s="4">
        <f t="shared" si="0"/>
        <v>4.1933333333333334</v>
      </c>
      <c r="J24" s="1">
        <v>1</v>
      </c>
    </row>
    <row r="25" spans="1:21">
      <c r="A25" s="1">
        <v>1</v>
      </c>
      <c r="B25" s="1" t="s">
        <v>16</v>
      </c>
      <c r="C25" s="1" t="s">
        <v>9</v>
      </c>
      <c r="D25" s="4">
        <v>9.7959999999999994</v>
      </c>
      <c r="E25" s="4">
        <f t="shared" si="0"/>
        <v>16.326666666666668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S25" s="1">
        <v>1</v>
      </c>
      <c r="T25" s="1">
        <v>1</v>
      </c>
      <c r="U25" s="1">
        <v>1</v>
      </c>
    </row>
    <row r="26" spans="1:21">
      <c r="A26" s="1">
        <v>1</v>
      </c>
      <c r="B26" s="1" t="s">
        <v>15</v>
      </c>
      <c r="C26" s="1" t="s">
        <v>9</v>
      </c>
      <c r="D26" s="4">
        <v>0.41299999999999998</v>
      </c>
      <c r="E26" s="4">
        <f t="shared" si="0"/>
        <v>0.68833333333333335</v>
      </c>
      <c r="R26" s="1">
        <v>1</v>
      </c>
    </row>
    <row r="27" spans="1:21">
      <c r="A27" s="1">
        <v>1</v>
      </c>
      <c r="B27" s="1" t="s">
        <v>14</v>
      </c>
      <c r="C27" s="1" t="s">
        <v>43</v>
      </c>
      <c r="D27" s="4">
        <v>30.946999999999999</v>
      </c>
      <c r="E27" s="4">
        <f t="shared" si="0"/>
        <v>51.578333333333333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S27" s="1">
        <v>1</v>
      </c>
      <c r="T27" s="1">
        <v>1</v>
      </c>
      <c r="U27" s="1">
        <v>1</v>
      </c>
    </row>
    <row r="28" spans="1:21">
      <c r="A28" s="1">
        <v>1</v>
      </c>
      <c r="B28" s="1" t="s">
        <v>13</v>
      </c>
      <c r="C28" s="1" t="s">
        <v>9</v>
      </c>
      <c r="D28" s="4">
        <v>1.2070000000000001</v>
      </c>
      <c r="E28" s="4">
        <f t="shared" si="0"/>
        <v>2.0116666666666667</v>
      </c>
      <c r="G28" s="1">
        <v>1</v>
      </c>
    </row>
    <row r="29" spans="1:21">
      <c r="A29" s="1">
        <v>2</v>
      </c>
      <c r="B29" s="1" t="s">
        <v>12</v>
      </c>
      <c r="C29" s="1" t="s">
        <v>44</v>
      </c>
      <c r="D29" s="4">
        <v>0.88600000000000001</v>
      </c>
      <c r="E29" s="4">
        <f t="shared" si="0"/>
        <v>2.9533333333333336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S29" s="1">
        <v>1</v>
      </c>
      <c r="T29" s="1">
        <v>1</v>
      </c>
      <c r="U29" s="1">
        <v>1</v>
      </c>
    </row>
    <row r="30" spans="1:21">
      <c r="A30" s="1">
        <v>1</v>
      </c>
      <c r="B30" s="1" t="s">
        <v>11</v>
      </c>
      <c r="C30" s="1" t="s">
        <v>44</v>
      </c>
      <c r="D30" s="4">
        <v>0.41099999999999998</v>
      </c>
      <c r="E30" s="4">
        <f t="shared" si="0"/>
        <v>0.68499999999999994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S30" s="1">
        <v>1</v>
      </c>
      <c r="T30" s="1">
        <v>1</v>
      </c>
      <c r="U30" s="1">
        <v>1</v>
      </c>
    </row>
    <row r="31" spans="1:21" s="6" customFormat="1">
      <c r="A31" s="6">
        <v>1</v>
      </c>
      <c r="B31" s="6" t="s">
        <v>10</v>
      </c>
      <c r="C31" s="6" t="s">
        <v>44</v>
      </c>
      <c r="D31" s="7">
        <v>0.36899999999999999</v>
      </c>
      <c r="E31" s="7">
        <f t="shared" si="0"/>
        <v>0.61499999999999999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S31" s="6">
        <v>1</v>
      </c>
      <c r="T31" s="6">
        <v>1</v>
      </c>
      <c r="U31" s="6">
        <v>1</v>
      </c>
    </row>
    <row r="33" spans="2:45">
      <c r="B33" s="1" t="s">
        <v>52</v>
      </c>
      <c r="C33" s="1" t="s">
        <v>9</v>
      </c>
      <c r="G33" s="4">
        <f t="shared" ref="G33:U33" si="1">SUMPRODUCT(($D$2:$D$31)*(G2:G31)*($C$2:$C$31="Steel"))</f>
        <v>1.2070000000000001</v>
      </c>
      <c r="H33" s="4">
        <f t="shared" si="1"/>
        <v>106.12</v>
      </c>
      <c r="I33" s="4">
        <f t="shared" si="1"/>
        <v>101.03399999999999</v>
      </c>
      <c r="J33" s="4">
        <f t="shared" si="1"/>
        <v>98.247000000000014</v>
      </c>
      <c r="K33" s="4">
        <f t="shared" si="1"/>
        <v>99.936999999999983</v>
      </c>
      <c r="L33" s="4">
        <f t="shared" si="1"/>
        <v>99.691000000000003</v>
      </c>
      <c r="M33" s="4">
        <f t="shared" si="1"/>
        <v>102.245</v>
      </c>
      <c r="N33" s="4">
        <f t="shared" si="1"/>
        <v>98.925000000000011</v>
      </c>
      <c r="O33" s="4">
        <f t="shared" si="1"/>
        <v>104.13999999999999</v>
      </c>
      <c r="P33" s="4">
        <f t="shared" si="1"/>
        <v>101.22499999999999</v>
      </c>
      <c r="Q33" s="4">
        <f t="shared" si="1"/>
        <v>0</v>
      </c>
      <c r="R33" s="4">
        <f t="shared" si="1"/>
        <v>0.41299999999999998</v>
      </c>
      <c r="S33" s="4">
        <f t="shared" si="1"/>
        <v>101.22499999999999</v>
      </c>
      <c r="T33" s="4">
        <f t="shared" si="1"/>
        <v>101.22499999999999</v>
      </c>
      <c r="U33" s="4">
        <f t="shared" si="1"/>
        <v>105.65899999999999</v>
      </c>
    </row>
    <row r="34" spans="2:45">
      <c r="C34" s="1" t="s">
        <v>43</v>
      </c>
      <c r="G34" s="4">
        <f t="shared" ref="G34:U34" si="2">SUMPRODUCT(($D$2:$D$31)*(G2:G31)*($C$2:$C$31="Plastic"))</f>
        <v>0</v>
      </c>
      <c r="H34" s="4">
        <f t="shared" si="2"/>
        <v>62.247999999999998</v>
      </c>
      <c r="I34" s="4">
        <f t="shared" si="2"/>
        <v>62.247999999999998</v>
      </c>
      <c r="J34" s="4">
        <f t="shared" si="2"/>
        <v>62.247999999999998</v>
      </c>
      <c r="K34" s="4">
        <f t="shared" si="2"/>
        <v>62.247999999999998</v>
      </c>
      <c r="L34" s="4">
        <f t="shared" si="2"/>
        <v>62.247999999999998</v>
      </c>
      <c r="M34" s="4">
        <f t="shared" si="2"/>
        <v>62.247999999999998</v>
      </c>
      <c r="N34" s="4">
        <f t="shared" si="2"/>
        <v>62.247999999999998</v>
      </c>
      <c r="O34" s="4">
        <f t="shared" si="2"/>
        <v>62.247999999999998</v>
      </c>
      <c r="P34" s="4">
        <f t="shared" si="2"/>
        <v>62.247999999999998</v>
      </c>
      <c r="Q34" s="4">
        <f t="shared" si="2"/>
        <v>1.659</v>
      </c>
      <c r="R34" s="4">
        <f t="shared" si="2"/>
        <v>0</v>
      </c>
      <c r="S34" s="4">
        <f t="shared" si="2"/>
        <v>62.247999999999998</v>
      </c>
      <c r="T34" s="4">
        <f t="shared" si="2"/>
        <v>62.247999999999998</v>
      </c>
      <c r="U34" s="4">
        <f t="shared" si="2"/>
        <v>62.247999999999998</v>
      </c>
    </row>
    <row r="35" spans="2:45">
      <c r="C35" s="1" t="s">
        <v>44</v>
      </c>
      <c r="G35" s="4">
        <f t="shared" ref="G35:U35" si="3">SUMPRODUCT(($D$2:$D$31)*(G2:G31)*($C$2:$C$31="Brass"))</f>
        <v>0</v>
      </c>
      <c r="H35" s="4">
        <f t="shared" si="3"/>
        <v>1.9240000000000002</v>
      </c>
      <c r="I35" s="4">
        <f t="shared" si="3"/>
        <v>1.9240000000000002</v>
      </c>
      <c r="J35" s="4">
        <f t="shared" si="3"/>
        <v>1.9240000000000002</v>
      </c>
      <c r="K35" s="4">
        <f t="shared" si="3"/>
        <v>1.9240000000000002</v>
      </c>
      <c r="L35" s="4">
        <f t="shared" si="3"/>
        <v>1.9240000000000002</v>
      </c>
      <c r="M35" s="4">
        <f t="shared" si="3"/>
        <v>1.9240000000000002</v>
      </c>
      <c r="N35" s="4">
        <f t="shared" si="3"/>
        <v>1.9240000000000002</v>
      </c>
      <c r="O35" s="4">
        <f t="shared" si="3"/>
        <v>1.9240000000000002</v>
      </c>
      <c r="P35" s="4">
        <f t="shared" si="3"/>
        <v>1.9240000000000002</v>
      </c>
      <c r="Q35" s="4">
        <f t="shared" si="3"/>
        <v>0</v>
      </c>
      <c r="R35" s="4">
        <f t="shared" si="3"/>
        <v>0</v>
      </c>
      <c r="S35" s="4">
        <f t="shared" si="3"/>
        <v>1.9240000000000002</v>
      </c>
      <c r="T35" s="4">
        <f t="shared" si="3"/>
        <v>1.9240000000000002</v>
      </c>
      <c r="U35" s="4">
        <f t="shared" si="3"/>
        <v>1.9240000000000002</v>
      </c>
    </row>
    <row r="37" spans="2:45">
      <c r="C37" s="8" t="s">
        <v>45</v>
      </c>
      <c r="G37" s="4">
        <f>G33/G39</f>
        <v>0.6</v>
      </c>
      <c r="H37" s="4">
        <f>H33/H39</f>
        <v>0.6</v>
      </c>
      <c r="I37" s="4">
        <f>I33/I39</f>
        <v>0.6</v>
      </c>
      <c r="J37" s="4">
        <f>J33/J39</f>
        <v>0.60000000000000009</v>
      </c>
      <c r="K37" s="4">
        <f>K33/K39</f>
        <v>0.59999999999999987</v>
      </c>
      <c r="L37" s="4">
        <f t="shared" ref="L37:U37" si="4">L33/L39</f>
        <v>0.60000000000000009</v>
      </c>
      <c r="M37" s="4">
        <f t="shared" si="4"/>
        <v>0.60000000000000009</v>
      </c>
      <c r="N37" s="4">
        <f t="shared" si="4"/>
        <v>0.60000000000000009</v>
      </c>
      <c r="O37" s="4">
        <f t="shared" si="4"/>
        <v>0.6</v>
      </c>
      <c r="P37" s="4">
        <f t="shared" si="4"/>
        <v>0.60000000000000009</v>
      </c>
      <c r="Q37" s="4" t="s">
        <v>57</v>
      </c>
      <c r="R37" s="4">
        <f t="shared" si="4"/>
        <v>0.6</v>
      </c>
      <c r="S37" s="4">
        <f t="shared" si="4"/>
        <v>0.60000000000000009</v>
      </c>
      <c r="T37" s="4">
        <f t="shared" si="4"/>
        <v>0.60000000000000009</v>
      </c>
      <c r="U37" s="4">
        <f t="shared" si="4"/>
        <v>0.59999999999999987</v>
      </c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9" spans="2:45">
      <c r="B39" s="1" t="s">
        <v>55</v>
      </c>
      <c r="C39" s="1" t="s">
        <v>9</v>
      </c>
      <c r="E39" s="9">
        <f>SUMPRODUCT(($E$2:$E$31)*1*($C$2:$C$31="Steel"))</f>
        <v>253.26833333333332</v>
      </c>
      <c r="G39" s="9">
        <f t="shared" ref="G39:U39" si="5">SUMPRODUCT(($E$2:$E$31)*(G2:G31)*($C$2:$C$31="Steel"))</f>
        <v>2.0116666666666667</v>
      </c>
      <c r="H39" s="9">
        <f t="shared" si="5"/>
        <v>176.86666666666667</v>
      </c>
      <c r="I39" s="9">
        <f t="shared" si="5"/>
        <v>168.39</v>
      </c>
      <c r="J39" s="9">
        <f t="shared" si="5"/>
        <v>163.745</v>
      </c>
      <c r="K39" s="9">
        <f t="shared" si="5"/>
        <v>166.56166666666667</v>
      </c>
      <c r="L39" s="9">
        <f t="shared" si="5"/>
        <v>166.15166666666664</v>
      </c>
      <c r="M39" s="9">
        <f t="shared" si="5"/>
        <v>170.4083333333333</v>
      </c>
      <c r="N39" s="9">
        <f t="shared" si="5"/>
        <v>164.875</v>
      </c>
      <c r="O39" s="9">
        <f t="shared" si="5"/>
        <v>173.56666666666666</v>
      </c>
      <c r="P39" s="9">
        <f t="shared" si="5"/>
        <v>168.70833333333331</v>
      </c>
      <c r="Q39" s="9">
        <f t="shared" si="5"/>
        <v>0</v>
      </c>
      <c r="R39" s="9">
        <f t="shared" si="5"/>
        <v>0.68833333333333335</v>
      </c>
      <c r="S39" s="9">
        <f t="shared" si="5"/>
        <v>168.70833333333331</v>
      </c>
      <c r="T39" s="9">
        <f t="shared" si="5"/>
        <v>168.70833333333331</v>
      </c>
      <c r="U39" s="9">
        <f t="shared" si="5"/>
        <v>176.09833333333336</v>
      </c>
    </row>
    <row r="40" spans="2:45">
      <c r="C40" s="1" t="s">
        <v>43</v>
      </c>
      <c r="E40" s="9">
        <f>SUMPRODUCT(($E$2:$E$31)*1*($C$2:$C$31="Plastic"))</f>
        <v>106.51166666666666</v>
      </c>
      <c r="G40" s="9">
        <f t="shared" ref="G40:U40" si="6">SUMPRODUCT(($E$2:$E$31)*(G2:G31)*($C$2:$C$31="Plastic"))</f>
        <v>0</v>
      </c>
      <c r="H40" s="9">
        <f t="shared" si="6"/>
        <v>103.74666666666667</v>
      </c>
      <c r="I40" s="9">
        <f t="shared" si="6"/>
        <v>103.74666666666667</v>
      </c>
      <c r="J40" s="9">
        <f t="shared" si="6"/>
        <v>103.74666666666667</v>
      </c>
      <c r="K40" s="9">
        <f t="shared" si="6"/>
        <v>103.74666666666667</v>
      </c>
      <c r="L40" s="9">
        <f t="shared" si="6"/>
        <v>103.74666666666667</v>
      </c>
      <c r="M40" s="9">
        <f t="shared" si="6"/>
        <v>103.74666666666667</v>
      </c>
      <c r="N40" s="9">
        <f t="shared" si="6"/>
        <v>103.74666666666667</v>
      </c>
      <c r="O40" s="9">
        <f t="shared" si="6"/>
        <v>103.74666666666667</v>
      </c>
      <c r="P40" s="9">
        <f t="shared" si="6"/>
        <v>103.74666666666667</v>
      </c>
      <c r="Q40" s="9">
        <f t="shared" si="6"/>
        <v>2.7650000000000001</v>
      </c>
      <c r="R40" s="9">
        <f t="shared" si="6"/>
        <v>0</v>
      </c>
      <c r="S40" s="9">
        <f t="shared" si="6"/>
        <v>103.74666666666667</v>
      </c>
      <c r="T40" s="9">
        <f t="shared" si="6"/>
        <v>103.74666666666667</v>
      </c>
      <c r="U40" s="9">
        <f t="shared" si="6"/>
        <v>103.74666666666667</v>
      </c>
    </row>
    <row r="41" spans="2:45">
      <c r="C41" s="1" t="s">
        <v>44</v>
      </c>
      <c r="E41" s="9">
        <f>SUMPRODUCT(($E$2:$E$31)*1*($C$2:$C$31="Brass"))</f>
        <v>5.5433333333333339</v>
      </c>
      <c r="G41" s="9">
        <f t="shared" ref="G41:U41" si="7">SUMPRODUCT(($E$2:$E$31)*(G2:G31)*($C$2:$C$31="Brass"))</f>
        <v>0</v>
      </c>
      <c r="H41" s="9">
        <f t="shared" si="7"/>
        <v>5.5433333333333339</v>
      </c>
      <c r="I41" s="9">
        <f t="shared" si="7"/>
        <v>5.5433333333333339</v>
      </c>
      <c r="J41" s="9">
        <f t="shared" si="7"/>
        <v>5.5433333333333339</v>
      </c>
      <c r="K41" s="9">
        <f t="shared" si="7"/>
        <v>5.5433333333333339</v>
      </c>
      <c r="L41" s="9">
        <f t="shared" si="7"/>
        <v>5.5433333333333339</v>
      </c>
      <c r="M41" s="9">
        <f t="shared" si="7"/>
        <v>5.5433333333333339</v>
      </c>
      <c r="N41" s="9">
        <f t="shared" si="7"/>
        <v>5.5433333333333339</v>
      </c>
      <c r="O41" s="9">
        <f t="shared" si="7"/>
        <v>5.5433333333333339</v>
      </c>
      <c r="P41" s="9">
        <f t="shared" si="7"/>
        <v>5.5433333333333339</v>
      </c>
      <c r="Q41" s="9">
        <f t="shared" si="7"/>
        <v>0</v>
      </c>
      <c r="R41" s="9">
        <f t="shared" si="7"/>
        <v>0</v>
      </c>
      <c r="S41" s="9">
        <f t="shared" si="7"/>
        <v>5.5433333333333339</v>
      </c>
      <c r="T41" s="9">
        <f t="shared" si="7"/>
        <v>5.5433333333333339</v>
      </c>
      <c r="U41" s="9">
        <f t="shared" si="7"/>
        <v>5.5433333333333339</v>
      </c>
    </row>
    <row r="42" spans="2:45"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2:45">
      <c r="B43" s="1" t="s">
        <v>56</v>
      </c>
      <c r="G43" s="1">
        <v>3.99</v>
      </c>
      <c r="H43" s="1">
        <v>11.05</v>
      </c>
      <c r="I43" s="1">
        <v>6.32</v>
      </c>
      <c r="J43" s="1">
        <v>3.25</v>
      </c>
      <c r="K43" s="1">
        <v>6.96</v>
      </c>
      <c r="L43" s="1">
        <v>7.69</v>
      </c>
      <c r="M43" s="1">
        <v>2.68</v>
      </c>
      <c r="N43" s="1">
        <v>2.97</v>
      </c>
      <c r="O43" s="1">
        <v>8.7200000000000006</v>
      </c>
      <c r="P43" s="1">
        <v>9.07</v>
      </c>
      <c r="Q43" s="1">
        <v>4.3099999999999996</v>
      </c>
      <c r="R43" s="1">
        <v>12.83</v>
      </c>
      <c r="S43" s="1">
        <v>5.67</v>
      </c>
      <c r="T43" s="1">
        <v>3.38</v>
      </c>
      <c r="U43" s="1">
        <v>11.11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part_mass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Shi</dc:creator>
  <cp:lastModifiedBy>Lin Shi</cp:lastModifiedBy>
  <dcterms:created xsi:type="dcterms:W3CDTF">2018-11-03T01:50:15Z</dcterms:created>
  <dcterms:modified xsi:type="dcterms:W3CDTF">2021-02-22T05:22:59Z</dcterms:modified>
</cp:coreProperties>
</file>